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gottova\Desktop\VZ_2021\VZMR\"/>
    </mc:Choice>
  </mc:AlternateContent>
  <workbookProtection workbookAlgorithmName="SHA-512" workbookHashValue="OhvIDWnv74UAapU40s02lT8QWaFl0RraBQ7SjefTQ9Ty2zGVm6lf6nxQ1SXLTy4e1gXuP6ouxYsnSlTh1Xyxkw==" workbookSaltValue="OvB38WTZB7MutMBJJWp++g==" workbookSpinCount="100000" lockStructure="1"/>
  <bookViews>
    <workbookView xWindow="-120" yWindow="-120" windowWidth="38640" windowHeight="15840" activeTab="6"/>
  </bookViews>
  <sheets>
    <sheet name="Rekapitulace stavby" sheetId="1" r:id="rId1"/>
    <sheet name="D.1.1-3 - Stavební práce" sheetId="2" r:id="rId2"/>
    <sheet name="D.1.4.1 - Vzduchotechnika" sheetId="3" r:id="rId3"/>
    <sheet name="D.1.4.2 - Elektroinstalace" sheetId="4" r:id="rId4"/>
    <sheet name="D.1.4.3 - EPS" sheetId="5" r:id="rId5"/>
    <sheet name="VON - Vedlejší a ostatní nákl." sheetId="6" r:id="rId6"/>
    <sheet name="Pokyny pro vyplnění" sheetId="7" r:id="rId7"/>
  </sheets>
  <definedNames>
    <definedName name="_xlnm._FilterDatabase" localSheetId="1" hidden="1">'D.1.1-3 - Stavební práce'!$C$91:$K$234</definedName>
    <definedName name="_xlnm._FilterDatabase" localSheetId="2" hidden="1">'D.1.4.1 - Vzduchotechnika'!$C$79:$K$96</definedName>
    <definedName name="_xlnm._FilterDatabase" localSheetId="3" hidden="1">'D.1.4.2 - Elektroinstalace'!$C$84:$K$132</definedName>
    <definedName name="_xlnm._FilterDatabase" localSheetId="4" hidden="1">'D.1.4.3 - EPS'!$C$78:$K$93</definedName>
    <definedName name="_xlnm._FilterDatabase" localSheetId="5" hidden="1">'VON - Vedlejší a ostatní nákl.'!$C$81:$K$92</definedName>
    <definedName name="_xlnm.Print_Titles" localSheetId="1">'D.1.1-3 - Stavební práce'!$91:$91</definedName>
    <definedName name="_xlnm.Print_Titles" localSheetId="2">'D.1.4.1 - Vzduchotechnika'!$79:$79</definedName>
    <definedName name="_xlnm.Print_Titles" localSheetId="3">'D.1.4.2 - Elektroinstalace'!$84:$84</definedName>
    <definedName name="_xlnm.Print_Titles" localSheetId="4">'D.1.4.3 - EPS'!$78:$78</definedName>
    <definedName name="_xlnm.Print_Titles" localSheetId="0">'Rekapitulace stavby'!$51:$51</definedName>
    <definedName name="_xlnm.Print_Titles" localSheetId="5">'VON - Vedlejší a ostatní nákl.'!$81:$81</definedName>
    <definedName name="_xlnm.Print_Area" localSheetId="1">'D.1.1-3 - Stavební práce'!$C$4:$J$38,'D.1.1-3 - Stavební práce'!$C$44:$J$73,'D.1.1-3 - Stavební práce'!$C$79:$K$234</definedName>
    <definedName name="_xlnm.Print_Area" localSheetId="2">'D.1.4.1 - Vzduchotechnika'!$C$4:$J$38,'D.1.4.1 - Vzduchotechnika'!$C$44:$J$61,'D.1.4.1 - Vzduchotechnika'!$C$67:$K$96</definedName>
    <definedName name="_xlnm.Print_Area" localSheetId="3">'D.1.4.2 - Elektroinstalace'!$C$4:$J$38,'D.1.4.2 - Elektroinstalace'!$C$44:$J$66,'D.1.4.2 - Elektroinstalace'!$C$72:$K$132</definedName>
    <definedName name="_xlnm.Print_Area" localSheetId="4">'D.1.4.3 - EPS'!$C$4:$J$38,'D.1.4.3 - EPS'!$C$44:$J$60,'D.1.4.3 - EPS'!$C$66:$K$93</definedName>
    <definedName name="_xlnm.Print_Area" localSheetId="6">'Pokyny pro vyplnění'!$B$2:$K$71,'Pokyny pro vyplnění'!$B$74:$K$118,'Pokyny pro vyplnění'!$B$121:$K$161,'Pokyny pro vyplnění'!$B$164:$K$218</definedName>
    <definedName name="_xlnm.Print_Area" localSheetId="0">'Rekapitulace stavby'!$D$4:$AO$35,'Rekapitulace stavby'!$C$41:$AQ$59</definedName>
    <definedName name="_xlnm.Print_Area" localSheetId="5">'VON - Vedlejší a ostatní nákl.'!$C$4:$J$38,'VON - Vedlejší a ostatní nákl.'!$C$44:$J$63,'VON - Vedlejší a ostatní nákl.'!$C$69:$K$92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6" l="1"/>
  <c r="I33" i="5"/>
  <c r="J94" i="4"/>
  <c r="J98" i="4"/>
  <c r="J104" i="4"/>
  <c r="J118" i="4"/>
  <c r="J122" i="4"/>
  <c r="J128" i="4"/>
  <c r="J129" i="4"/>
  <c r="J130" i="4"/>
  <c r="I33" i="4"/>
  <c r="I33" i="3"/>
  <c r="J231" i="2"/>
  <c r="J232" i="2"/>
  <c r="I33" i="2"/>
  <c r="H106" i="2"/>
  <c r="J103" i="2"/>
  <c r="H98" i="2"/>
  <c r="J95" i="2"/>
  <c r="J94" i="2" s="1"/>
  <c r="J60" i="2" l="1"/>
  <c r="J187" i="2" l="1"/>
  <c r="H225" i="2" l="1"/>
  <c r="H217" i="2" s="1"/>
  <c r="J116" i="4"/>
  <c r="J103" i="4"/>
  <c r="H218" i="2" l="1"/>
  <c r="J218" i="2" s="1"/>
  <c r="H216" i="2"/>
  <c r="J216" i="2" s="1"/>
  <c r="J36" i="6"/>
  <c r="J35" i="6"/>
  <c r="AY58" i="1" s="1"/>
  <c r="J34" i="6"/>
  <c r="AX58" i="1" s="1"/>
  <c r="J79" i="6"/>
  <c r="J78" i="6"/>
  <c r="F78" i="6"/>
  <c r="F76" i="6"/>
  <c r="E74" i="6"/>
  <c r="J54" i="6"/>
  <c r="J53" i="6"/>
  <c r="F53" i="6"/>
  <c r="F51" i="6"/>
  <c r="E49" i="6"/>
  <c r="J18" i="6"/>
  <c r="E18" i="6"/>
  <c r="F79" i="6" s="1"/>
  <c r="J17" i="6"/>
  <c r="J12" i="6"/>
  <c r="J76" i="6" s="1"/>
  <c r="E7" i="6"/>
  <c r="E72" i="6" s="1"/>
  <c r="J36" i="5"/>
  <c r="J35" i="5"/>
  <c r="AY57" i="1" s="1"/>
  <c r="J34" i="5"/>
  <c r="AX57" i="1" s="1"/>
  <c r="J75" i="5"/>
  <c r="F75" i="5"/>
  <c r="F73" i="5"/>
  <c r="E71" i="5"/>
  <c r="J53" i="5"/>
  <c r="F53" i="5"/>
  <c r="F51" i="5"/>
  <c r="E49" i="5"/>
  <c r="J24" i="5"/>
  <c r="E24" i="5"/>
  <c r="J76" i="5" s="1"/>
  <c r="J23" i="5"/>
  <c r="J18" i="5"/>
  <c r="E18" i="5"/>
  <c r="F76" i="5" s="1"/>
  <c r="J17" i="5"/>
  <c r="J12" i="5"/>
  <c r="J51" i="5" s="1"/>
  <c r="E7" i="5"/>
  <c r="E69" i="5" s="1"/>
  <c r="J36" i="4"/>
  <c r="J35" i="4"/>
  <c r="AY56" i="1" s="1"/>
  <c r="J34" i="4"/>
  <c r="AX56" i="1" s="1"/>
  <c r="J82" i="4"/>
  <c r="J81" i="4"/>
  <c r="F81" i="4"/>
  <c r="F79" i="4"/>
  <c r="E77" i="4"/>
  <c r="J54" i="4"/>
  <c r="J53" i="4"/>
  <c r="F53" i="4"/>
  <c r="F51" i="4"/>
  <c r="E49" i="4"/>
  <c r="J18" i="4"/>
  <c r="E18" i="4"/>
  <c r="F82" i="4" s="1"/>
  <c r="J17" i="4"/>
  <c r="J12" i="4"/>
  <c r="J51" i="4" s="1"/>
  <c r="E7" i="4"/>
  <c r="E75" i="4" s="1"/>
  <c r="J36" i="3"/>
  <c r="J35" i="3"/>
  <c r="AY55" i="1"/>
  <c r="J34" i="3"/>
  <c r="AX55" i="1" s="1"/>
  <c r="J77" i="3"/>
  <c r="J76" i="3"/>
  <c r="F76" i="3"/>
  <c r="F74" i="3"/>
  <c r="E72" i="3"/>
  <c r="J54" i="3"/>
  <c r="J53" i="3"/>
  <c r="F53" i="3"/>
  <c r="F51" i="3"/>
  <c r="E49" i="3"/>
  <c r="J18" i="3"/>
  <c r="E18" i="3"/>
  <c r="F77" i="3" s="1"/>
  <c r="J17" i="3"/>
  <c r="J12" i="3"/>
  <c r="J51" i="3" s="1"/>
  <c r="E7" i="3"/>
  <c r="E47" i="3" s="1"/>
  <c r="J36" i="2"/>
  <c r="J35" i="2"/>
  <c r="AY54" i="1" s="1"/>
  <c r="J34" i="2"/>
  <c r="AX54" i="1" s="1"/>
  <c r="J89" i="2"/>
  <c r="J88" i="2"/>
  <c r="F88" i="2"/>
  <c r="F86" i="2"/>
  <c r="E84" i="2"/>
  <c r="J54" i="2"/>
  <c r="J53" i="2"/>
  <c r="F53" i="2"/>
  <c r="F51" i="2"/>
  <c r="E49" i="2"/>
  <c r="J18" i="2"/>
  <c r="E18" i="2"/>
  <c r="F89" i="2" s="1"/>
  <c r="J17" i="2"/>
  <c r="J12" i="2"/>
  <c r="J51" i="2" s="1"/>
  <c r="E7" i="2"/>
  <c r="E82" i="2" s="1"/>
  <c r="L49" i="1"/>
  <c r="AM49" i="1"/>
  <c r="AM48" i="1"/>
  <c r="L48" i="1"/>
  <c r="AM46" i="1"/>
  <c r="L46" i="1"/>
  <c r="L44" i="1"/>
  <c r="L43" i="1"/>
  <c r="J127" i="4"/>
  <c r="J201" i="2"/>
  <c r="J156" i="2"/>
  <c r="J93" i="5"/>
  <c r="J101" i="4"/>
  <c r="J84" i="3"/>
  <c r="J198" i="2"/>
  <c r="J184" i="2"/>
  <c r="J81" i="5"/>
  <c r="J85" i="3"/>
  <c r="F34" i="5"/>
  <c r="J191" i="2"/>
  <c r="J132" i="4"/>
  <c r="J131" i="4" s="1"/>
  <c r="J84" i="5"/>
  <c r="J230" i="2"/>
  <c r="J229" i="2" s="1"/>
  <c r="J166" i="2"/>
  <c r="J108" i="4"/>
  <c r="J234" i="2"/>
  <c r="J181" i="2"/>
  <c r="J102" i="2"/>
  <c r="J110" i="4"/>
  <c r="J87" i="3"/>
  <c r="J193" i="2"/>
  <c r="J177" i="2"/>
  <c r="J155" i="2"/>
  <c r="AS53" i="1"/>
  <c r="J94" i="3"/>
  <c r="J124" i="4"/>
  <c r="J97" i="4"/>
  <c r="J85" i="5"/>
  <c r="J157" i="2"/>
  <c r="J120" i="4"/>
  <c r="J119" i="4" s="1"/>
  <c r="J159" i="2"/>
  <c r="J91" i="5"/>
  <c r="J112" i="4"/>
  <c r="J88" i="3"/>
  <c r="J202" i="2"/>
  <c r="J182" i="2"/>
  <c r="J212" i="2"/>
  <c r="J143" i="2"/>
  <c r="J118" i="2"/>
  <c r="J106" i="4"/>
  <c r="J87" i="4"/>
  <c r="J82" i="3"/>
  <c r="J130" i="2"/>
  <c r="J100" i="4"/>
  <c r="J121" i="4"/>
  <c r="J124" i="2"/>
  <c r="J123" i="2" s="1"/>
  <c r="J114" i="4"/>
  <c r="J142" i="2"/>
  <c r="J93" i="4"/>
  <c r="J211" i="2"/>
  <c r="J145" i="2"/>
  <c r="J183" i="2"/>
  <c r="J100" i="2"/>
  <c r="J82" i="5"/>
  <c r="J126" i="4"/>
  <c r="J88" i="4"/>
  <c r="J116" i="2"/>
  <c r="J185" i="2"/>
  <c r="J203" i="2"/>
  <c r="J115" i="2"/>
  <c r="J88" i="5"/>
  <c r="J90" i="4"/>
  <c r="J189" i="2"/>
  <c r="J86" i="3"/>
  <c r="J186" i="2"/>
  <c r="J96" i="3"/>
  <c r="J91" i="3"/>
  <c r="J90" i="3" s="1"/>
  <c r="J102" i="4"/>
  <c r="J180" i="2"/>
  <c r="J140" i="2"/>
  <c r="J210" i="2"/>
  <c r="J154" i="2"/>
  <c r="J101" i="2"/>
  <c r="J87" i="5"/>
  <c r="J93" i="3"/>
  <c r="J83" i="5"/>
  <c r="J91" i="4"/>
  <c r="J89" i="3"/>
  <c r="J107" i="2"/>
  <c r="J125" i="4"/>
  <c r="J199" i="2"/>
  <c r="J117" i="2"/>
  <c r="J92" i="5"/>
  <c r="J227" i="2"/>
  <c r="J226" i="2" s="1"/>
  <c r="J96" i="4"/>
  <c r="J119" i="2"/>
  <c r="J92" i="3"/>
  <c r="J171" i="2"/>
  <c r="J190" i="2"/>
  <c r="J92" i="4"/>
  <c r="J83" i="3"/>
  <c r="J197" i="2"/>
  <c r="J89" i="5"/>
  <c r="J141" i="2"/>
  <c r="J178" i="2"/>
  <c r="J90" i="5"/>
  <c r="J161" i="2"/>
  <c r="J160" i="2" s="1"/>
  <c r="J86" i="5"/>
  <c r="J95" i="3"/>
  <c r="J217" i="2"/>
  <c r="J158" i="2"/>
  <c r="J121" i="2"/>
  <c r="J89" i="4"/>
  <c r="J188" i="2"/>
  <c r="J81" i="3" l="1"/>
  <c r="J80" i="3" s="1"/>
  <c r="J80" i="5"/>
  <c r="J79" i="5" s="1"/>
  <c r="J86" i="4"/>
  <c r="J105" i="4"/>
  <c r="J62" i="4" s="1"/>
  <c r="J95" i="4"/>
  <c r="J60" i="4" s="1"/>
  <c r="J99" i="4"/>
  <c r="J123" i="4"/>
  <c r="J114" i="2"/>
  <c r="J99" i="2"/>
  <c r="J93" i="2" s="1"/>
  <c r="J192" i="2"/>
  <c r="J68" i="2" s="1"/>
  <c r="J129" i="2"/>
  <c r="J215" i="2"/>
  <c r="J200" i="2"/>
  <c r="J69" i="2" s="1"/>
  <c r="J179" i="2"/>
  <c r="AU58" i="1"/>
  <c r="BA57" i="1"/>
  <c r="J59" i="3"/>
  <c r="J66" i="2"/>
  <c r="J72" i="2"/>
  <c r="J63" i="4"/>
  <c r="J60" i="3"/>
  <c r="AU57" i="1"/>
  <c r="J64" i="2"/>
  <c r="F54" i="2"/>
  <c r="J73" i="5"/>
  <c r="J86" i="2"/>
  <c r="J71" i="2"/>
  <c r="J74" i="3"/>
  <c r="J54" i="5"/>
  <c r="E47" i="2"/>
  <c r="E47" i="4"/>
  <c r="J79" i="4"/>
  <c r="F54" i="3"/>
  <c r="E70" i="3"/>
  <c r="F54" i="4"/>
  <c r="F54" i="5"/>
  <c r="BB57" i="1"/>
  <c r="E47" i="6"/>
  <c r="J51" i="6"/>
  <c r="F54" i="6"/>
  <c r="J65" i="4"/>
  <c r="E47" i="5"/>
  <c r="AW57" i="1"/>
  <c r="F36" i="2"/>
  <c r="BD54" i="1" s="1"/>
  <c r="F34" i="3"/>
  <c r="BB55" i="1" s="1"/>
  <c r="F36" i="6"/>
  <c r="BD58" i="1" s="1"/>
  <c r="F36" i="4"/>
  <c r="BD56" i="1" s="1"/>
  <c r="AW54" i="1"/>
  <c r="BA56" i="1"/>
  <c r="BA58" i="1"/>
  <c r="AW58" i="1"/>
  <c r="F34" i="4"/>
  <c r="BB56" i="1" s="1"/>
  <c r="BA55" i="1"/>
  <c r="AW56" i="1"/>
  <c r="F36" i="3"/>
  <c r="BD55" i="1" s="1"/>
  <c r="F35" i="4"/>
  <c r="BC56" i="1" s="1"/>
  <c r="AW55" i="1"/>
  <c r="F35" i="6"/>
  <c r="BC58" i="1"/>
  <c r="F35" i="2"/>
  <c r="BC54" i="1" s="1"/>
  <c r="F34" i="2"/>
  <c r="BB54" i="1" s="1"/>
  <c r="F35" i="5"/>
  <c r="BC57" i="1" s="1"/>
  <c r="F36" i="5"/>
  <c r="BD57" i="1" s="1"/>
  <c r="F34" i="6"/>
  <c r="BB58" i="1" s="1"/>
  <c r="F35" i="3"/>
  <c r="BC55" i="1" s="1"/>
  <c r="BA54" i="1"/>
  <c r="J59" i="5" l="1"/>
  <c r="J122" i="2"/>
  <c r="J92" i="2" s="1"/>
  <c r="J59" i="4"/>
  <c r="J64" i="4"/>
  <c r="J61" i="4"/>
  <c r="J85" i="4"/>
  <c r="J62" i="2"/>
  <c r="J65" i="2"/>
  <c r="J67" i="2"/>
  <c r="J61" i="2"/>
  <c r="J70" i="2"/>
  <c r="AU55" i="1"/>
  <c r="AU56" i="1"/>
  <c r="J59" i="2"/>
  <c r="J30" i="3"/>
  <c r="J58" i="5"/>
  <c r="BC53" i="1"/>
  <c r="W31" i="1" s="1"/>
  <c r="F33" i="4"/>
  <c r="BA53" i="1"/>
  <c r="BB53" i="1"/>
  <c r="W30" i="1" s="1"/>
  <c r="BD53" i="1"/>
  <c r="W32" i="1" s="1"/>
  <c r="AG55" i="1" l="1"/>
  <c r="AN55" i="1" s="1"/>
  <c r="F33" i="3"/>
  <c r="I91" i="6"/>
  <c r="J91" i="6" s="1"/>
  <c r="J90" i="6" s="1"/>
  <c r="J62" i="6" s="1"/>
  <c r="I88" i="6"/>
  <c r="J88" i="6" s="1"/>
  <c r="J87" i="6" s="1"/>
  <c r="J61" i="6" s="1"/>
  <c r="I85" i="6"/>
  <c r="J85" i="6" s="1"/>
  <c r="J84" i="6" s="1"/>
  <c r="J30" i="4"/>
  <c r="AG56" i="1" s="1"/>
  <c r="AZ56" i="1"/>
  <c r="J33" i="4"/>
  <c r="AV56" i="1" s="1"/>
  <c r="AT56" i="1" s="1"/>
  <c r="J63" i="2"/>
  <c r="AU54" i="1"/>
  <c r="AU53" i="1" s="1"/>
  <c r="J58" i="3"/>
  <c r="J58" i="4"/>
  <c r="AW53" i="1"/>
  <c r="AX53" i="1"/>
  <c r="J30" i="5"/>
  <c r="AY53" i="1"/>
  <c r="F33" i="5" l="1"/>
  <c r="AG57" i="1"/>
  <c r="AN57" i="1" s="1"/>
  <c r="J33" i="3"/>
  <c r="AZ55" i="1"/>
  <c r="AN56" i="1"/>
  <c r="J60" i="6"/>
  <c r="J83" i="6"/>
  <c r="J38" i="4"/>
  <c r="J58" i="2"/>
  <c r="J33" i="5" l="1"/>
  <c r="AZ57" i="1"/>
  <c r="AV55" i="1"/>
  <c r="AT55" i="1" s="1"/>
  <c r="J38" i="3"/>
  <c r="J82" i="6"/>
  <c r="J59" i="6"/>
  <c r="J30" i="2"/>
  <c r="AV57" i="1" l="1"/>
  <c r="AT57" i="1" s="1"/>
  <c r="J38" i="5"/>
  <c r="J30" i="6"/>
  <c r="J58" i="6"/>
  <c r="AG54" i="1"/>
  <c r="AN54" i="1" s="1"/>
  <c r="F33" i="2"/>
  <c r="AG58" i="1" l="1"/>
  <c r="F33" i="6"/>
  <c r="J33" i="2"/>
  <c r="AZ54" i="1"/>
  <c r="AN58" i="1" l="1"/>
  <c r="AG53" i="1"/>
  <c r="J33" i="6"/>
  <c r="AZ58" i="1"/>
  <c r="AZ53" i="1" s="1"/>
  <c r="AV53" i="1" s="1"/>
  <c r="AV54" i="1"/>
  <c r="AT54" i="1" s="1"/>
  <c r="J38" i="2"/>
  <c r="AV58" i="1" l="1"/>
  <c r="AT58" i="1" s="1"/>
  <c r="J38" i="6"/>
  <c r="AK26" i="1"/>
  <c r="W29" i="1" s="1"/>
  <c r="AK29" i="1" s="1"/>
  <c r="AK34" i="1" s="1"/>
  <c r="AN53" i="1"/>
  <c r="AT53" i="1"/>
</calcChain>
</file>

<file path=xl/sharedStrings.xml><?xml version="1.0" encoding="utf-8"?>
<sst xmlns="http://schemas.openxmlformats.org/spreadsheetml/2006/main" count="2017" uniqueCount="674">
  <si>
    <t>Export Komplet</t>
  </si>
  <si>
    <t>VZ</t>
  </si>
  <si>
    <t>2.0</t>
  </si>
  <si>
    <t>ZAMOK</t>
  </si>
  <si>
    <t>False</t>
  </si>
  <si>
    <t>{9f56ca36-0f7e-4306-b1d7-875fe6c8f388}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</si>
  <si>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</si>
  <si>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</si>
  <si>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</si>
  <si>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</si>
  <si>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</si>
  <si>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</si>
  <si>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</si>
  <si>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M232</t>
  </si>
  <si>
    <t>Stavba:</t>
  </si>
  <si>
    <t>Zařízení na provětrání půdy objektu ČRo v Ústí nad Labem</t>
  </si>
  <si>
    <t>KSO:</t>
  </si>
  <si>
    <t/>
  </si>
  <si>
    <t>CC-CZ:</t>
  </si>
  <si>
    <t>Místo:</t>
  </si>
  <si>
    <t>Ústí nad Labem</t>
  </si>
  <si>
    <t>Datum:</t>
  </si>
  <si>
    <t>Zadavatel:</t>
  </si>
  <si>
    <t>IČ:</t>
  </si>
  <si>
    <t>45245053</t>
  </si>
  <si>
    <t>Český rozhlas, Vinohradská 1409/12, 120 99 Praha 2</t>
  </si>
  <si>
    <t>DIČ:</t>
  </si>
  <si>
    <t>CZ45245053</t>
  </si>
  <si>
    <t>Zhotovitel:</t>
  </si>
  <si>
    <t>Projektant:</t>
  </si>
  <si>
    <t>75240939</t>
  </si>
  <si>
    <t>Ing. arch. Václav Kolínský</t>
  </si>
  <si>
    <t>True</t>
  </si>
  <si>
    <t>Zpracovatel:</t>
  </si>
  <si>
    <t>88363945</t>
  </si>
  <si>
    <t>Petr Krčál, Dukelská 973, 564 01 Žamberk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</si>
  <si>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</si>
  <si>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</si>
  <si>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</si>
  <si>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</si>
  <si>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</si>
  <si>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</si>
  <si>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</si>
  <si>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</si>
  <si>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</si>
  <si>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</si>
  <si>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</si>
  <si>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</si>
  <si>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</si>
  <si>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</si>
  <si>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</si>
  <si>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</si>
  <si>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</si>
  <si>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</si>
  <si>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</si>
  <si>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</si>
  <si>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</si>
  <si>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</si>
  <si>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</si>
  <si>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</si>
  <si>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</si>
  <si>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</si>
  <si>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</si>
  <si>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</si>
  <si>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</si>
  <si>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</si>
  <si>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</si>
  <si>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</si>
  <si>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</si>
  <si>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</si>
  <si>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</si>
  <si>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</si>
  <si>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</si>
  <si>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</si>
  <si>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</si>
  <si>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</si>
  <si>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</si>
  <si>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D.1.1-3</t>
  </si>
  <si>
    <t>Stavební práce</t>
  </si>
  <si>
    <t>STA</t>
  </si>
  <si>
    <t>1</t>
  </si>
  <si>
    <t>{7933ef93-35af-4299-8788-3b0dc2196ba8}</t>
  </si>
  <si>
    <t>2</t>
  </si>
  <si>
    <t>D.1.4.1</t>
  </si>
  <si>
    <t>Vzduchotechnika</t>
  </si>
  <si>
    <t>{a12ea9ee-b07f-4ef1-8f5e-0c0d12ce2913}</t>
  </si>
  <si>
    <t>D.1.4.2</t>
  </si>
  <si>
    <t>Elektroinstalace - silnoproud</t>
  </si>
  <si>
    <t>{977be860-99cf-4021-b927-efa703d787cb}</t>
  </si>
  <si>
    <t>D.1.4.3</t>
  </si>
  <si>
    <t>EPS</t>
  </si>
  <si>
    <t>{08d9519e-461c-4e21-9b04-faf71a197cdf}</t>
  </si>
  <si>
    <t>VON</t>
  </si>
  <si>
    <t>Vedlejší a ostatní náklady</t>
  </si>
  <si>
    <t>{bbd883cd-967d-4301-93d4-149a25e4ba30}</t>
  </si>
  <si>
    <t>KRYCÍ LIST SOUPISU PRACÍ</t>
  </si>
  <si>
    <t>Objekt:</t>
  </si>
  <si>
    <t>D.1.1-3 - Stavební práce</t>
  </si>
  <si>
    <t>REKAPITULACE ČLENĚNÍ SOUPISU PRACÍ</t>
  </si>
  <si>
    <t>Kód dílu - Popis</t>
  </si>
  <si>
    <t>Cena celkem [CZK]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</si>
  <si>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</si>
  <si>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</si>
  <si>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</si>
  <si>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</si>
  <si>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</si>
  <si>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</si>
  <si>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</si>
  <si>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</si>
  <si>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</si>
  <si>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</si>
  <si>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</si>
  <si>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HZS - Hodinové zúčtovací sazby</t>
  </si>
  <si>
    <t>N00 - PBŘ</t>
  </si>
  <si>
    <t>SOUPIS PRACÍ</t>
  </si>
  <si>
    <t>PČ</t>
  </si>
  <si>
    <t>MJ</t>
  </si>
  <si>
    <t>Množství</t>
  </si>
  <si>
    <t>J.cena [CZK]</t>
  </si>
  <si>
    <t>Cenová soustava</t>
  </si>
  <si>
    <t>Náklady soupisu celkem</t>
  </si>
  <si>
    <t>HSV</t>
  </si>
  <si>
    <t>Práce a dodávky HSV</t>
  </si>
  <si>
    <t>9</t>
  </si>
  <si>
    <t>Ostatní konstrukce a práce, bourání</t>
  </si>
  <si>
    <t>K</t>
  </si>
  <si>
    <t>949121112</t>
  </si>
  <si>
    <t>Montáž lešení lehkého kozového dílcového o výšce lešeňové podlahy přes 1,2 do 1,9 m</t>
  </si>
  <si>
    <t>sada</t>
  </si>
  <si>
    <t>CS ÚRS 2020 02</t>
  </si>
  <si>
    <t>4</t>
  </si>
  <si>
    <t>949121212</t>
  </si>
  <si>
    <t>Montáž lešení lehkého kozového dílcového Příplatek za první a každý další den použití lešení k ceně -1112</t>
  </si>
  <si>
    <t>3</t>
  </si>
  <si>
    <t>949121812</t>
  </si>
  <si>
    <t>Demontáž lešení lehkého kozového dílcového o výšce lešeňové podlahy přes 1,2 do 1,9 m</t>
  </si>
  <si>
    <t>952901111</t>
  </si>
  <si>
    <t>Vyčištění budov nebo objektů před předáním do užívání budov bytové nebo občanské výstavby, světlé výšky podlaží do 4 m</t>
  </si>
  <si>
    <t>m2</t>
  </si>
  <si>
    <t>VV</t>
  </si>
  <si>
    <t>"viz výkres - b.101"</t>
  </si>
  <si>
    <t>"strojovna 1"</t>
  </si>
  <si>
    <t>(27,41)</t>
  </si>
  <si>
    <t>"strojovna 2"</t>
  </si>
  <si>
    <t>(15,43)</t>
  </si>
  <si>
    <t>Součet</t>
  </si>
  <si>
    <t>997</t>
  </si>
  <si>
    <t>Přesun sutě</t>
  </si>
  <si>
    <t>5</t>
  </si>
  <si>
    <t>997002611</t>
  </si>
  <si>
    <t>Nakládání suti a vybouraných hmot na dopravní prostředek pro vodorovné přemístění</t>
  </si>
  <si>
    <t>t</t>
  </si>
  <si>
    <t>6</t>
  </si>
  <si>
    <t>997006551</t>
  </si>
  <si>
    <t>Hrubé urovnání suti na skládce bez zhutnění</t>
  </si>
  <si>
    <t>7</t>
  </si>
  <si>
    <t>997013215</t>
  </si>
  <si>
    <t>Vnitrostaveništní doprava suti a vybouraných hmot vodorovně do 50 m svisle ručně pro budovy a haly výšky přes 15 do 18 m</t>
  </si>
  <si>
    <t>8</t>
  </si>
  <si>
    <t>997013501</t>
  </si>
  <si>
    <t>Odvoz suti a vybouraných hmot na skládku nebo meziskládku se složením, na vzdálenost do 1 km</t>
  </si>
  <si>
    <t>997013509</t>
  </si>
  <si>
    <t>Odvoz suti a vybouraných hmot na skládku nebo meziskládku se složením, na vzdálenost Příplatek k ceně za každý další i započatý 1 km přes 1 km</t>
  </si>
  <si>
    <t>10</t>
  </si>
  <si>
    <t>997013631</t>
  </si>
  <si>
    <t>Poplatek za uložení stavebního odpadu na skládce (skládkovné) směsného stavebního a demoličního zatříděného do Katalogu odpadů pod kódem 17 09 04</t>
  </si>
  <si>
    <t>PSV</t>
  </si>
  <si>
    <t>Práce a dodávky PSV</t>
  </si>
  <si>
    <t>762</t>
  </si>
  <si>
    <t>Konstrukce tesařské</t>
  </si>
  <si>
    <t>11</t>
  </si>
  <si>
    <t>762341932</t>
  </si>
  <si>
    <t>Vyřezání otvorů v bednění střech bez rozebrání krytiny z prken tl. do 32 mm, otvoru plochy jednotlivě přes 1 do 4 m2</t>
  </si>
  <si>
    <t>m</t>
  </si>
  <si>
    <t>(0,9+2)*2</t>
  </si>
  <si>
    <t>((0,9+2,35)*2)*3</t>
  </si>
  <si>
    <t>763</t>
  </si>
  <si>
    <t>Konstrukce suché výstavby</t>
  </si>
  <si>
    <t>12</t>
  </si>
  <si>
    <t>763111323</t>
  </si>
  <si>
    <t>Příčka ze sádrokartonových desek s nosnou konstrukcí z jednoduchých ocelových profilů UW, CW jednoduše opláštěná deskou protipožární DF tl. 12,5 mm s izolací, EI 45, příčka tl. 100 mm, profil 75, Rw do 49 dB</t>
  </si>
  <si>
    <t>(9,7)-(0,6*1,97)</t>
  </si>
  <si>
    <t>(5,665)*1,38</t>
  </si>
  <si>
    <t>((3,42+5,21)/2*3,77)-(0,8*1,97)</t>
  </si>
  <si>
    <t>((2,86+3,77)/2*3,31)</t>
  </si>
  <si>
    <t>((1+2,65)/2*1,975)</t>
  </si>
  <si>
    <t>13</t>
  </si>
  <si>
    <t>763111717</t>
  </si>
  <si>
    <t>Příčka ze sádrokartonových desek ostatní konstrukce a práce na příčkách ze sádrokartonových desek základní penetrační nátěr (oboustranný)</t>
  </si>
  <si>
    <t>14</t>
  </si>
  <si>
    <t>763131714</t>
  </si>
  <si>
    <t>Podhled ze sádrokartonových desek ostatní práce a konstrukce na podhledech ze sádrokartonových desek základní penetrační nátěr</t>
  </si>
  <si>
    <t>763131751</t>
  </si>
  <si>
    <t>Podhled ze sádrokartonových desek ostatní práce a konstrukce na podhledech ze sádrokartonových desek montáž parotěsné zábrany</t>
  </si>
  <si>
    <t>M</t>
  </si>
  <si>
    <t>28329028</t>
  </si>
  <si>
    <t>fólie PE vyztužená Al vrstvou pro parotěsnou vrstvu 150g/m2 s integrovanou lepící páskou</t>
  </si>
  <si>
    <t>142,945*1,1 'Přepočtené koeficientem množství</t>
  </si>
  <si>
    <t>763161761</t>
  </si>
  <si>
    <t>Podkroví ze sádrokartonových desek dvouvrstvá spodní konstrukce z ocelových profilů CD, UD na krokvových závěsech dvojitě opláštěná deskami protipožárními DF, tl. 2 x 12,5 mm, TI 15 kg/m3, REI 45</t>
  </si>
  <si>
    <t>(27,41)*1,9</t>
  </si>
  <si>
    <t>(15,43)*1,9</t>
  </si>
  <si>
    <t>"pásy okolo strojoven"</t>
  </si>
  <si>
    <t>((5,7+6,15+6,46+5,65+3,035)*1,2)*1,9</t>
  </si>
  <si>
    <t>763181311</t>
  </si>
  <si>
    <t>Výplně otvorů konstrukcí ze sádrokartonových desek montáž zárubně kovové s konstrukcí jednokřídlové</t>
  </si>
  <si>
    <t>kus</t>
  </si>
  <si>
    <t>55331588</t>
  </si>
  <si>
    <t>zárubeň jednokřídlá ocelová pro sádrokartonové příčky tl stěny 75-100mm rozměru 600/1970, 2100mm</t>
  </si>
  <si>
    <t>55331590</t>
  </si>
  <si>
    <t>zárubeň jednokřídlá ocelová pro sádrokartonové příčky tl stěny 75-100mm rozměru 800/1970, 2100mm</t>
  </si>
  <si>
    <t>763181411</t>
  </si>
  <si>
    <t>Výplně otvorů konstrukcí ze sádrokartonových desek ztužující výplň otvoru pro dveře s CW a UW profilem, výšky příčky do 2,75 m nebo zátěže dveřního křídla do 25 kg</t>
  </si>
  <si>
    <t>998763303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</si>
  <si>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</si>
  <si>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</si>
  <si>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</si>
  <si>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764</t>
  </si>
  <si>
    <t>Konstrukce klempířské</t>
  </si>
  <si>
    <t>764001821</t>
  </si>
  <si>
    <t>Demontáž klempířských konstrukcí krytiny ze svitků nebo tabulí do suti</t>
  </si>
  <si>
    <t>(0,9*2)</t>
  </si>
  <si>
    <t>((0,9*2,35))*3</t>
  </si>
  <si>
    <t>764001911</t>
  </si>
  <si>
    <t>Napojení na stávající klempířské konstrukce délky spoje přes 0,5 m</t>
  </si>
  <si>
    <t>((1,9+3)*2)*0,5</t>
  </si>
  <si>
    <t>(((1,9+3,35)*2)*3)*0,5</t>
  </si>
  <si>
    <t>764334412</t>
  </si>
  <si>
    <t>Lemování prostupů z měděného plechu bez lišty, střech s krytinou skládanou nebo z plechu</t>
  </si>
  <si>
    <t>"uvažována je oprava krytiny v pásu cca 0,5 m okolo nových otvorů do střechy"</t>
  </si>
  <si>
    <t>((0,9+3)*2)*0,5</t>
  </si>
  <si>
    <t>(((0,9+3,35)*2)*3)*0,5</t>
  </si>
  <si>
    <t>998764103</t>
  </si>
  <si>
    <t>Přesun hmot pro konstrukce klempířské stanovený z hmotnosti přesunovaného materiálu vodorovná dopravní vzdálenost do 50 m v objektech výšky přes 12 do 24 m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</si>
  <si>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</si>
  <si>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</si>
  <si>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766</t>
  </si>
  <si>
    <t>Konstrukce truhlářské</t>
  </si>
  <si>
    <t>766660021</t>
  </si>
  <si>
    <t>Montáž dveřních křídel dřevěných nebo plastových otevíravých do ocelové zárubně protipožárních jednokřídlových, šířky do 800 mm</t>
  </si>
  <si>
    <t>61162096</t>
  </si>
  <si>
    <t>dveře jednokřídlé dřevotřískové protipožární EI (EW) 30 D3 povrch laminátový plné 600x1970/2100mm</t>
  </si>
  <si>
    <t>61162098</t>
  </si>
  <si>
    <t>dveře jednokřídlé dřevotřískové protipožární EI (EW) 30 D3 povrch laminátový plné 800x1970/2100mm</t>
  </si>
  <si>
    <t>766660717</t>
  </si>
  <si>
    <t>Montáž dveřních doplňků samozavírače na zárubeň ocelovou</t>
  </si>
  <si>
    <t>54917265</t>
  </si>
  <si>
    <t>samozavírač dveří hydraulický</t>
  </si>
  <si>
    <t>766660728</t>
  </si>
  <si>
    <t>Montáž dveřních doplňků dveřního kování interiérového zámku</t>
  </si>
  <si>
    <t>54924004</t>
  </si>
  <si>
    <t>zámek zadlabací cylinder</t>
  </si>
  <si>
    <t>766660729</t>
  </si>
  <si>
    <t>Montáž dveřních doplňků dveřního kování interiérového štítku s klikou</t>
  </si>
  <si>
    <t>54914622</t>
  </si>
  <si>
    <t>kování dveřní vrchní klika včetně štítu a montážního materiálu</t>
  </si>
  <si>
    <t>998766103</t>
  </si>
  <si>
    <t>Přesun hmot pro konstrukce truhlářské stanovený z hmotnosti přesunovaného materiálu vodorovná dopravní vzdálenost do 50 m v objektech výšky přes 12 do 24 m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</si>
  <si>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</si>
  <si>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</si>
  <si>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767</t>
  </si>
  <si>
    <t>Konstrukce zámečnické</t>
  </si>
  <si>
    <t>767211311</t>
  </si>
  <si>
    <t>Montáž kovového schodiště bez zábradlí, pro šířku stupně do 1 200 mm rovného, kotveného do zdiva nebo lehčeného betonu</t>
  </si>
  <si>
    <t>(1)</t>
  </si>
  <si>
    <t>5534201R</t>
  </si>
  <si>
    <t>schodiště interiérové ocelové šířka 600mm, s podestou, vč. zábradlí</t>
  </si>
  <si>
    <t>998767103</t>
  </si>
  <si>
    <t>Přesun hmot pro zámečnické konstrukce stanovený z hmotnosti přesunovaného materiálu vodorovná dopravní vzdálenost do 50 m v objektech výšky přes 12 do 24 m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</si>
  <si>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</si>
  <si>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</si>
  <si>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783</t>
  </si>
  <si>
    <t>Dokončovací práce - nátěry</t>
  </si>
  <si>
    <t>783201401</t>
  </si>
  <si>
    <t>Příprava podkladu tesařských konstrukcí před provedením nátěru ometení</t>
  </si>
  <si>
    <t>783201403</t>
  </si>
  <si>
    <t>Příprava podkladu tesařských konstrukcí před provedením nátěru oprášení</t>
  </si>
  <si>
    <t>783226101</t>
  </si>
  <si>
    <t>Protipožární nátěr tesařských konstrukcí disperzní</t>
  </si>
  <si>
    <t>"nátěr loupků"</t>
  </si>
  <si>
    <t>(2,85*2+3,67)*(0,15*4)</t>
  </si>
  <si>
    <t>"nátěr vaznic"</t>
  </si>
  <si>
    <t>(4,06+2,15+0,68*2+3,36*2+2,97)*((0,15+0,2)*2)</t>
  </si>
  <si>
    <t>783314201</t>
  </si>
  <si>
    <t>Základní antikorozní nátěr zámečnických konstrukcí jednonásobný syntetický standardní</t>
  </si>
  <si>
    <t>783315101</t>
  </si>
  <si>
    <t>Mezinátěr zámečnických konstrukcí jednonásobný syntetický standardní</t>
  </si>
  <si>
    <t>783317101</t>
  </si>
  <si>
    <t>Krycí nátěr (email) zámečnických konstrukcí jednonásobný syntetický standardní</t>
  </si>
  <si>
    <t>"nátěr dveřních zárubní" (2)*1,5</t>
  </si>
  <si>
    <t>784</t>
  </si>
  <si>
    <t>Dokončovací práce - malby a tapety</t>
  </si>
  <si>
    <t>784111001</t>
  </si>
  <si>
    <t>Oprášení (ometení) podkladu v místnostech výšky do 3,80 m</t>
  </si>
  <si>
    <t>784181101</t>
  </si>
  <si>
    <t>Penetrace podkladu jednonásobná základní akrylátová v místnostech výšky do 3,80 m</t>
  </si>
  <si>
    <t>784211101</t>
  </si>
  <si>
    <t>Malby z malířských směsí otěruvzdorných za mokra dvojnásobné, bílé za mokra otěruvzdorné výborně v místnostech výšky do 3,80 m</t>
  </si>
  <si>
    <t>"SDK příčky"</t>
  </si>
  <si>
    <t>(45,605)*2</t>
  </si>
  <si>
    <t>"SDK podkroví"</t>
  </si>
  <si>
    <t>(142,945)</t>
  </si>
  <si>
    <t>HZS</t>
  </si>
  <si>
    <t>Hodinové zúčtovací sazby</t>
  </si>
  <si>
    <t>HZS1292</t>
  </si>
  <si>
    <t>Hodinové zúčtovací sazby profesí HSV zemní a pomocné práce stavební dělník</t>
  </si>
  <si>
    <t>hod</t>
  </si>
  <si>
    <t>P</t>
  </si>
  <si>
    <t>Poznámka k položce:_x000D_
různé drobné stavební činnosti a práce</t>
  </si>
  <si>
    <t>N00</t>
  </si>
  <si>
    <t>PBŘ</t>
  </si>
  <si>
    <t>PBŘ - 1</t>
  </si>
  <si>
    <t>D+M - značení únikových cest, uzávěrů, atp.</t>
  </si>
  <si>
    <t>kpl</t>
  </si>
  <si>
    <t>PBŘ - 2</t>
  </si>
  <si>
    <t>44932114</t>
  </si>
  <si>
    <t>přístroj hasicí ruční práškový PG6 6kg 21A, 113B</t>
  </si>
  <si>
    <t>Poznámka k položce:_x000D_
vč. držáku na zeď</t>
  </si>
  <si>
    <t>PBŘ - 3</t>
  </si>
  <si>
    <t>D.1.4.1 - Vzduchotechnika</t>
  </si>
  <si>
    <t>Ing. David Němec</t>
  </si>
  <si>
    <t>D1 - Zařízení č.1 - půda - větrání</t>
  </si>
  <si>
    <t>D2 - Společné  náklady</t>
  </si>
  <si>
    <t>D1</t>
  </si>
  <si>
    <t>Zařízení č.1 - půda - větrání</t>
  </si>
  <si>
    <t>1.1</t>
  </si>
  <si>
    <t>Odvodní ventilátor vč. manžet, frekvenčního měniče</t>
  </si>
  <si>
    <t>ks</t>
  </si>
  <si>
    <t>1.2</t>
  </si>
  <si>
    <t>1.3</t>
  </si>
  <si>
    <t>Tlumič hluku 800x800-2000</t>
  </si>
  <si>
    <t>1.3.1</t>
  </si>
  <si>
    <t>1.4</t>
  </si>
  <si>
    <t>Přívodní vyústky</t>
  </si>
  <si>
    <t>1.6</t>
  </si>
  <si>
    <t>Hranaté potrubí , pozink.plech , vč.tvarovek, spojek, spojovacího a těsnícího materiálu, závěsů, klapek do odboček, síta z tahokovu, třída těsnosti "C"</t>
  </si>
  <si>
    <t>1.7</t>
  </si>
  <si>
    <t>Kruhové SPIRO , pozink. plech, vč.tvarovek, spojek, spojovacího a těsnícího materiálu, závěsů, klapek do odboček,</t>
  </si>
  <si>
    <t>bm</t>
  </si>
  <si>
    <t>1.8</t>
  </si>
  <si>
    <t>D2</t>
  </si>
  <si>
    <t>Společné  náklady</t>
  </si>
  <si>
    <t>Pol1</t>
  </si>
  <si>
    <t>Montáž</t>
  </si>
  <si>
    <t>set</t>
  </si>
  <si>
    <t>Pol2</t>
  </si>
  <si>
    <t>Pol3</t>
  </si>
  <si>
    <t>Doprava + stěhování</t>
  </si>
  <si>
    <t>Pol4</t>
  </si>
  <si>
    <t>Prováděcí dokumentace VZT</t>
  </si>
  <si>
    <t>Pol5</t>
  </si>
  <si>
    <t>Pol6</t>
  </si>
  <si>
    <t>Přesun stávajících KJ jednotek do nových pozic, vč, odsátí chladiva, nových rozvodů, uvedení do provozu, vč. dodržení záruky na stávající zařízení</t>
  </si>
  <si>
    <t>D.1.4.2 - Elektroinstalace - silnoproud</t>
  </si>
  <si>
    <t>Ing. Josef Václavek</t>
  </si>
  <si>
    <t>D1 - Rozvaděč R 3.3</t>
  </si>
  <si>
    <t>D2 - Rozvaděč RH</t>
  </si>
  <si>
    <t>D3 - Úložný materiál,spínače, zásuvky, krabice, příslušenství - elektroinstalace NN</t>
  </si>
  <si>
    <t>D4 - Kabely</t>
  </si>
  <si>
    <t>D5 - Osvětlení</t>
  </si>
  <si>
    <t>D6 - Bleskosvod</t>
  </si>
  <si>
    <t>D7 - Ostatní náklady</t>
  </si>
  <si>
    <t>Rozvaděč R 3.3</t>
  </si>
  <si>
    <t>oceloplechový rozvaděč na povrch, IP 40/20, 24M</t>
  </si>
  <si>
    <t>vypínač 3x25A modulární</t>
  </si>
  <si>
    <t>proudový chránič třífázový 40A/300mA</t>
  </si>
  <si>
    <t>jistič třífázový modulární 3x16A</t>
  </si>
  <si>
    <t>jistič jednofázový modulární 1x16A</t>
  </si>
  <si>
    <t>trafo 230V/12V</t>
  </si>
  <si>
    <t>Pol7</t>
  </si>
  <si>
    <t>stykač třífázový, 1/1, 3x16A, cívka 12V</t>
  </si>
  <si>
    <t>Pol9</t>
  </si>
  <si>
    <t>Drobný nespecifikovaný materiál</t>
  </si>
  <si>
    <t>Rozvaděč RH</t>
  </si>
  <si>
    <t>Pol32</t>
  </si>
  <si>
    <t xml:space="preserve">úprava připoj.lišty, úprava zákrytu </t>
  </si>
  <si>
    <t>Pol33</t>
  </si>
  <si>
    <t>jistič třífázový modulární</t>
  </si>
  <si>
    <t>Pol34</t>
  </si>
  <si>
    <t>D3</t>
  </si>
  <si>
    <t>Úložný materiál,spínače, zásuvky, krabice, příslušenství - elektroinstalace NN</t>
  </si>
  <si>
    <t>Pol10</t>
  </si>
  <si>
    <t>trubka tuhá pevně na povch pr. 23, vč dodávky trubky</t>
  </si>
  <si>
    <t>Pol11</t>
  </si>
  <si>
    <t>trubka tuhá pevně na povch pr. 32, vč.dodávky trubky</t>
  </si>
  <si>
    <t>Pol12</t>
  </si>
  <si>
    <t>vypínač na povrch 3x25A</t>
  </si>
  <si>
    <t>Pol13</t>
  </si>
  <si>
    <t>Pol14</t>
  </si>
  <si>
    <t>D4</t>
  </si>
  <si>
    <t>Kabely</t>
  </si>
  <si>
    <t>Pol15</t>
  </si>
  <si>
    <t>Kabel CYKY-J 3 X 1,5mm2 (*)</t>
  </si>
  <si>
    <t>Poznámka k položce:_x000D_
* - délka kabeláže bude odvislá od zvolených technologií a jejich silového napojení</t>
  </si>
  <si>
    <t>Pol16</t>
  </si>
  <si>
    <t>Kabel CYKY-J 5 X 2,5mm2 (*)</t>
  </si>
  <si>
    <t>Pol17</t>
  </si>
  <si>
    <t>Kabel CYKY-J 5 X 4mm2 (*)</t>
  </si>
  <si>
    <t>Pol18</t>
  </si>
  <si>
    <t>CY 4mm2 vč dodávky</t>
  </si>
  <si>
    <t>Pol31</t>
  </si>
  <si>
    <t>CY 6mm2 vč dodávky</t>
  </si>
  <si>
    <t>Pol19</t>
  </si>
  <si>
    <t>Drobná nespecifikovaná kabeláž</t>
  </si>
  <si>
    <t>D5</t>
  </si>
  <si>
    <t>Osvětlení</t>
  </si>
  <si>
    <t>Pol20</t>
  </si>
  <si>
    <t>Demontáž svítidla zářivkového přisazeného</t>
  </si>
  <si>
    <t>Pol21</t>
  </si>
  <si>
    <t>Montáž svítidla zářivkového přisazeného (použito stávající svítidlo)</t>
  </si>
  <si>
    <t>Pol22</t>
  </si>
  <si>
    <t>D6</t>
  </si>
  <si>
    <t>Bleskosvod</t>
  </si>
  <si>
    <t>Pol23</t>
  </si>
  <si>
    <t>Vedení FeZn ø10mm</t>
  </si>
  <si>
    <t>Pol24</t>
  </si>
  <si>
    <t>Svorka (typová dle materiálů) SK</t>
  </si>
  <si>
    <t>Pol25</t>
  </si>
  <si>
    <t>Svorka (typová dle materiálů) SS</t>
  </si>
  <si>
    <t>Pol26</t>
  </si>
  <si>
    <t>Svorka (typová dle materiálů) okapová</t>
  </si>
  <si>
    <t>Pol27</t>
  </si>
  <si>
    <t>Drobný výše nespecifikovaný materiál</t>
  </si>
  <si>
    <t>Pol28</t>
  </si>
  <si>
    <t>Ochranný nátěr antikorozní</t>
  </si>
  <si>
    <t>Pol29</t>
  </si>
  <si>
    <t>Měření přechodového odporu</t>
  </si>
  <si>
    <t>D7</t>
  </si>
  <si>
    <t>Ostatní náklady</t>
  </si>
  <si>
    <t>Pol30</t>
  </si>
  <si>
    <t>El. revize + projekt skutečného provedení</t>
  </si>
  <si>
    <t>D.1.4.3 - EPS</t>
  </si>
  <si>
    <t>D1 - Doplnění EPS</t>
  </si>
  <si>
    <t>Doplnění EPS</t>
  </si>
  <si>
    <t>soubor</t>
  </si>
  <si>
    <t>FDCIO221 adresovatelný I/O modul 1 vstup / 1 výstup monitorovaný. Relé 30V/AC/DC/2A</t>
  </si>
  <si>
    <t>Montáž a zapojení I/O modulu, včetně přezkoušení funkce</t>
  </si>
  <si>
    <t>Přezkoušení funkce ovládání VZT</t>
  </si>
  <si>
    <t>OOH740 systémový multisenzorový hlásič se dvěma integrovanými optickými hlásiči</t>
  </si>
  <si>
    <t>DB721 systémová patice pro požární hlásiče</t>
  </si>
  <si>
    <t>Demontáž požárního hlásiče</t>
  </si>
  <si>
    <t>Pol8</t>
  </si>
  <si>
    <t>Montáž a zapojení požárního hlásiče včetně přezkoušení funkce</t>
  </si>
  <si>
    <t>Trubka tuhá pevně na povch pr. 23, vč dodávky trubky</t>
  </si>
  <si>
    <t xml:space="preserve">Kabel sdělovací stíněný bezhalogenový PRAFlaGuard F 1x2x0,8 PH120-R funkční při požáru, dle projektu </t>
  </si>
  <si>
    <t>Uložení kabelu pod omítku nebo do trubek</t>
  </si>
  <si>
    <t>Programování ústředny Siemens FC721-ZZ, provozní zkoušky</t>
  </si>
  <si>
    <t>VON - Vedlejší a ostatní náklady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</si>
  <si>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</si>
  <si>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</si>
  <si>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</si>
  <si>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</si>
  <si>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</si>
  <si>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</si>
  <si>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VRN3</t>
  </si>
  <si>
    <t>Zařízení staveniště</t>
  </si>
  <si>
    <t>030001000</t>
  </si>
  <si>
    <t>Poznámka k položce:_x000D_
Cena je kalkulována jako % podíl z celkových nákladů na stavbu všech objektů</t>
  </si>
  <si>
    <t>VRN4</t>
  </si>
  <si>
    <t>Inženýrská činnost</t>
  </si>
  <si>
    <t>040001000</t>
  </si>
  <si>
    <t>VRN7</t>
  </si>
  <si>
    <t>Provozní vlivy</t>
  </si>
  <si>
    <t>071002000</t>
  </si>
  <si>
    <t>Provoz investora, třetích osob</t>
  </si>
  <si>
    <t>Poznámka k položce:_x000D_
Cena je kalkulována jako % podíl z celkových nákladů na stavbu_x000D_
- jedná se o přizpůsobení prácí při provozu investora v objektu (práce za provozu objektu)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</si>
  <si>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</si>
  <si>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</si>
  <si>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</si>
  <si>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</si>
  <si>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</si>
  <si>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</si>
  <si>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</si>
  <si>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</si>
  <si>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</si>
  <si>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</si>
  <si>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</si>
  <si>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</si>
  <si>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</si>
  <si>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</si>
  <si>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</si>
  <si>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</si>
  <si>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</si>
  <si>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</si>
  <si>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</si>
  <si>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</si>
  <si>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</si>
  <si>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</si>
  <si>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</si>
  <si>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</si>
  <si>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</si>
  <si>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</si>
  <si>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</si>
  <si>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</si>
  <si>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</si>
  <si>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</si>
  <si>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</si>
  <si>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</si>
  <si>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</si>
  <si>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</si>
  <si>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</si>
  <si>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</si>
  <si>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</si>
  <si>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</si>
  <si>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</si>
  <si>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</si>
  <si>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</si>
  <si>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</si>
  <si>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</si>
  <si>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</si>
  <si>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</si>
  <si>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</si>
  <si>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</si>
  <si>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</si>
  <si>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</si>
  <si>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</si>
  <si>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</si>
  <si>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</si>
  <si>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</si>
  <si>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</si>
  <si>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</si>
  <si>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</si>
  <si>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</si>
  <si>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</si>
  <si>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</si>
  <si>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</si>
  <si>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</si>
  <si>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</si>
  <si>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</si>
  <si>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</si>
  <si>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</si>
  <si>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</si>
  <si>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</si>
  <si>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</si>
  <si>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</si>
  <si>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</si>
  <si>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</si>
  <si>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</si>
  <si>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</si>
  <si>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</si>
  <si>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</si>
  <si>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</si>
  <si>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</si>
  <si>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</si>
  <si>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</si>
  <si>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</si>
  <si>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</si>
  <si>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</si>
  <si>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</si>
  <si>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</si>
  <si>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</si>
  <si>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</si>
  <si>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</si>
  <si>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</si>
  <si>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</si>
  <si>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</si>
  <si>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</si>
  <si>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</si>
  <si>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</si>
  <si>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</si>
  <si>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</si>
  <si>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</si>
  <si>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</si>
  <si>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</si>
  <si>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</si>
  <si>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</si>
  <si>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</si>
  <si>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</si>
  <si>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</si>
  <si>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</si>
  <si>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</si>
  <si>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</si>
  <si>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</si>
  <si>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</si>
  <si>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</si>
  <si>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</si>
  <si>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</si>
  <si>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</si>
  <si>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</si>
  <si>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</si>
  <si>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</si>
  <si>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</si>
  <si>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</si>
  <si>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</si>
  <si>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</si>
  <si>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</si>
  <si>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</si>
  <si>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</si>
  <si>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</si>
  <si>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</si>
  <si>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</si>
  <si>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</si>
  <si>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</si>
  <si>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</si>
  <si>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</si>
  <si>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</si>
  <si>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</si>
  <si>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</si>
  <si>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</si>
  <si>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</si>
  <si>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</si>
  <si>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</si>
  <si>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</si>
  <si>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</si>
  <si>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</si>
  <si>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</si>
  <si>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</si>
  <si>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</si>
  <si>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</si>
  <si>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</si>
  <si>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</si>
  <si>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</si>
  <si>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</si>
  <si>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</si>
  <si>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</si>
  <si>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</si>
  <si>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</si>
  <si>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</si>
  <si>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</si>
  <si>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</si>
  <si>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</si>
  <si>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</si>
  <si>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</si>
  <si>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</si>
  <si>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</si>
  <si>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</si>
  <si>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</si>
  <si>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</si>
  <si>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</si>
  <si>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</si>
  <si>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</si>
  <si>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</si>
  <si>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</si>
  <si>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</si>
  <si>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</si>
  <si>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</si>
  <si>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</si>
  <si>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</si>
  <si>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</si>
  <si>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</si>
  <si>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</si>
  <si>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</si>
  <si>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</si>
  <si>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</si>
  <si>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</si>
  <si>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</si>
  <si>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</si>
  <si>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</si>
  <si>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</si>
  <si>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zásuvka datová RJ45 kompletní</t>
  </si>
  <si>
    <t>Požární izolace, minerální vata tl.4cm a AL. polepem, rozsah celé přívodní potrubí</t>
  </si>
  <si>
    <t>"pomocné schodiště"</t>
  </si>
  <si>
    <t xml:space="preserve">D+M - utěsnění prostupů kabelových či trubkových do 10x10cm požárními ucpávkami EI30 </t>
  </si>
  <si>
    <t>(cca 36,000)</t>
  </si>
  <si>
    <t>Úpravy povrchů, podlahy a osazování výplní</t>
  </si>
  <si>
    <t xml:space="preserve">    6 - Úpravy povrchů, podlahy a osazování výplní</t>
  </si>
  <si>
    <t>612325121</t>
  </si>
  <si>
    <t>Vápenocementová omítka rýh štuková ve stěnách, šířky rýhy do 150 mm</t>
  </si>
  <si>
    <t>CS ÚRS 2019 02</t>
  </si>
  <si>
    <t>"pro elektroinstalaci na pomocném schodišti"</t>
  </si>
  <si>
    <t>30*0,1</t>
  </si>
  <si>
    <t>"zapravení rýh pro elektroinstalaci na pomocném schodišti"</t>
  </si>
  <si>
    <t>Vysekání rýh ve zdivu cihelném hl do 30 mm š do 30 mm</t>
  </si>
  <si>
    <t>(30)</t>
  </si>
  <si>
    <t xml:space="preserve">cylindrická vložka min. II. tř. bezpečnosti </t>
  </si>
  <si>
    <t>54924004a</t>
  </si>
  <si>
    <t>D+M - požární větrací mřížka 300x300 mm, EW30</t>
  </si>
  <si>
    <t>0,406*9 'Přepočtené koeficientem množství</t>
  </si>
  <si>
    <r>
      <t>Protidešťová žaluzie 2,1m</t>
    </r>
    <r>
      <rPr>
        <vertAlign val="superscript"/>
        <sz val="9"/>
        <rFont val="Arial CE"/>
      </rPr>
      <t>2</t>
    </r>
    <r>
      <rPr>
        <sz val="9"/>
        <rFont val="Arial CE"/>
      </rPr>
      <t>, měď, vč. síta a odvodňovacího žlabu</t>
    </r>
  </si>
  <si>
    <t>Měření a regulace vč. oživení a prokabelování (včetně nadřazeného ovládání a řízení s vizualizací na PC, včetně dodávky softwaru)</t>
  </si>
  <si>
    <t>předávací dokumentace (vč. měření hluku)</t>
  </si>
  <si>
    <t>Kabel datový UTP CAT6</t>
  </si>
  <si>
    <t>Dodavatelská dokumentace EPS</t>
  </si>
  <si>
    <t>proc.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</si>
</sst>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3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  <font>
      <sz val="9"/>
      <name val="Arial CE"/>
    </font>
    <font>
      <sz val="8"/>
      <name val="Arial CE"/>
      <family val="2"/>
    </font>
    <font>
      <sz val="8"/>
      <color rgb="FF003366"/>
      <name val="Arial CE"/>
    </font>
    <font>
      <sz val="10"/>
      <color rgb="FF003366"/>
      <name val="Arial CE"/>
    </font>
    <font>
      <vertAlign val="superscript"/>
      <sz val="9"/>
      <name val="Arial CE"/>
    </font>
    <font>
      <sz val="12"/>
      <name val="Arial CE"/>
    </font>
    <font>
      <sz val="9"/>
      <color theme="0" tint="-0.49998474074526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66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4" fillId="0" borderId="0" applyNumberFormat="0" applyFill="0" applyBorder="0" applyAlignment="0" applyProtection="0"/>
    <xf numFmtId="9" fontId="47" fillId="0" borderId="0" applyFont="0" applyFill="0" applyBorder="0" applyAlignment="0" applyProtection="0"/>
  </cellStyleXfs>
  <cellXfs count="4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4" fillId="2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3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19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0" borderId="23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  <xf numFmtId="0" fontId="0" fillId="0" borderId="0" xfId="0" applyFont="1" applyAlignment="1">
      <alignment vertical="center"/>
    </xf>
    <xf numFmtId="0" fontId="0" fillId="0" borderId="0" xfId="0"/>
    <xf numFmtId="0" fontId="1" fillId="0" borderId="0" xfId="0" applyFont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0" fillId="0" borderId="6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32" fillId="0" borderId="1" xfId="0" applyFont="1" applyBorder="1" applyAlignment="1" applyProtection="1">
      <alignment horizontal="center" vertical="center"/>
    </xf>
    <xf numFmtId="166" fontId="20" fillId="0" borderId="1" xfId="0" applyNumberFormat="1" applyFont="1" applyBorder="1" applyAlignment="1" applyProtection="1">
      <alignment vertical="center"/>
    </xf>
    <xf numFmtId="0" fontId="20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/>
    <xf numFmtId="166" fontId="8" fillId="0" borderId="1" xfId="0" applyNumberFormat="1" applyFont="1" applyBorder="1" applyAlignment="1" applyProtection="1"/>
    <xf numFmtId="0" fontId="48" fillId="0" borderId="0" xfId="0" applyFont="1" applyAlignment="1">
      <alignment horizontal="left"/>
    </xf>
    <xf numFmtId="0" fontId="49" fillId="0" borderId="0" xfId="0" applyFont="1" applyAlignment="1">
      <alignment horizontal="left"/>
    </xf>
    <xf numFmtId="0" fontId="48" fillId="0" borderId="0" xfId="0" applyFont="1"/>
    <xf numFmtId="0" fontId="48" fillId="0" borderId="0" xfId="0" applyFont="1" applyProtection="1">
      <protection locked="0"/>
    </xf>
    <xf numFmtId="0" fontId="46" fillId="0" borderId="23" xfId="0" applyFont="1" applyFill="1" applyBorder="1" applyAlignment="1" applyProtection="1">
      <alignment horizontal="left" vertical="center" wrapText="1"/>
    </xf>
    <xf numFmtId="0" fontId="46" fillId="0" borderId="23" xfId="0" applyFont="1" applyFill="1" applyBorder="1" applyAlignment="1" applyProtection="1">
      <alignment horizontal="center" vertical="center" wrapText="1"/>
    </xf>
    <xf numFmtId="167" fontId="46" fillId="0" borderId="23" xfId="0" applyNumberFormat="1" applyFont="1" applyFill="1" applyBorder="1" applyAlignment="1" applyProtection="1">
      <alignment vertical="center"/>
    </xf>
    <xf numFmtId="4" fontId="46" fillId="0" borderId="23" xfId="0" applyNumberFormat="1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horizontal="left" vertical="center" wrapText="1"/>
    </xf>
    <xf numFmtId="0" fontId="19" fillId="0" borderId="23" xfId="0" applyFont="1" applyFill="1" applyBorder="1" applyAlignment="1" applyProtection="1">
      <alignment horizontal="center" vertical="center" wrapText="1"/>
    </xf>
    <xf numFmtId="167" fontId="19" fillId="0" borderId="23" xfId="0" applyNumberFormat="1" applyFont="1" applyFill="1" applyBorder="1" applyAlignment="1" applyProtection="1">
      <alignment vertical="center"/>
    </xf>
    <xf numFmtId="4" fontId="19" fillId="0" borderId="23" xfId="0" applyNumberFormat="1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horizontal="left" vertical="center"/>
    </xf>
    <xf numFmtId="0" fontId="10" fillId="0" borderId="0" xfId="0" quotePrefix="1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vertical="center"/>
    </xf>
    <xf numFmtId="167" fontId="10" fillId="0" borderId="0" xfId="0" applyNumberFormat="1" applyFont="1" applyFill="1" applyAlignment="1" applyProtection="1">
      <alignment vertical="center"/>
    </xf>
    <xf numFmtId="0" fontId="11" fillId="0" borderId="0" xfId="0" applyFont="1" applyFill="1" applyAlignment="1" applyProtection="1">
      <alignment horizontal="left" vertical="center" wrapText="1"/>
    </xf>
    <xf numFmtId="0" fontId="11" fillId="0" borderId="0" xfId="0" applyFont="1" applyFill="1" applyAlignment="1" applyProtection="1">
      <alignment vertical="center"/>
    </xf>
    <xf numFmtId="167" fontId="11" fillId="0" borderId="0" xfId="0" applyNumberFormat="1" applyFont="1" applyFill="1" applyAlignment="1" applyProtection="1">
      <alignment vertical="center"/>
    </xf>
    <xf numFmtId="0" fontId="46" fillId="0" borderId="23" xfId="0" applyFont="1" applyFill="1" applyBorder="1" applyAlignment="1">
      <alignment horizontal="center" vertical="center"/>
    </xf>
    <xf numFmtId="49" fontId="19" fillId="0" borderId="23" xfId="0" applyNumberFormat="1" applyFont="1" applyFill="1" applyBorder="1" applyAlignment="1" applyProtection="1">
      <alignment horizontal="left" vertical="center" wrapText="1"/>
    </xf>
    <xf numFmtId="0" fontId="46" fillId="0" borderId="23" xfId="0" applyFont="1" applyFill="1" applyBorder="1" applyAlignment="1">
      <alignment horizontal="center" vertical="center" wrapText="1"/>
    </xf>
    <xf numFmtId="167" fontId="46" fillId="0" borderId="23" xfId="0" applyNumberFormat="1" applyFont="1" applyFill="1" applyBorder="1" applyAlignment="1">
      <alignment vertical="center"/>
    </xf>
    <xf numFmtId="4" fontId="46" fillId="0" borderId="23" xfId="0" applyNumberFormat="1" applyFont="1" applyFill="1" applyBorder="1" applyAlignment="1">
      <alignment vertical="center"/>
    </xf>
    <xf numFmtId="0" fontId="46" fillId="0" borderId="23" xfId="0" applyFont="1" applyFill="1" applyBorder="1" applyAlignment="1">
      <alignment horizontal="left" vertical="center" wrapText="1"/>
    </xf>
    <xf numFmtId="0" fontId="31" fillId="0" borderId="0" xfId="0" applyFont="1" applyFill="1" applyAlignment="1" applyProtection="1">
      <alignment horizontal="left" vertical="center"/>
    </xf>
    <xf numFmtId="0" fontId="10" fillId="0" borderId="0" xfId="0" applyFont="1" applyFill="1" applyAlignment="1" applyProtection="1">
      <alignment horizontal="left" vertical="center"/>
    </xf>
    <xf numFmtId="0" fontId="11" fillId="0" borderId="0" xfId="0" applyFont="1" applyFill="1" applyAlignment="1" applyProtection="1">
      <alignment horizontal="left" vertical="center"/>
    </xf>
    <xf numFmtId="49" fontId="46" fillId="0" borderId="23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 applyProtection="1">
      <alignment horizontal="left"/>
    </xf>
    <xf numFmtId="0" fontId="51" fillId="0" borderId="0" xfId="0" applyFont="1" applyFill="1" applyAlignment="1" applyProtection="1">
      <alignment horizontal="left"/>
    </xf>
    <xf numFmtId="0" fontId="0" fillId="0" borderId="1" xfId="0" applyBorder="1"/>
    <xf numFmtId="0" fontId="27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20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166" fontId="29" fillId="0" borderId="1" xfId="0" applyNumberFormat="1" applyFont="1" applyBorder="1" applyAlignment="1" applyProtection="1"/>
    <xf numFmtId="0" fontId="8" fillId="0" borderId="1" xfId="0" applyFont="1" applyBorder="1" applyAlignment="1"/>
    <xf numFmtId="0" fontId="20" fillId="0" borderId="1" xfId="0" applyFont="1" applyBorder="1" applyAlignment="1" applyProtection="1">
      <alignment horizontal="left" vertical="center"/>
    </xf>
    <xf numFmtId="0" fontId="7" fillId="0" borderId="1" xfId="0" applyFont="1" applyBorder="1" applyAlignment="1">
      <alignment vertical="center"/>
    </xf>
    <xf numFmtId="0" fontId="9" fillId="0" borderId="1" xfId="0" applyFont="1" applyBorder="1" applyAlignment="1" applyProtection="1">
      <alignment vertical="center"/>
    </xf>
    <xf numFmtId="0" fontId="9" fillId="0" borderId="1" xfId="0" applyFont="1" applyBorder="1" applyAlignment="1">
      <alignment vertical="center"/>
    </xf>
    <xf numFmtId="0" fontId="10" fillId="0" borderId="1" xfId="0" applyFont="1" applyBorder="1" applyAlignment="1" applyProtection="1">
      <alignment vertical="center"/>
    </xf>
    <xf numFmtId="0" fontId="10" fillId="0" borderId="1" xfId="0" applyFont="1" applyBorder="1" applyAlignment="1">
      <alignment vertical="center"/>
    </xf>
    <xf numFmtId="0" fontId="11" fillId="0" borderId="1" xfId="0" applyFont="1" applyBorder="1" applyAlignment="1" applyProtection="1">
      <alignment vertical="center"/>
    </xf>
    <xf numFmtId="0" fontId="11" fillId="0" borderId="1" xfId="0" applyFont="1" applyBorder="1" applyAlignment="1">
      <alignment vertical="center"/>
    </xf>
    <xf numFmtId="0" fontId="32" fillId="0" borderId="1" xfId="0" applyFont="1" applyBorder="1" applyAlignment="1" applyProtection="1">
      <alignment horizontal="left" vertical="center"/>
    </xf>
    <xf numFmtId="0" fontId="0" fillId="0" borderId="0" xfId="0" applyFill="1"/>
    <xf numFmtId="0" fontId="0" fillId="0" borderId="3" xfId="0" applyFill="1" applyBorder="1"/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0" fillId="0" borderId="13" xfId="0" applyFont="1" applyFill="1" applyBorder="1" applyAlignment="1">
      <alignment vertical="center"/>
    </xf>
    <xf numFmtId="0" fontId="1" fillId="0" borderId="0" xfId="0" applyFont="1" applyFill="1" applyAlignment="1">
      <alignment horizontal="right" vertical="center"/>
    </xf>
    <xf numFmtId="4" fontId="1" fillId="0" borderId="0" xfId="0" applyNumberFormat="1" applyFont="1" applyFill="1" applyAlignment="1">
      <alignment vertical="center"/>
    </xf>
    <xf numFmtId="0" fontId="0" fillId="0" borderId="11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0" fillId="0" borderId="0" xfId="0" applyFont="1" applyFill="1" applyAlignment="1" applyProtection="1">
      <alignment vertical="center"/>
    </xf>
    <xf numFmtId="0" fontId="2" fillId="0" borderId="0" xfId="0" applyFont="1" applyFill="1" applyAlignment="1" applyProtection="1">
      <alignment horizontal="left" vertical="center"/>
    </xf>
    <xf numFmtId="0" fontId="6" fillId="0" borderId="21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0" fillId="0" borderId="11" xfId="0" applyFont="1" applyFill="1" applyBorder="1" applyAlignment="1" applyProtection="1">
      <alignment vertical="center"/>
    </xf>
    <xf numFmtId="0" fontId="0" fillId="0" borderId="3" xfId="0" applyFont="1" applyFill="1" applyBorder="1" applyAlignment="1" applyProtection="1">
      <alignment vertical="center"/>
    </xf>
    <xf numFmtId="0" fontId="7" fillId="0" borderId="0" xfId="0" applyFont="1" applyFill="1" applyAlignment="1" applyProtection="1">
      <alignment horizontal="left"/>
    </xf>
    <xf numFmtId="0" fontId="34" fillId="0" borderId="0" xfId="0" applyFont="1" applyFill="1" applyAlignment="1" applyProtection="1">
      <alignment vertical="center" wrapText="1"/>
    </xf>
    <xf numFmtId="4" fontId="52" fillId="0" borderId="23" xfId="0" applyNumberFormat="1" applyFont="1" applyBorder="1" applyAlignment="1" applyProtection="1">
      <alignment vertical="center"/>
    </xf>
    <xf numFmtId="0" fontId="0" fillId="0" borderId="3" xfId="0" applyFill="1" applyBorder="1" applyProtection="1"/>
    <xf numFmtId="0" fontId="0" fillId="0" borderId="0" xfId="0" applyFill="1" applyProtection="1"/>
    <xf numFmtId="0" fontId="0" fillId="0" borderId="5" xfId="0" applyFill="1" applyBorder="1" applyProtection="1"/>
    <xf numFmtId="0" fontId="0" fillId="0" borderId="6" xfId="0" applyFont="1" applyFill="1" applyBorder="1" applyAlignment="1" applyProtection="1">
      <alignment vertical="center"/>
    </xf>
    <xf numFmtId="0" fontId="1" fillId="0" borderId="0" xfId="0" applyFont="1" applyFill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0" fontId="1" fillId="0" borderId="0" xfId="0" applyFont="1" applyFill="1" applyAlignment="1" applyProtection="1">
      <alignment horizontal="left" vertical="center"/>
    </xf>
    <xf numFmtId="0" fontId="19" fillId="0" borderId="23" xfId="0" applyFont="1" applyFill="1" applyBorder="1" applyAlignment="1" applyProtection="1">
      <alignment horizontal="center" vertical="center"/>
    </xf>
    <xf numFmtId="0" fontId="2" fillId="4" borderId="0" xfId="0" applyFont="1" applyFill="1" applyAlignment="1" applyProtection="1">
      <alignment horizontal="left" vertical="center"/>
      <protection locked="0"/>
    </xf>
    <xf numFmtId="4" fontId="46" fillId="4" borderId="23" xfId="0" applyNumberFormat="1" applyFont="1" applyFill="1" applyBorder="1" applyAlignment="1" applyProtection="1">
      <alignment vertical="center"/>
      <protection locked="0"/>
    </xf>
    <xf numFmtId="4" fontId="19" fillId="4" borderId="23" xfId="0" applyNumberFormat="1" applyFont="1" applyFill="1" applyBorder="1" applyAlignment="1" applyProtection="1">
      <alignment vertical="center"/>
      <protection locked="0"/>
    </xf>
    <xf numFmtId="4" fontId="32" fillId="4" borderId="23" xfId="0" applyNumberFormat="1" applyFont="1" applyFill="1" applyBorder="1" applyAlignment="1" applyProtection="1">
      <alignment vertical="center"/>
      <protection locked="0"/>
    </xf>
    <xf numFmtId="10" fontId="19" fillId="4" borderId="23" xfId="2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left" vertical="center"/>
    </xf>
    <xf numFmtId="0" fontId="19" fillId="3" borderId="8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top" wrapText="1"/>
    </xf>
    <xf numFmtId="0" fontId="0" fillId="0" borderId="0" xfId="0" applyProtection="1"/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" fillId="4" borderId="0" xfId="0" applyFont="1" applyFill="1" applyAlignment="1" applyProtection="1">
      <alignment horizontal="left" vertical="center"/>
      <protection locked="0"/>
    </xf>
    <xf numFmtId="0" fontId="0" fillId="0" borderId="0" xfId="0"/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left" vertical="center"/>
    </xf>
    <xf numFmtId="164" fontId="2" fillId="4" borderId="0" xfId="0" applyNumberFormat="1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0" fontId="37" fillId="0" borderId="29" xfId="0" applyFont="1" applyBorder="1" applyAlignment="1">
      <alignment horizontal="left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wrapText="1"/>
    </xf>
    <xf numFmtId="49" fontId="38" fillId="0" borderId="1" xfId="0" applyNumberFormat="1" applyFont="1" applyBorder="1" applyAlignment="1">
      <alignment horizontal="left" vertical="center" wrapText="1"/>
    </xf>
  </cellXfs>
  <cellStyles count="3">
    <cellStyle name="Hypertextový odkaz" xfId="1" builtinId="8"/>
    <cellStyle name="Normální" xfId="0" builtinId="0" customBuiltin="1"/>
    <cellStyle name="Procenta" xfId="2" builtinId="5"/>
  </cellStyles>
  <dxfs count="0"/>
  <tableStyles count="0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opLeftCell="B1" workbookViewId="0">
      <selection activeCell="AF26" sqref="AF26"/>
    </sheetView>
  </sheetViews>
  <sheetFormatPr defaultRowHeight="11.25" x14ac:dyDescent="0.2"/>
  <cols>
    <col min="1" max="1" width="8.33203125" style="275" customWidth="1"/>
    <col min="2" max="2" width="1.6640625" style="275" customWidth="1"/>
    <col min="3" max="3" width="4.1640625" style="275" customWidth="1"/>
    <col min="4" max="33" width="2.6640625" style="275" customWidth="1"/>
    <col min="34" max="34" width="3.33203125" style="275" customWidth="1"/>
    <col min="35" max="35" width="31.6640625" style="347" customWidth="1"/>
    <col min="36" max="37" width="2.5" style="275" customWidth="1"/>
    <col min="38" max="38" width="8.33203125" style="275" customWidth="1"/>
    <col min="39" max="39" width="3.33203125" style="275" customWidth="1"/>
    <col min="40" max="40" width="13.33203125" style="275" customWidth="1"/>
    <col min="41" max="41" width="7.5" style="275" customWidth="1"/>
    <col min="42" max="42" width="4.1640625" style="275" customWidth="1"/>
    <col min="43" max="43" width="15.6640625" style="275" customWidth="1"/>
    <col min="44" max="44" width="13.6640625" style="275" customWidth="1"/>
    <col min="45" max="47" width="25.83203125" style="275" hidden="1" customWidth="1"/>
    <col min="48" max="49" width="21.6640625" style="275" hidden="1" customWidth="1"/>
    <col min="50" max="51" width="25" style="275" hidden="1" customWidth="1"/>
    <col min="52" max="52" width="21.6640625" style="275" hidden="1" customWidth="1"/>
    <col min="53" max="53" width="19.1640625" style="275" hidden="1" customWidth="1"/>
    <col min="54" max="54" width="25" style="275" hidden="1" customWidth="1"/>
    <col min="55" max="55" width="21.6640625" style="275" hidden="1" customWidth="1"/>
    <col min="56" max="56" width="19.1640625" style="275" hidden="1" customWidth="1"/>
    <col min="57" max="57" width="66.5" style="275" customWidth="1"/>
    <col min="58" max="70" width="9.33203125" style="275"/>
    <col min="71" max="91" width="9.33203125" style="275" hidden="1"/>
    <col min="92" max="16384" width="9.33203125" style="275"/>
  </cols>
  <sheetData>
    <row r="1" spans="1:74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 x14ac:dyDescent="0.2">
      <c r="AR2" s="405"/>
      <c r="AS2" s="405"/>
      <c r="AT2" s="405"/>
      <c r="AU2" s="405"/>
      <c r="AV2" s="405"/>
      <c r="AW2" s="405"/>
      <c r="AX2" s="405"/>
      <c r="AY2" s="405"/>
      <c r="AZ2" s="405"/>
      <c r="BA2" s="405"/>
      <c r="BB2" s="405"/>
      <c r="BC2" s="405"/>
      <c r="BD2" s="405"/>
      <c r="BE2" s="405"/>
      <c r="BS2" s="18" t="s">
        <v>6</v>
      </c>
      <c r="BT2" s="18" t="s">
        <v>7</v>
      </c>
    </row>
    <row r="3" spans="1:74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365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 x14ac:dyDescent="0.2">
      <c r="B4" s="22"/>
      <c r="C4" s="279"/>
      <c r="D4" s="24" t="s">
        <v>9</v>
      </c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  <c r="P4" s="279"/>
      <c r="Q4" s="279"/>
      <c r="R4" s="279"/>
      <c r="S4" s="279"/>
      <c r="T4" s="279"/>
      <c r="U4" s="279"/>
      <c r="V4" s="279"/>
      <c r="W4" s="279"/>
      <c r="X4" s="279"/>
      <c r="Y4" s="279"/>
      <c r="Z4" s="279"/>
      <c r="AA4" s="279"/>
      <c r="AB4" s="279"/>
      <c r="AC4" s="279"/>
      <c r="AD4" s="279"/>
      <c r="AE4" s="279"/>
      <c r="AF4" s="279"/>
      <c r="AG4" s="279"/>
      <c r="AH4" s="279"/>
      <c r="AI4" s="366"/>
      <c r="AJ4" s="279"/>
      <c r="AK4" s="279"/>
      <c r="AL4" s="279"/>
      <c r="AM4" s="279"/>
      <c r="AN4" s="279"/>
      <c r="AO4" s="279"/>
      <c r="AP4" s="279"/>
      <c r="AQ4" s="279"/>
      <c r="AR4" s="21"/>
      <c r="AS4" s="25" t="s">
        <v>10</v>
      </c>
      <c r="BS4" s="18" t="s">
        <v>11</v>
      </c>
    </row>
    <row r="5" spans="1:74" ht="12" hidden="1" customHeight="1" x14ac:dyDescent="0.2">
      <c r="B5" s="22"/>
      <c r="C5" s="279"/>
      <c r="D5" s="26" t="s">
        <v>12</v>
      </c>
      <c r="E5" s="279"/>
      <c r="F5" s="279"/>
      <c r="G5" s="279"/>
      <c r="H5" s="279"/>
      <c r="I5" s="279"/>
      <c r="J5" s="279"/>
      <c r="K5" s="414" t="s">
        <v>13</v>
      </c>
      <c r="L5" s="399"/>
      <c r="M5" s="399"/>
      <c r="N5" s="399"/>
      <c r="O5" s="399"/>
      <c r="P5" s="399"/>
      <c r="Q5" s="399"/>
      <c r="R5" s="399"/>
      <c r="S5" s="399"/>
      <c r="T5" s="399"/>
      <c r="U5" s="399"/>
      <c r="V5" s="399"/>
      <c r="W5" s="399"/>
      <c r="X5" s="399"/>
      <c r="Y5" s="399"/>
      <c r="Z5" s="399"/>
      <c r="AA5" s="399"/>
      <c r="AB5" s="399"/>
      <c r="AC5" s="399"/>
      <c r="AD5" s="399"/>
      <c r="AE5" s="399"/>
      <c r="AF5" s="399"/>
      <c r="AG5" s="399"/>
      <c r="AH5" s="399"/>
      <c r="AI5" s="399"/>
      <c r="AJ5" s="399"/>
      <c r="AK5" s="399"/>
      <c r="AL5" s="399"/>
      <c r="AM5" s="399"/>
      <c r="AN5" s="399"/>
      <c r="AO5" s="399"/>
      <c r="AP5" s="279"/>
      <c r="AQ5" s="279"/>
      <c r="AR5" s="21"/>
      <c r="BS5" s="18" t="s">
        <v>6</v>
      </c>
    </row>
    <row r="6" spans="1:74" ht="36.950000000000003" customHeight="1" x14ac:dyDescent="0.2">
      <c r="B6" s="22"/>
      <c r="C6" s="279"/>
      <c r="D6" s="28" t="s">
        <v>14</v>
      </c>
      <c r="E6" s="279"/>
      <c r="F6" s="279"/>
      <c r="G6" s="279"/>
      <c r="H6" s="279"/>
      <c r="I6" s="279"/>
      <c r="J6" s="279"/>
      <c r="K6" s="398" t="s">
        <v>15</v>
      </c>
      <c r="L6" s="399"/>
      <c r="M6" s="399"/>
      <c r="N6" s="399"/>
      <c r="O6" s="399"/>
      <c r="P6" s="399"/>
      <c r="Q6" s="399"/>
      <c r="R6" s="399"/>
      <c r="S6" s="399"/>
      <c r="T6" s="399"/>
      <c r="U6" s="399"/>
      <c r="V6" s="399"/>
      <c r="W6" s="399"/>
      <c r="X6" s="399"/>
      <c r="Y6" s="399"/>
      <c r="Z6" s="399"/>
      <c r="AA6" s="399"/>
      <c r="AB6" s="399"/>
      <c r="AC6" s="399"/>
      <c r="AD6" s="399"/>
      <c r="AE6" s="399"/>
      <c r="AF6" s="399"/>
      <c r="AG6" s="399"/>
      <c r="AH6" s="399"/>
      <c r="AI6" s="399"/>
      <c r="AJ6" s="399"/>
      <c r="AK6" s="399"/>
      <c r="AL6" s="399"/>
      <c r="AM6" s="399"/>
      <c r="AN6" s="399"/>
      <c r="AO6" s="399"/>
      <c r="AP6" s="279"/>
      <c r="AQ6" s="279"/>
      <c r="AR6" s="21"/>
      <c r="BS6" s="18" t="s">
        <v>6</v>
      </c>
    </row>
    <row r="7" spans="1:74" ht="12" customHeight="1" x14ac:dyDescent="0.2">
      <c r="B7" s="22"/>
      <c r="C7" s="279"/>
      <c r="D7" s="285" t="s">
        <v>16</v>
      </c>
      <c r="E7" s="279"/>
      <c r="F7" s="279"/>
      <c r="G7" s="279"/>
      <c r="H7" s="279"/>
      <c r="I7" s="279"/>
      <c r="J7" s="279"/>
      <c r="K7" s="278" t="s">
        <v>17</v>
      </c>
      <c r="L7" s="279"/>
      <c r="M7" s="279"/>
      <c r="N7" s="279"/>
      <c r="O7" s="279"/>
      <c r="P7" s="279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  <c r="AD7" s="279"/>
      <c r="AE7" s="279"/>
      <c r="AF7" s="279"/>
      <c r="AG7" s="279"/>
      <c r="AH7" s="279"/>
      <c r="AI7" s="366"/>
      <c r="AJ7" s="279"/>
      <c r="AK7" s="285" t="s">
        <v>18</v>
      </c>
      <c r="AL7" s="279"/>
      <c r="AM7" s="279"/>
      <c r="AN7" s="278" t="s">
        <v>17</v>
      </c>
      <c r="AO7" s="279"/>
      <c r="AP7" s="279"/>
      <c r="AQ7" s="279"/>
      <c r="AR7" s="21"/>
      <c r="BS7" s="18" t="s">
        <v>6</v>
      </c>
    </row>
    <row r="8" spans="1:74" ht="12" customHeight="1" x14ac:dyDescent="0.2">
      <c r="B8" s="22"/>
      <c r="C8" s="279"/>
      <c r="D8" s="285" t="s">
        <v>19</v>
      </c>
      <c r="E8" s="279"/>
      <c r="F8" s="279"/>
      <c r="G8" s="279"/>
      <c r="H8" s="279"/>
      <c r="I8" s="279"/>
      <c r="J8" s="279"/>
      <c r="K8" s="278" t="s">
        <v>20</v>
      </c>
      <c r="L8" s="279"/>
      <c r="M8" s="279"/>
      <c r="N8" s="279"/>
      <c r="O8" s="279"/>
      <c r="P8" s="279"/>
      <c r="Q8" s="279"/>
      <c r="R8" s="279"/>
      <c r="S8" s="279"/>
      <c r="T8" s="279"/>
      <c r="U8" s="279"/>
      <c r="V8" s="279"/>
      <c r="W8" s="279"/>
      <c r="X8" s="279"/>
      <c r="Y8" s="279"/>
      <c r="Z8" s="279"/>
      <c r="AA8" s="279"/>
      <c r="AB8" s="279"/>
      <c r="AC8" s="279"/>
      <c r="AD8" s="279"/>
      <c r="AE8" s="279"/>
      <c r="AF8" s="279"/>
      <c r="AG8" s="279"/>
      <c r="AH8" s="279"/>
      <c r="AI8" s="366"/>
      <c r="AJ8" s="279"/>
      <c r="AK8" s="285" t="s">
        <v>21</v>
      </c>
      <c r="AL8" s="279"/>
      <c r="AM8" s="279"/>
      <c r="AN8" s="373"/>
      <c r="AO8" s="279"/>
      <c r="AP8" s="279"/>
      <c r="AQ8" s="279"/>
      <c r="AR8" s="21"/>
      <c r="BS8" s="18" t="s">
        <v>6</v>
      </c>
    </row>
    <row r="9" spans="1:74" ht="14.45" customHeight="1" x14ac:dyDescent="0.2">
      <c r="B9" s="22"/>
      <c r="C9" s="279"/>
      <c r="D9" s="279"/>
      <c r="E9" s="279"/>
      <c r="F9" s="279"/>
      <c r="G9" s="279"/>
      <c r="H9" s="279"/>
      <c r="I9" s="279"/>
      <c r="J9" s="279"/>
      <c r="K9" s="279"/>
      <c r="L9" s="279"/>
      <c r="M9" s="279"/>
      <c r="N9" s="279"/>
      <c r="O9" s="279"/>
      <c r="P9" s="279"/>
      <c r="Q9" s="279"/>
      <c r="R9" s="279"/>
      <c r="S9" s="279"/>
      <c r="T9" s="279"/>
      <c r="U9" s="279"/>
      <c r="V9" s="279"/>
      <c r="W9" s="279"/>
      <c r="X9" s="279"/>
      <c r="Y9" s="279"/>
      <c r="Z9" s="279"/>
      <c r="AA9" s="279"/>
      <c r="AB9" s="279"/>
      <c r="AC9" s="279"/>
      <c r="AD9" s="279"/>
      <c r="AE9" s="279"/>
      <c r="AF9" s="279"/>
      <c r="AG9" s="279"/>
      <c r="AH9" s="279"/>
      <c r="AI9" s="366"/>
      <c r="AJ9" s="279"/>
      <c r="AK9" s="279"/>
      <c r="AL9" s="279"/>
      <c r="AM9" s="279"/>
      <c r="AN9" s="279"/>
      <c r="AO9" s="279"/>
      <c r="AP9" s="279"/>
      <c r="AQ9" s="279"/>
      <c r="AR9" s="21"/>
      <c r="BS9" s="18" t="s">
        <v>6</v>
      </c>
    </row>
    <row r="10" spans="1:74" ht="12" customHeight="1" x14ac:dyDescent="0.2">
      <c r="B10" s="22"/>
      <c r="C10" s="279"/>
      <c r="D10" s="285" t="s">
        <v>22</v>
      </c>
      <c r="E10" s="279"/>
      <c r="F10" s="279"/>
      <c r="G10" s="279"/>
      <c r="H10" s="279"/>
      <c r="I10" s="279"/>
      <c r="J10" s="279"/>
      <c r="K10" s="279"/>
      <c r="L10" s="279"/>
      <c r="M10" s="279"/>
      <c r="N10" s="279"/>
      <c r="O10" s="279"/>
      <c r="P10" s="279"/>
      <c r="Q10" s="279"/>
      <c r="R10" s="279"/>
      <c r="S10" s="279"/>
      <c r="T10" s="279"/>
      <c r="U10" s="279"/>
      <c r="V10" s="279"/>
      <c r="W10" s="279"/>
      <c r="X10" s="279"/>
      <c r="Y10" s="279"/>
      <c r="Z10" s="279"/>
      <c r="AA10" s="279"/>
      <c r="AB10" s="279"/>
      <c r="AC10" s="279"/>
      <c r="AD10" s="279"/>
      <c r="AE10" s="279"/>
      <c r="AF10" s="279"/>
      <c r="AG10" s="279"/>
      <c r="AH10" s="279"/>
      <c r="AI10" s="366"/>
      <c r="AJ10" s="279"/>
      <c r="AK10" s="285" t="s">
        <v>23</v>
      </c>
      <c r="AL10" s="279"/>
      <c r="AM10" s="279"/>
      <c r="AN10" s="278" t="s">
        <v>24</v>
      </c>
      <c r="AO10" s="279"/>
      <c r="AP10" s="279"/>
      <c r="AQ10" s="279"/>
      <c r="AR10" s="21"/>
      <c r="BS10" s="18" t="s">
        <v>6</v>
      </c>
    </row>
    <row r="11" spans="1:74" ht="18.399999999999999" customHeight="1" x14ac:dyDescent="0.2">
      <c r="B11" s="22"/>
      <c r="C11" s="279"/>
      <c r="D11" s="279"/>
      <c r="E11" s="278" t="s">
        <v>25</v>
      </c>
      <c r="F11" s="279"/>
      <c r="G11" s="279"/>
      <c r="H11" s="279"/>
      <c r="I11" s="279"/>
      <c r="J11" s="279"/>
      <c r="K11" s="279"/>
      <c r="L11" s="279"/>
      <c r="M11" s="279"/>
      <c r="N11" s="279"/>
      <c r="O11" s="279"/>
      <c r="P11" s="279"/>
      <c r="Q11" s="279"/>
      <c r="R11" s="279"/>
      <c r="S11" s="279"/>
      <c r="T11" s="279"/>
      <c r="U11" s="279"/>
      <c r="V11" s="279"/>
      <c r="W11" s="279"/>
      <c r="X11" s="279"/>
      <c r="Y11" s="279"/>
      <c r="Z11" s="279"/>
      <c r="AA11" s="279"/>
      <c r="AB11" s="279"/>
      <c r="AC11" s="279"/>
      <c r="AD11" s="279"/>
      <c r="AE11" s="279"/>
      <c r="AF11" s="279"/>
      <c r="AG11" s="279"/>
      <c r="AH11" s="279"/>
      <c r="AI11" s="366"/>
      <c r="AJ11" s="279"/>
      <c r="AK11" s="285" t="s">
        <v>26</v>
      </c>
      <c r="AL11" s="279"/>
      <c r="AM11" s="279"/>
      <c r="AN11" s="278" t="s">
        <v>27</v>
      </c>
      <c r="AO11" s="279"/>
      <c r="AP11" s="279"/>
      <c r="AQ11" s="279"/>
      <c r="AR11" s="21"/>
      <c r="BS11" s="18" t="s">
        <v>6</v>
      </c>
    </row>
    <row r="12" spans="1:74" ht="6.95" customHeight="1" x14ac:dyDescent="0.2">
      <c r="B12" s="22"/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279"/>
      <c r="N12" s="279"/>
      <c r="O12" s="279"/>
      <c r="P12" s="279"/>
      <c r="Q12" s="279"/>
      <c r="R12" s="279"/>
      <c r="S12" s="279"/>
      <c r="T12" s="279"/>
      <c r="U12" s="279"/>
      <c r="V12" s="279"/>
      <c r="W12" s="279"/>
      <c r="X12" s="279"/>
      <c r="Y12" s="279"/>
      <c r="Z12" s="279"/>
      <c r="AA12" s="279"/>
      <c r="AB12" s="279"/>
      <c r="AC12" s="279"/>
      <c r="AD12" s="279"/>
      <c r="AE12" s="279"/>
      <c r="AF12" s="279"/>
      <c r="AG12" s="279"/>
      <c r="AH12" s="279"/>
      <c r="AI12" s="366"/>
      <c r="AJ12" s="279"/>
      <c r="AK12" s="279"/>
      <c r="AL12" s="279"/>
      <c r="AM12" s="279"/>
      <c r="AN12" s="279"/>
      <c r="AO12" s="279"/>
      <c r="AP12" s="279"/>
      <c r="AQ12" s="279"/>
      <c r="AR12" s="21"/>
      <c r="BS12" s="18" t="s">
        <v>6</v>
      </c>
    </row>
    <row r="13" spans="1:74" ht="12" customHeight="1" x14ac:dyDescent="0.2">
      <c r="B13" s="22"/>
      <c r="C13" s="279"/>
      <c r="D13" s="285" t="s">
        <v>28</v>
      </c>
      <c r="E13" s="279"/>
      <c r="F13" s="279"/>
      <c r="G13" s="279"/>
      <c r="H13" s="279"/>
      <c r="I13" s="279"/>
      <c r="J13" s="279"/>
      <c r="K13" s="279"/>
      <c r="L13" s="279"/>
      <c r="M13" s="279"/>
      <c r="N13" s="279"/>
      <c r="O13" s="279"/>
      <c r="P13" s="279"/>
      <c r="Q13" s="279"/>
      <c r="R13" s="279"/>
      <c r="S13" s="279"/>
      <c r="T13" s="279"/>
      <c r="U13" s="279"/>
      <c r="V13" s="279"/>
      <c r="W13" s="279"/>
      <c r="X13" s="279"/>
      <c r="Y13" s="279"/>
      <c r="Z13" s="279"/>
      <c r="AA13" s="279"/>
      <c r="AB13" s="279"/>
      <c r="AC13" s="279"/>
      <c r="AD13" s="279"/>
      <c r="AE13" s="279"/>
      <c r="AF13" s="279"/>
      <c r="AG13" s="279"/>
      <c r="AH13" s="279"/>
      <c r="AI13" s="366"/>
      <c r="AJ13" s="279"/>
      <c r="AK13" s="285" t="s">
        <v>23</v>
      </c>
      <c r="AL13" s="279"/>
      <c r="AM13" s="279"/>
      <c r="AN13" s="373"/>
      <c r="AO13" s="279"/>
      <c r="AP13" s="279"/>
      <c r="AQ13" s="279"/>
      <c r="AR13" s="21"/>
      <c r="BS13" s="18" t="s">
        <v>6</v>
      </c>
    </row>
    <row r="14" spans="1:74" ht="12.75" x14ac:dyDescent="0.2">
      <c r="B14" s="22"/>
      <c r="C14" s="279"/>
      <c r="D14" s="279"/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04"/>
      <c r="W14" s="404"/>
      <c r="X14" s="404"/>
      <c r="Y14" s="404"/>
      <c r="Z14" s="404"/>
      <c r="AA14" s="404"/>
      <c r="AB14" s="404"/>
      <c r="AC14" s="404"/>
      <c r="AD14" s="404"/>
      <c r="AE14" s="404"/>
      <c r="AF14" s="404"/>
      <c r="AG14" s="404"/>
      <c r="AH14" s="404"/>
      <c r="AI14" s="404"/>
      <c r="AJ14" s="279"/>
      <c r="AK14" s="285" t="s">
        <v>26</v>
      </c>
      <c r="AL14" s="279"/>
      <c r="AM14" s="279"/>
      <c r="AN14" s="373"/>
      <c r="AO14" s="279"/>
      <c r="AP14" s="279"/>
      <c r="AQ14" s="279"/>
      <c r="AR14" s="21"/>
      <c r="BS14" s="18" t="s">
        <v>6</v>
      </c>
    </row>
    <row r="15" spans="1:74" ht="6.95" customHeight="1" x14ac:dyDescent="0.2">
      <c r="B15" s="22"/>
      <c r="C15" s="279"/>
      <c r="D15" s="279"/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9"/>
      <c r="AE15" s="279"/>
      <c r="AF15" s="279"/>
      <c r="AG15" s="279"/>
      <c r="AH15" s="279"/>
      <c r="AI15" s="366"/>
      <c r="AJ15" s="279"/>
      <c r="AK15" s="279"/>
      <c r="AL15" s="279"/>
      <c r="AM15" s="279"/>
      <c r="AN15" s="279"/>
      <c r="AO15" s="279"/>
      <c r="AP15" s="279"/>
      <c r="AQ15" s="279"/>
      <c r="AR15" s="21"/>
      <c r="BS15" s="18" t="s">
        <v>4</v>
      </c>
    </row>
    <row r="16" spans="1:74" ht="12" customHeight="1" x14ac:dyDescent="0.2">
      <c r="B16" s="22"/>
      <c r="C16" s="279"/>
      <c r="D16" s="285" t="s">
        <v>29</v>
      </c>
      <c r="E16" s="279"/>
      <c r="F16" s="279"/>
      <c r="G16" s="279"/>
      <c r="H16" s="279"/>
      <c r="I16" s="279"/>
      <c r="J16" s="279"/>
      <c r="K16" s="279"/>
      <c r="L16" s="279"/>
      <c r="M16" s="279"/>
      <c r="N16" s="279"/>
      <c r="O16" s="279"/>
      <c r="P16" s="279"/>
      <c r="Q16" s="279"/>
      <c r="R16" s="279"/>
      <c r="S16" s="279"/>
      <c r="T16" s="279"/>
      <c r="U16" s="279"/>
      <c r="V16" s="279"/>
      <c r="W16" s="279"/>
      <c r="X16" s="279"/>
      <c r="Y16" s="279"/>
      <c r="Z16" s="279"/>
      <c r="AA16" s="279"/>
      <c r="AB16" s="279"/>
      <c r="AC16" s="279"/>
      <c r="AD16" s="279"/>
      <c r="AE16" s="279"/>
      <c r="AF16" s="279"/>
      <c r="AG16" s="279"/>
      <c r="AH16" s="279"/>
      <c r="AI16" s="366"/>
      <c r="AJ16" s="279"/>
      <c r="AK16" s="285" t="s">
        <v>23</v>
      </c>
      <c r="AL16" s="279"/>
      <c r="AM16" s="279"/>
      <c r="AN16" s="278" t="s">
        <v>30</v>
      </c>
      <c r="AO16" s="279"/>
      <c r="AP16" s="279"/>
      <c r="AQ16" s="279"/>
      <c r="AR16" s="21"/>
      <c r="BS16" s="18" t="s">
        <v>4</v>
      </c>
    </row>
    <row r="17" spans="1:71" ht="18.399999999999999" customHeight="1" x14ac:dyDescent="0.2">
      <c r="B17" s="22"/>
      <c r="C17" s="279"/>
      <c r="D17" s="279"/>
      <c r="E17" s="278" t="s">
        <v>31</v>
      </c>
      <c r="F17" s="279"/>
      <c r="G17" s="279"/>
      <c r="H17" s="279"/>
      <c r="I17" s="279"/>
      <c r="J17" s="279"/>
      <c r="K17" s="279"/>
      <c r="L17" s="279"/>
      <c r="M17" s="279"/>
      <c r="N17" s="279"/>
      <c r="O17" s="279"/>
      <c r="P17" s="279"/>
      <c r="Q17" s="279"/>
      <c r="R17" s="279"/>
      <c r="S17" s="279"/>
      <c r="T17" s="279"/>
      <c r="U17" s="279"/>
      <c r="V17" s="279"/>
      <c r="W17" s="279"/>
      <c r="X17" s="279"/>
      <c r="Y17" s="279"/>
      <c r="Z17" s="279"/>
      <c r="AA17" s="279"/>
      <c r="AB17" s="279"/>
      <c r="AC17" s="279"/>
      <c r="AD17" s="279"/>
      <c r="AE17" s="279"/>
      <c r="AF17" s="279"/>
      <c r="AG17" s="279"/>
      <c r="AH17" s="279"/>
      <c r="AI17" s="366"/>
      <c r="AJ17" s="279"/>
      <c r="AK17" s="285" t="s">
        <v>26</v>
      </c>
      <c r="AL17" s="279"/>
      <c r="AM17" s="279"/>
      <c r="AN17" s="278" t="s">
        <v>17</v>
      </c>
      <c r="AO17" s="279"/>
      <c r="AP17" s="279"/>
      <c r="AQ17" s="279"/>
      <c r="AR17" s="21"/>
      <c r="BS17" s="18" t="s">
        <v>32</v>
      </c>
    </row>
    <row r="18" spans="1:71" ht="6.95" customHeight="1" x14ac:dyDescent="0.2">
      <c r="B18" s="22"/>
      <c r="C18" s="279"/>
      <c r="D18" s="279"/>
      <c r="E18" s="279"/>
      <c r="F18" s="279"/>
      <c r="G18" s="279"/>
      <c r="H18" s="279"/>
      <c r="I18" s="279"/>
      <c r="J18" s="279"/>
      <c r="K18" s="279"/>
      <c r="L18" s="279"/>
      <c r="M18" s="279"/>
      <c r="N18" s="279"/>
      <c r="O18" s="279"/>
      <c r="P18" s="279"/>
      <c r="Q18" s="279"/>
      <c r="R18" s="279"/>
      <c r="S18" s="279"/>
      <c r="T18" s="279"/>
      <c r="U18" s="279"/>
      <c r="V18" s="279"/>
      <c r="W18" s="279"/>
      <c r="X18" s="279"/>
      <c r="Y18" s="279"/>
      <c r="Z18" s="279"/>
      <c r="AA18" s="279"/>
      <c r="AB18" s="279"/>
      <c r="AC18" s="279"/>
      <c r="AD18" s="279"/>
      <c r="AE18" s="279"/>
      <c r="AF18" s="279"/>
      <c r="AG18" s="279"/>
      <c r="AH18" s="279"/>
      <c r="AI18" s="366"/>
      <c r="AJ18" s="279"/>
      <c r="AK18" s="279"/>
      <c r="AL18" s="279"/>
      <c r="AM18" s="279"/>
      <c r="AN18" s="279"/>
      <c r="AO18" s="279"/>
      <c r="AP18" s="279"/>
      <c r="AQ18" s="279"/>
      <c r="AR18" s="21"/>
      <c r="BS18" s="18" t="s">
        <v>6</v>
      </c>
    </row>
    <row r="19" spans="1:71" ht="12" customHeight="1" x14ac:dyDescent="0.2">
      <c r="B19" s="22"/>
      <c r="C19" s="279"/>
      <c r="D19" s="285" t="s">
        <v>33</v>
      </c>
      <c r="E19" s="279"/>
      <c r="F19" s="279"/>
      <c r="G19" s="279"/>
      <c r="H19" s="279"/>
      <c r="I19" s="279"/>
      <c r="J19" s="279"/>
      <c r="K19" s="279"/>
      <c r="L19" s="279"/>
      <c r="M19" s="279"/>
      <c r="N19" s="279"/>
      <c r="O19" s="279"/>
      <c r="P19" s="279"/>
      <c r="Q19" s="279"/>
      <c r="R19" s="279"/>
      <c r="S19" s="279"/>
      <c r="T19" s="279"/>
      <c r="U19" s="279"/>
      <c r="V19" s="279"/>
      <c r="W19" s="279"/>
      <c r="X19" s="279"/>
      <c r="Y19" s="279"/>
      <c r="Z19" s="279"/>
      <c r="AA19" s="279"/>
      <c r="AB19" s="279"/>
      <c r="AC19" s="279"/>
      <c r="AD19" s="279"/>
      <c r="AE19" s="279"/>
      <c r="AF19" s="279"/>
      <c r="AG19" s="279"/>
      <c r="AH19" s="279"/>
      <c r="AI19" s="366"/>
      <c r="AJ19" s="279"/>
      <c r="AK19" s="285" t="s">
        <v>23</v>
      </c>
      <c r="AL19" s="279"/>
      <c r="AM19" s="279"/>
      <c r="AN19" s="278" t="s">
        <v>34</v>
      </c>
      <c r="AO19" s="279"/>
      <c r="AP19" s="279"/>
      <c r="AQ19" s="279"/>
      <c r="AR19" s="21"/>
      <c r="BS19" s="18" t="s">
        <v>6</v>
      </c>
    </row>
    <row r="20" spans="1:71" ht="18.399999999999999" customHeight="1" x14ac:dyDescent="0.2">
      <c r="B20" s="22"/>
      <c r="C20" s="279"/>
      <c r="D20" s="279"/>
      <c r="E20" s="278" t="s">
        <v>35</v>
      </c>
      <c r="F20" s="279"/>
      <c r="G20" s="279"/>
      <c r="H20" s="279"/>
      <c r="I20" s="279"/>
      <c r="J20" s="279"/>
      <c r="K20" s="279"/>
      <c r="L20" s="279"/>
      <c r="M20" s="279"/>
      <c r="N20" s="279"/>
      <c r="O20" s="279"/>
      <c r="P20" s="279"/>
      <c r="Q20" s="279"/>
      <c r="R20" s="279"/>
      <c r="S20" s="279"/>
      <c r="T20" s="279"/>
      <c r="U20" s="279"/>
      <c r="V20" s="279"/>
      <c r="W20" s="279"/>
      <c r="X20" s="279"/>
      <c r="Y20" s="279"/>
      <c r="Z20" s="279"/>
      <c r="AA20" s="279"/>
      <c r="AB20" s="279"/>
      <c r="AC20" s="279"/>
      <c r="AD20" s="279"/>
      <c r="AE20" s="279"/>
      <c r="AF20" s="279"/>
      <c r="AG20" s="279"/>
      <c r="AH20" s="279"/>
      <c r="AI20" s="366"/>
      <c r="AJ20" s="279"/>
      <c r="AK20" s="285" t="s">
        <v>26</v>
      </c>
      <c r="AL20" s="279"/>
      <c r="AM20" s="279"/>
      <c r="AN20" s="278" t="s">
        <v>17</v>
      </c>
      <c r="AO20" s="279"/>
      <c r="AP20" s="279"/>
      <c r="AQ20" s="279"/>
      <c r="AR20" s="21"/>
      <c r="BS20" s="18" t="s">
        <v>4</v>
      </c>
    </row>
    <row r="21" spans="1:71" ht="6.95" customHeight="1" x14ac:dyDescent="0.2">
      <c r="B21" s="22"/>
      <c r="C21" s="279"/>
      <c r="D21" s="279"/>
      <c r="E21" s="279"/>
      <c r="F21" s="279"/>
      <c r="G21" s="279"/>
      <c r="H21" s="279"/>
      <c r="I21" s="279"/>
      <c r="J21" s="279"/>
      <c r="K21" s="279"/>
      <c r="L21" s="279"/>
      <c r="M21" s="279"/>
      <c r="N21" s="279"/>
      <c r="O21" s="279"/>
      <c r="P21" s="279"/>
      <c r="Q21" s="279"/>
      <c r="R21" s="279"/>
      <c r="S21" s="279"/>
      <c r="T21" s="279"/>
      <c r="U21" s="279"/>
      <c r="V21" s="279"/>
      <c r="W21" s="279"/>
      <c r="X21" s="279"/>
      <c r="Y21" s="279"/>
      <c r="Z21" s="279"/>
      <c r="AA21" s="279"/>
      <c r="AB21" s="279"/>
      <c r="AC21" s="279"/>
      <c r="AD21" s="279"/>
      <c r="AE21" s="279"/>
      <c r="AF21" s="279"/>
      <c r="AG21" s="279"/>
      <c r="AH21" s="279"/>
      <c r="AI21" s="366"/>
      <c r="AJ21" s="279"/>
      <c r="AK21" s="279"/>
      <c r="AL21" s="279"/>
      <c r="AM21" s="279"/>
      <c r="AN21" s="279"/>
      <c r="AO21" s="279"/>
      <c r="AP21" s="279"/>
      <c r="AQ21" s="279"/>
      <c r="AR21" s="21"/>
    </row>
    <row r="22" spans="1:71" ht="12" customHeight="1" x14ac:dyDescent="0.2">
      <c r="B22" s="22"/>
      <c r="C22" s="279"/>
      <c r="D22" s="285" t="s">
        <v>36</v>
      </c>
      <c r="E22" s="279"/>
      <c r="F22" s="279"/>
      <c r="G22" s="279"/>
      <c r="H22" s="279"/>
      <c r="I22" s="279"/>
      <c r="J22" s="279"/>
      <c r="K22" s="279"/>
      <c r="L22" s="279"/>
      <c r="M22" s="279"/>
      <c r="N22" s="279"/>
      <c r="O22" s="279"/>
      <c r="P22" s="279"/>
      <c r="Q22" s="279"/>
      <c r="R22" s="279"/>
      <c r="S22" s="279"/>
      <c r="T22" s="279"/>
      <c r="U22" s="279"/>
      <c r="V22" s="279"/>
      <c r="W22" s="279"/>
      <c r="X22" s="279"/>
      <c r="Y22" s="279"/>
      <c r="Z22" s="279"/>
      <c r="AA22" s="279"/>
      <c r="AB22" s="279"/>
      <c r="AC22" s="279"/>
      <c r="AD22" s="279"/>
      <c r="AE22" s="279"/>
      <c r="AF22" s="279"/>
      <c r="AG22" s="279"/>
      <c r="AH22" s="279"/>
      <c r="AI22" s="366"/>
      <c r="AJ22" s="279"/>
      <c r="AK22" s="279"/>
      <c r="AL22" s="279"/>
      <c r="AM22" s="279"/>
      <c r="AN22" s="279"/>
      <c r="AO22" s="279"/>
      <c r="AP22" s="279"/>
      <c r="AQ22" s="279"/>
      <c r="AR22" s="21"/>
    </row>
    <row r="23" spans="1:71" ht="59.25" customHeight="1" x14ac:dyDescent="0.2">
      <c r="B23" s="22"/>
      <c r="C23" s="279"/>
      <c r="D23" s="279"/>
      <c r="E23" s="400" t="s">
        <v>37</v>
      </c>
      <c r="F23" s="400"/>
      <c r="G23" s="400"/>
      <c r="H23" s="400"/>
      <c r="I23" s="400"/>
      <c r="J23" s="400"/>
      <c r="K23" s="400"/>
      <c r="L23" s="400"/>
      <c r="M23" s="400"/>
      <c r="N23" s="400"/>
      <c r="O23" s="400"/>
      <c r="P23" s="400"/>
      <c r="Q23" s="400"/>
      <c r="R23" s="400"/>
      <c r="S23" s="400"/>
      <c r="T23" s="400"/>
      <c r="U23" s="400"/>
      <c r="V23" s="400"/>
      <c r="W23" s="400"/>
      <c r="X23" s="400"/>
      <c r="Y23" s="400"/>
      <c r="Z23" s="400"/>
      <c r="AA23" s="400"/>
      <c r="AB23" s="400"/>
      <c r="AC23" s="400"/>
      <c r="AD23" s="400"/>
      <c r="AE23" s="400"/>
      <c r="AF23" s="400"/>
      <c r="AG23" s="400"/>
      <c r="AH23" s="400"/>
      <c r="AI23" s="400"/>
      <c r="AJ23" s="400"/>
      <c r="AK23" s="400"/>
      <c r="AL23" s="400"/>
      <c r="AM23" s="400"/>
      <c r="AN23" s="400"/>
      <c r="AO23" s="279"/>
      <c r="AP23" s="279"/>
      <c r="AQ23" s="279"/>
      <c r="AR23" s="21"/>
    </row>
    <row r="24" spans="1:71" ht="6.95" customHeight="1" x14ac:dyDescent="0.2">
      <c r="B24" s="22"/>
      <c r="C24" s="279"/>
      <c r="D24" s="279"/>
      <c r="E24" s="279"/>
      <c r="F24" s="279"/>
      <c r="G24" s="279"/>
      <c r="H24" s="279"/>
      <c r="I24" s="279"/>
      <c r="J24" s="279"/>
      <c r="K24" s="279"/>
      <c r="L24" s="279"/>
      <c r="M24" s="279"/>
      <c r="N24" s="279"/>
      <c r="O24" s="279"/>
      <c r="P24" s="279"/>
      <c r="Q24" s="279"/>
      <c r="R24" s="279"/>
      <c r="S24" s="279"/>
      <c r="T24" s="279"/>
      <c r="U24" s="279"/>
      <c r="V24" s="279"/>
      <c r="W24" s="279"/>
      <c r="X24" s="279"/>
      <c r="Y24" s="279"/>
      <c r="Z24" s="279"/>
      <c r="AA24" s="279"/>
      <c r="AB24" s="279"/>
      <c r="AC24" s="279"/>
      <c r="AD24" s="279"/>
      <c r="AE24" s="279"/>
      <c r="AF24" s="279"/>
      <c r="AG24" s="279"/>
      <c r="AH24" s="279"/>
      <c r="AI24" s="366"/>
      <c r="AJ24" s="279"/>
      <c r="AK24" s="279"/>
      <c r="AL24" s="279"/>
      <c r="AM24" s="279"/>
      <c r="AN24" s="279"/>
      <c r="AO24" s="279"/>
      <c r="AP24" s="279"/>
      <c r="AQ24" s="279"/>
      <c r="AR24" s="21"/>
    </row>
    <row r="25" spans="1:71" ht="6.95" customHeight="1" x14ac:dyDescent="0.2">
      <c r="B25" s="22"/>
      <c r="C25" s="279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67"/>
      <c r="AJ25" s="31"/>
      <c r="AK25" s="31"/>
      <c r="AL25" s="31"/>
      <c r="AM25" s="31"/>
      <c r="AN25" s="31"/>
      <c r="AO25" s="31"/>
      <c r="AP25" s="279"/>
      <c r="AQ25" s="279"/>
      <c r="AR25" s="21"/>
    </row>
    <row r="26" spans="1:71" s="2" customFormat="1" ht="25.9" customHeight="1" x14ac:dyDescent="0.2">
      <c r="A26" s="286"/>
      <c r="B26" s="33"/>
      <c r="C26" s="284"/>
      <c r="D26" s="35" t="s">
        <v>38</v>
      </c>
      <c r="E26" s="280"/>
      <c r="F26" s="280"/>
      <c r="G26" s="280"/>
      <c r="H26" s="280"/>
      <c r="I26" s="280"/>
      <c r="J26" s="280"/>
      <c r="K26" s="280"/>
      <c r="L26" s="280"/>
      <c r="M26" s="280"/>
      <c r="N26" s="280"/>
      <c r="O26" s="280"/>
      <c r="P26" s="280"/>
      <c r="Q26" s="280"/>
      <c r="R26" s="280"/>
      <c r="S26" s="280"/>
      <c r="T26" s="280"/>
      <c r="U26" s="280"/>
      <c r="V26" s="280"/>
      <c r="W26" s="280"/>
      <c r="X26" s="280"/>
      <c r="Y26" s="280"/>
      <c r="Z26" s="280"/>
      <c r="AA26" s="280"/>
      <c r="AB26" s="280"/>
      <c r="AC26" s="280"/>
      <c r="AD26" s="280"/>
      <c r="AE26" s="280"/>
      <c r="AF26" s="280"/>
      <c r="AG26" s="280"/>
      <c r="AH26" s="280"/>
      <c r="AI26" s="368"/>
      <c r="AJ26" s="280"/>
      <c r="AK26" s="401">
        <f>AG53</f>
        <v>0</v>
      </c>
      <c r="AL26" s="402"/>
      <c r="AM26" s="402"/>
      <c r="AN26" s="402"/>
      <c r="AO26" s="402"/>
      <c r="AP26" s="284"/>
      <c r="AQ26" s="284"/>
      <c r="AR26" s="36"/>
      <c r="BE26" s="286"/>
    </row>
    <row r="27" spans="1:71" s="2" customFormat="1" ht="6.95" customHeight="1" x14ac:dyDescent="0.2">
      <c r="A27" s="286"/>
      <c r="B27" s="33"/>
      <c r="C27" s="284"/>
      <c r="D27" s="284"/>
      <c r="E27" s="284"/>
      <c r="F27" s="284"/>
      <c r="G27" s="284"/>
      <c r="H27" s="284"/>
      <c r="I27" s="284"/>
      <c r="J27" s="284"/>
      <c r="K27" s="284"/>
      <c r="L27" s="284"/>
      <c r="M27" s="284"/>
      <c r="N27" s="284"/>
      <c r="O27" s="284"/>
      <c r="P27" s="284"/>
      <c r="Q27" s="284"/>
      <c r="R27" s="284"/>
      <c r="S27" s="284"/>
      <c r="T27" s="284"/>
      <c r="U27" s="284"/>
      <c r="V27" s="284"/>
      <c r="W27" s="284"/>
      <c r="X27" s="284"/>
      <c r="Y27" s="284"/>
      <c r="Z27" s="284"/>
      <c r="AA27" s="284"/>
      <c r="AB27" s="284"/>
      <c r="AC27" s="284"/>
      <c r="AD27" s="284"/>
      <c r="AE27" s="284"/>
      <c r="AF27" s="284"/>
      <c r="AG27" s="284"/>
      <c r="AH27" s="284"/>
      <c r="AI27" s="356"/>
      <c r="AJ27" s="284"/>
      <c r="AK27" s="284"/>
      <c r="AL27" s="284"/>
      <c r="AM27" s="284"/>
      <c r="AN27" s="284"/>
      <c r="AO27" s="284"/>
      <c r="AP27" s="284"/>
      <c r="AQ27" s="284"/>
      <c r="AR27" s="36"/>
      <c r="BE27" s="286"/>
    </row>
    <row r="28" spans="1:71" s="2" customFormat="1" ht="12.75" x14ac:dyDescent="0.2">
      <c r="A28" s="286"/>
      <c r="B28" s="33"/>
      <c r="C28" s="284"/>
      <c r="D28" s="284"/>
      <c r="E28" s="284"/>
      <c r="F28" s="284"/>
      <c r="G28" s="284"/>
      <c r="H28" s="284"/>
      <c r="I28" s="284"/>
      <c r="J28" s="284"/>
      <c r="K28" s="284"/>
      <c r="L28" s="403" t="s">
        <v>39</v>
      </c>
      <c r="M28" s="403"/>
      <c r="N28" s="403"/>
      <c r="O28" s="403"/>
      <c r="P28" s="403"/>
      <c r="Q28" s="284"/>
      <c r="R28" s="284"/>
      <c r="S28" s="284"/>
      <c r="T28" s="284"/>
      <c r="U28" s="284"/>
      <c r="V28" s="284"/>
      <c r="W28" s="403" t="s">
        <v>40</v>
      </c>
      <c r="X28" s="403"/>
      <c r="Y28" s="403"/>
      <c r="Z28" s="403"/>
      <c r="AA28" s="403"/>
      <c r="AB28" s="403"/>
      <c r="AC28" s="403"/>
      <c r="AD28" s="403"/>
      <c r="AE28" s="403"/>
      <c r="AF28" s="284"/>
      <c r="AG28" s="284"/>
      <c r="AH28" s="284"/>
      <c r="AI28" s="356"/>
      <c r="AJ28" s="284"/>
      <c r="AK28" s="403" t="s">
        <v>41</v>
      </c>
      <c r="AL28" s="403"/>
      <c r="AM28" s="403"/>
      <c r="AN28" s="403"/>
      <c r="AO28" s="403"/>
      <c r="AP28" s="284"/>
      <c r="AQ28" s="284"/>
      <c r="AR28" s="36"/>
      <c r="BE28" s="286"/>
    </row>
    <row r="29" spans="1:71" s="3" customFormat="1" ht="14.45" customHeight="1" x14ac:dyDescent="0.2">
      <c r="B29" s="37"/>
      <c r="C29" s="276"/>
      <c r="D29" s="285" t="s">
        <v>42</v>
      </c>
      <c r="E29" s="276"/>
      <c r="F29" s="285"/>
      <c r="G29" s="276"/>
      <c r="H29" s="276"/>
      <c r="I29" s="276"/>
      <c r="J29" s="276"/>
      <c r="K29" s="276"/>
      <c r="L29" s="413">
        <v>0.21</v>
      </c>
      <c r="M29" s="413"/>
      <c r="N29" s="413"/>
      <c r="O29" s="413"/>
      <c r="P29" s="413"/>
      <c r="Q29" s="276"/>
      <c r="R29" s="276"/>
      <c r="S29" s="276"/>
      <c r="T29" s="276"/>
      <c r="U29" s="276"/>
      <c r="V29" s="276"/>
      <c r="W29" s="408">
        <f>AK26</f>
        <v>0</v>
      </c>
      <c r="X29" s="407"/>
      <c r="Y29" s="407"/>
      <c r="Z29" s="407"/>
      <c r="AA29" s="407"/>
      <c r="AB29" s="407"/>
      <c r="AC29" s="407"/>
      <c r="AD29" s="407"/>
      <c r="AE29" s="407"/>
      <c r="AF29" s="276"/>
      <c r="AG29" s="276"/>
      <c r="AH29" s="276"/>
      <c r="AI29" s="369"/>
      <c r="AJ29" s="276"/>
      <c r="AK29" s="408">
        <f>ROUND(L29*W29, 2)</f>
        <v>0</v>
      </c>
      <c r="AL29" s="407"/>
      <c r="AM29" s="407"/>
      <c r="AN29" s="407"/>
      <c r="AO29" s="407"/>
      <c r="AP29" s="276"/>
      <c r="AQ29" s="276"/>
      <c r="AR29" s="38"/>
    </row>
    <row r="30" spans="1:71" s="3" customFormat="1" ht="14.45" hidden="1" customHeight="1" x14ac:dyDescent="0.2">
      <c r="B30" s="37"/>
      <c r="C30" s="276"/>
      <c r="D30" s="276"/>
      <c r="E30" s="276"/>
      <c r="F30" s="285" t="s">
        <v>45</v>
      </c>
      <c r="G30" s="276"/>
      <c r="H30" s="276"/>
      <c r="I30" s="276"/>
      <c r="J30" s="276"/>
      <c r="K30" s="276"/>
      <c r="L30" s="406">
        <v>0.21</v>
      </c>
      <c r="M30" s="407"/>
      <c r="N30" s="407"/>
      <c r="O30" s="407"/>
      <c r="P30" s="407"/>
      <c r="Q30" s="276"/>
      <c r="R30" s="276"/>
      <c r="S30" s="276"/>
      <c r="T30" s="276"/>
      <c r="U30" s="276"/>
      <c r="V30" s="276"/>
      <c r="W30" s="408">
        <f>ROUND(BB53, 2)</f>
        <v>0</v>
      </c>
      <c r="X30" s="407"/>
      <c r="Y30" s="407"/>
      <c r="Z30" s="407"/>
      <c r="AA30" s="407"/>
      <c r="AB30" s="407"/>
      <c r="AC30" s="407"/>
      <c r="AD30" s="407"/>
      <c r="AE30" s="407"/>
      <c r="AF30" s="276"/>
      <c r="AG30" s="276"/>
      <c r="AH30" s="276"/>
      <c r="AI30" s="369"/>
      <c r="AJ30" s="276"/>
      <c r="AK30" s="408">
        <v>0</v>
      </c>
      <c r="AL30" s="407"/>
      <c r="AM30" s="407"/>
      <c r="AN30" s="407"/>
      <c r="AO30" s="407"/>
      <c r="AP30" s="276"/>
      <c r="AQ30" s="276"/>
      <c r="AR30" s="38"/>
    </row>
    <row r="31" spans="1:71" s="3" customFormat="1" ht="14.45" hidden="1" customHeight="1" x14ac:dyDescent="0.2">
      <c r="B31" s="37"/>
      <c r="C31" s="276"/>
      <c r="D31" s="276"/>
      <c r="E31" s="276"/>
      <c r="F31" s="285" t="s">
        <v>46</v>
      </c>
      <c r="G31" s="276"/>
      <c r="H31" s="276"/>
      <c r="I31" s="276"/>
      <c r="J31" s="276"/>
      <c r="K31" s="276"/>
      <c r="L31" s="406">
        <v>0.15</v>
      </c>
      <c r="M31" s="407"/>
      <c r="N31" s="407"/>
      <c r="O31" s="407"/>
      <c r="P31" s="407"/>
      <c r="Q31" s="276"/>
      <c r="R31" s="276"/>
      <c r="S31" s="276"/>
      <c r="T31" s="276"/>
      <c r="U31" s="276"/>
      <c r="V31" s="276"/>
      <c r="W31" s="408">
        <f>ROUND(BC53, 2)</f>
        <v>0</v>
      </c>
      <c r="X31" s="407"/>
      <c r="Y31" s="407"/>
      <c r="Z31" s="407"/>
      <c r="AA31" s="407"/>
      <c r="AB31" s="407"/>
      <c r="AC31" s="407"/>
      <c r="AD31" s="407"/>
      <c r="AE31" s="407"/>
      <c r="AF31" s="276"/>
      <c r="AG31" s="276"/>
      <c r="AH31" s="276"/>
      <c r="AI31" s="369"/>
      <c r="AJ31" s="276"/>
      <c r="AK31" s="408">
        <v>0</v>
      </c>
      <c r="AL31" s="407"/>
      <c r="AM31" s="407"/>
      <c r="AN31" s="407"/>
      <c r="AO31" s="407"/>
      <c r="AP31" s="276"/>
      <c r="AQ31" s="276"/>
      <c r="AR31" s="38"/>
    </row>
    <row r="32" spans="1:71" s="3" customFormat="1" ht="14.45" hidden="1" customHeight="1" x14ac:dyDescent="0.2">
      <c r="B32" s="37"/>
      <c r="C32" s="276"/>
      <c r="D32" s="276"/>
      <c r="E32" s="276"/>
      <c r="F32" s="285" t="s">
        <v>47</v>
      </c>
      <c r="G32" s="276"/>
      <c r="H32" s="276"/>
      <c r="I32" s="276"/>
      <c r="J32" s="276"/>
      <c r="K32" s="276"/>
      <c r="L32" s="406">
        <v>0</v>
      </c>
      <c r="M32" s="407"/>
      <c r="N32" s="407"/>
      <c r="O32" s="407"/>
      <c r="P32" s="407"/>
      <c r="Q32" s="276"/>
      <c r="R32" s="276"/>
      <c r="S32" s="276"/>
      <c r="T32" s="276"/>
      <c r="U32" s="276"/>
      <c r="V32" s="276"/>
      <c r="W32" s="408">
        <f>ROUND(BD53, 2)</f>
        <v>0</v>
      </c>
      <c r="X32" s="407"/>
      <c r="Y32" s="407"/>
      <c r="Z32" s="407"/>
      <c r="AA32" s="407"/>
      <c r="AB32" s="407"/>
      <c r="AC32" s="407"/>
      <c r="AD32" s="407"/>
      <c r="AE32" s="407"/>
      <c r="AF32" s="276"/>
      <c r="AG32" s="276"/>
      <c r="AH32" s="276"/>
      <c r="AI32" s="369"/>
      <c r="AJ32" s="276"/>
      <c r="AK32" s="408">
        <v>0</v>
      </c>
      <c r="AL32" s="407"/>
      <c r="AM32" s="407"/>
      <c r="AN32" s="407"/>
      <c r="AO32" s="407"/>
      <c r="AP32" s="276"/>
      <c r="AQ32" s="276"/>
      <c r="AR32" s="38"/>
    </row>
    <row r="33" spans="1:57" s="2" customFormat="1" ht="6.95" customHeight="1" x14ac:dyDescent="0.2">
      <c r="A33" s="286"/>
      <c r="B33" s="33"/>
      <c r="C33" s="284"/>
      <c r="D33" s="284"/>
      <c r="E33" s="284"/>
      <c r="F33" s="284"/>
      <c r="G33" s="284"/>
      <c r="H33" s="284"/>
      <c r="I33" s="284"/>
      <c r="J33" s="284"/>
      <c r="K33" s="284"/>
      <c r="L33" s="284"/>
      <c r="M33" s="284"/>
      <c r="N33" s="284"/>
      <c r="O33" s="284"/>
      <c r="P33" s="284"/>
      <c r="Q33" s="284"/>
      <c r="R33" s="284"/>
      <c r="S33" s="284"/>
      <c r="T33" s="284"/>
      <c r="U33" s="284"/>
      <c r="V33" s="284"/>
      <c r="W33" s="284"/>
      <c r="X33" s="284"/>
      <c r="Y33" s="284"/>
      <c r="Z33" s="284"/>
      <c r="AA33" s="284"/>
      <c r="AB33" s="284"/>
      <c r="AC33" s="284"/>
      <c r="AD33" s="284"/>
      <c r="AE33" s="284"/>
      <c r="AF33" s="284"/>
      <c r="AG33" s="284"/>
      <c r="AH33" s="284"/>
      <c r="AI33" s="356"/>
      <c r="AJ33" s="284"/>
      <c r="AK33" s="284"/>
      <c r="AL33" s="284"/>
      <c r="AM33" s="284"/>
      <c r="AN33" s="284"/>
      <c r="AO33" s="284"/>
      <c r="AP33" s="284"/>
      <c r="AQ33" s="284"/>
      <c r="AR33" s="36"/>
      <c r="BE33" s="286"/>
    </row>
    <row r="34" spans="1:57" s="2" customFormat="1" ht="25.9" customHeight="1" x14ac:dyDescent="0.2">
      <c r="A34" s="286"/>
      <c r="B34" s="33"/>
      <c r="C34" s="39"/>
      <c r="D34" s="40" t="s">
        <v>48</v>
      </c>
      <c r="E34" s="277"/>
      <c r="F34" s="277"/>
      <c r="G34" s="277"/>
      <c r="H34" s="277"/>
      <c r="I34" s="277"/>
      <c r="J34" s="277"/>
      <c r="K34" s="277"/>
      <c r="L34" s="277"/>
      <c r="M34" s="277"/>
      <c r="N34" s="277"/>
      <c r="O34" s="277"/>
      <c r="P34" s="277"/>
      <c r="Q34" s="277"/>
      <c r="R34" s="277"/>
      <c r="S34" s="277"/>
      <c r="T34" s="41" t="s">
        <v>49</v>
      </c>
      <c r="U34" s="277"/>
      <c r="V34" s="277"/>
      <c r="W34" s="277"/>
      <c r="X34" s="412" t="s">
        <v>50</v>
      </c>
      <c r="Y34" s="410"/>
      <c r="Z34" s="410"/>
      <c r="AA34" s="410"/>
      <c r="AB34" s="410"/>
      <c r="AC34" s="277"/>
      <c r="AD34" s="277"/>
      <c r="AE34" s="277"/>
      <c r="AF34" s="277"/>
      <c r="AG34" s="277"/>
      <c r="AH34" s="277"/>
      <c r="AI34" s="277"/>
      <c r="AJ34" s="277"/>
      <c r="AK34" s="409">
        <f>SUM(AK26:AK32)</f>
        <v>0</v>
      </c>
      <c r="AL34" s="410"/>
      <c r="AM34" s="410"/>
      <c r="AN34" s="410"/>
      <c r="AO34" s="411"/>
      <c r="AP34" s="39"/>
      <c r="AQ34" s="39"/>
      <c r="AR34" s="36"/>
      <c r="BE34" s="286"/>
    </row>
    <row r="35" spans="1:57" s="2" customFormat="1" ht="6.95" customHeight="1" x14ac:dyDescent="0.2">
      <c r="A35" s="286"/>
      <c r="B35" s="33"/>
      <c r="C35" s="284"/>
      <c r="D35" s="284"/>
      <c r="E35" s="284"/>
      <c r="F35" s="284"/>
      <c r="G35" s="284"/>
      <c r="H35" s="284"/>
      <c r="I35" s="284"/>
      <c r="J35" s="284"/>
      <c r="K35" s="284"/>
      <c r="L35" s="284"/>
      <c r="M35" s="284"/>
      <c r="N35" s="284"/>
      <c r="O35" s="284"/>
      <c r="P35" s="284"/>
      <c r="Q35" s="284"/>
      <c r="R35" s="284"/>
      <c r="S35" s="284"/>
      <c r="T35" s="284"/>
      <c r="U35" s="284"/>
      <c r="V35" s="284"/>
      <c r="W35" s="284"/>
      <c r="X35" s="284"/>
      <c r="Y35" s="284"/>
      <c r="Z35" s="284"/>
      <c r="AA35" s="284"/>
      <c r="AB35" s="284"/>
      <c r="AC35" s="284"/>
      <c r="AD35" s="284"/>
      <c r="AE35" s="284"/>
      <c r="AF35" s="284"/>
      <c r="AG35" s="284"/>
      <c r="AH35" s="284"/>
      <c r="AI35" s="356"/>
      <c r="AJ35" s="284"/>
      <c r="AK35" s="284"/>
      <c r="AL35" s="284"/>
      <c r="AM35" s="284"/>
      <c r="AN35" s="284"/>
      <c r="AO35" s="284"/>
      <c r="AP35" s="284"/>
      <c r="AQ35" s="284"/>
      <c r="AR35" s="36"/>
      <c r="BE35" s="286"/>
    </row>
    <row r="36" spans="1:57" s="2" customFormat="1" ht="6.95" customHeight="1" x14ac:dyDescent="0.2">
      <c r="A36" s="286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360"/>
      <c r="AJ36" s="43"/>
      <c r="AK36" s="43"/>
      <c r="AL36" s="43"/>
      <c r="AM36" s="43"/>
      <c r="AN36" s="43"/>
      <c r="AO36" s="43"/>
      <c r="AP36" s="43"/>
      <c r="AQ36" s="43"/>
      <c r="AR36" s="36"/>
      <c r="BE36" s="286"/>
    </row>
    <row r="40" spans="1:57" s="2" customFormat="1" ht="6.95" customHeight="1" x14ac:dyDescent="0.2">
      <c r="A40" s="286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361"/>
      <c r="AJ40" s="45"/>
      <c r="AK40" s="45"/>
      <c r="AL40" s="45"/>
      <c r="AM40" s="45"/>
      <c r="AN40" s="45"/>
      <c r="AO40" s="45"/>
      <c r="AP40" s="45"/>
      <c r="AQ40" s="45"/>
      <c r="AR40" s="36"/>
      <c r="BE40" s="286"/>
    </row>
    <row r="41" spans="1:57" s="2" customFormat="1" ht="24.95" customHeight="1" x14ac:dyDescent="0.2">
      <c r="A41" s="286"/>
      <c r="B41" s="33"/>
      <c r="C41" s="24" t="s">
        <v>51</v>
      </c>
      <c r="D41" s="284"/>
      <c r="E41" s="284"/>
      <c r="F41" s="284"/>
      <c r="G41" s="284"/>
      <c r="H41" s="284"/>
      <c r="I41" s="284"/>
      <c r="J41" s="284"/>
      <c r="K41" s="284"/>
      <c r="L41" s="284"/>
      <c r="M41" s="284"/>
      <c r="N41" s="284"/>
      <c r="O41" s="284"/>
      <c r="P41" s="284"/>
      <c r="Q41" s="284"/>
      <c r="R41" s="284"/>
      <c r="S41" s="284"/>
      <c r="T41" s="284"/>
      <c r="U41" s="284"/>
      <c r="V41" s="284"/>
      <c r="W41" s="284"/>
      <c r="X41" s="284"/>
      <c r="Y41" s="284"/>
      <c r="Z41" s="284"/>
      <c r="AA41" s="284"/>
      <c r="AB41" s="284"/>
      <c r="AC41" s="284"/>
      <c r="AD41" s="284"/>
      <c r="AE41" s="284"/>
      <c r="AF41" s="284"/>
      <c r="AG41" s="284"/>
      <c r="AH41" s="284"/>
      <c r="AI41" s="356"/>
      <c r="AJ41" s="284"/>
      <c r="AK41" s="284"/>
      <c r="AL41" s="284"/>
      <c r="AM41" s="284"/>
      <c r="AN41" s="284"/>
      <c r="AO41" s="284"/>
      <c r="AP41" s="284"/>
      <c r="AQ41" s="284"/>
      <c r="AR41" s="36"/>
      <c r="BE41" s="286"/>
    </row>
    <row r="42" spans="1:57" s="2" customFormat="1" ht="6.95" customHeight="1" x14ac:dyDescent="0.2">
      <c r="A42" s="286"/>
      <c r="B42" s="33"/>
      <c r="C42" s="284"/>
      <c r="D42" s="284"/>
      <c r="E42" s="284"/>
      <c r="F42" s="284"/>
      <c r="G42" s="284"/>
      <c r="H42" s="284"/>
      <c r="I42" s="284"/>
      <c r="J42" s="284"/>
      <c r="K42" s="284"/>
      <c r="L42" s="284"/>
      <c r="M42" s="284"/>
      <c r="N42" s="284"/>
      <c r="O42" s="284"/>
      <c r="P42" s="284"/>
      <c r="Q42" s="284"/>
      <c r="R42" s="284"/>
      <c r="S42" s="284"/>
      <c r="T42" s="284"/>
      <c r="U42" s="284"/>
      <c r="V42" s="284"/>
      <c r="W42" s="284"/>
      <c r="X42" s="284"/>
      <c r="Y42" s="284"/>
      <c r="Z42" s="284"/>
      <c r="AA42" s="284"/>
      <c r="AB42" s="284"/>
      <c r="AC42" s="284"/>
      <c r="AD42" s="284"/>
      <c r="AE42" s="284"/>
      <c r="AF42" s="284"/>
      <c r="AG42" s="284"/>
      <c r="AH42" s="284"/>
      <c r="AI42" s="356"/>
      <c r="AJ42" s="284"/>
      <c r="AK42" s="284"/>
      <c r="AL42" s="284"/>
      <c r="AM42" s="284"/>
      <c r="AN42" s="284"/>
      <c r="AO42" s="284"/>
      <c r="AP42" s="284"/>
      <c r="AQ42" s="284"/>
      <c r="AR42" s="36"/>
      <c r="BE42" s="286"/>
    </row>
    <row r="43" spans="1:57" s="4" customFormat="1" ht="12" hidden="1" customHeight="1" x14ac:dyDescent="0.2">
      <c r="B43" s="46"/>
      <c r="C43" s="285" t="s">
        <v>12</v>
      </c>
      <c r="D43" s="283"/>
      <c r="E43" s="283"/>
      <c r="F43" s="283"/>
      <c r="G43" s="283"/>
      <c r="H43" s="283"/>
      <c r="I43" s="283"/>
      <c r="J43" s="283"/>
      <c r="K43" s="283"/>
      <c r="L43" s="283" t="str">
        <f>K5</f>
        <v>M232</v>
      </c>
      <c r="M43" s="283"/>
      <c r="N43" s="283"/>
      <c r="O43" s="283"/>
      <c r="P43" s="283"/>
      <c r="Q43" s="283"/>
      <c r="R43" s="283"/>
      <c r="S43" s="283"/>
      <c r="T43" s="283"/>
      <c r="U43" s="283"/>
      <c r="V43" s="283"/>
      <c r="W43" s="283"/>
      <c r="X43" s="283"/>
      <c r="Y43" s="283"/>
      <c r="Z43" s="283"/>
      <c r="AA43" s="283"/>
      <c r="AB43" s="283"/>
      <c r="AC43" s="283"/>
      <c r="AD43" s="283"/>
      <c r="AE43" s="283"/>
      <c r="AF43" s="283"/>
      <c r="AG43" s="283"/>
      <c r="AH43" s="283"/>
      <c r="AI43" s="370"/>
      <c r="AJ43" s="283"/>
      <c r="AK43" s="283"/>
      <c r="AL43" s="283"/>
      <c r="AM43" s="283"/>
      <c r="AN43" s="283"/>
      <c r="AO43" s="283"/>
      <c r="AP43" s="283"/>
      <c r="AQ43" s="283"/>
      <c r="AR43" s="47"/>
    </row>
    <row r="44" spans="1:57" s="5" customFormat="1" ht="36.950000000000003" customHeight="1" x14ac:dyDescent="0.2">
      <c r="B44" s="48"/>
      <c r="C44" s="49" t="s">
        <v>14</v>
      </c>
      <c r="D44" s="282"/>
      <c r="E44" s="282"/>
      <c r="F44" s="282"/>
      <c r="G44" s="282"/>
      <c r="H44" s="282"/>
      <c r="I44" s="282"/>
      <c r="J44" s="282"/>
      <c r="K44" s="282"/>
      <c r="L44" s="378" t="str">
        <f>K6</f>
        <v>Zařízení na provětrání půdy objektu ČRo v Ústí nad Labem</v>
      </c>
      <c r="M44" s="379"/>
      <c r="N44" s="379"/>
      <c r="O44" s="379"/>
      <c r="P44" s="379"/>
      <c r="Q44" s="379"/>
      <c r="R44" s="379"/>
      <c r="S44" s="379"/>
      <c r="T44" s="379"/>
      <c r="U44" s="379"/>
      <c r="V44" s="379"/>
      <c r="W44" s="379"/>
      <c r="X44" s="379"/>
      <c r="Y44" s="379"/>
      <c r="Z44" s="379"/>
      <c r="AA44" s="379"/>
      <c r="AB44" s="379"/>
      <c r="AC44" s="379"/>
      <c r="AD44" s="379"/>
      <c r="AE44" s="379"/>
      <c r="AF44" s="379"/>
      <c r="AG44" s="379"/>
      <c r="AH44" s="379"/>
      <c r="AI44" s="379"/>
      <c r="AJ44" s="379"/>
      <c r="AK44" s="379"/>
      <c r="AL44" s="379"/>
      <c r="AM44" s="379"/>
      <c r="AN44" s="379"/>
      <c r="AO44" s="379"/>
      <c r="AP44" s="282"/>
      <c r="AQ44" s="282"/>
      <c r="AR44" s="50"/>
    </row>
    <row r="45" spans="1:57" s="2" customFormat="1" ht="6.95" customHeight="1" x14ac:dyDescent="0.2">
      <c r="A45" s="286"/>
      <c r="B45" s="33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4"/>
      <c r="P45" s="284"/>
      <c r="Q45" s="284"/>
      <c r="R45" s="284"/>
      <c r="S45" s="284"/>
      <c r="T45" s="284"/>
      <c r="U45" s="284"/>
      <c r="V45" s="284"/>
      <c r="W45" s="284"/>
      <c r="X45" s="284"/>
      <c r="Y45" s="284"/>
      <c r="Z45" s="284"/>
      <c r="AA45" s="284"/>
      <c r="AB45" s="284"/>
      <c r="AC45" s="284"/>
      <c r="AD45" s="284"/>
      <c r="AE45" s="284"/>
      <c r="AF45" s="284"/>
      <c r="AG45" s="284"/>
      <c r="AH45" s="284"/>
      <c r="AI45" s="356"/>
      <c r="AJ45" s="284"/>
      <c r="AK45" s="284"/>
      <c r="AL45" s="284"/>
      <c r="AM45" s="284"/>
      <c r="AN45" s="284"/>
      <c r="AO45" s="284"/>
      <c r="AP45" s="284"/>
      <c r="AQ45" s="284"/>
      <c r="AR45" s="36"/>
      <c r="BE45" s="286"/>
    </row>
    <row r="46" spans="1:57" s="2" customFormat="1" ht="12" customHeight="1" x14ac:dyDescent="0.2">
      <c r="A46" s="286"/>
      <c r="B46" s="33"/>
      <c r="C46" s="285" t="s">
        <v>19</v>
      </c>
      <c r="D46" s="284"/>
      <c r="E46" s="284"/>
      <c r="F46" s="284"/>
      <c r="G46" s="284"/>
      <c r="H46" s="284"/>
      <c r="I46" s="284"/>
      <c r="J46" s="284"/>
      <c r="K46" s="284"/>
      <c r="L46" s="51" t="str">
        <f>IF(K8="","",K8)</f>
        <v>Ústí nad Labem</v>
      </c>
      <c r="M46" s="284"/>
      <c r="N46" s="284"/>
      <c r="O46" s="284"/>
      <c r="P46" s="284"/>
      <c r="Q46" s="284"/>
      <c r="R46" s="284"/>
      <c r="S46" s="284"/>
      <c r="T46" s="284"/>
      <c r="U46" s="284"/>
      <c r="V46" s="284"/>
      <c r="W46" s="284"/>
      <c r="X46" s="284"/>
      <c r="Y46" s="284"/>
      <c r="Z46" s="284"/>
      <c r="AA46" s="284"/>
      <c r="AB46" s="284"/>
      <c r="AC46" s="284"/>
      <c r="AD46" s="284"/>
      <c r="AE46" s="284"/>
      <c r="AF46" s="284"/>
      <c r="AG46" s="284"/>
      <c r="AH46" s="284"/>
      <c r="AI46" s="371" t="s">
        <v>21</v>
      </c>
      <c r="AJ46" s="284"/>
      <c r="AK46" s="284"/>
      <c r="AL46" s="284"/>
      <c r="AM46" s="380" t="str">
        <f>IF(AN8= "","",AN8)</f>
        <v/>
      </c>
      <c r="AN46" s="380"/>
      <c r="AO46" s="284"/>
      <c r="AP46" s="284"/>
      <c r="AQ46" s="284"/>
      <c r="AR46" s="36"/>
      <c r="BE46" s="286"/>
    </row>
    <row r="47" spans="1:57" s="2" customFormat="1" ht="6.95" customHeight="1" x14ac:dyDescent="0.2">
      <c r="A47" s="286"/>
      <c r="B47" s="33"/>
      <c r="C47" s="284"/>
      <c r="D47" s="284"/>
      <c r="E47" s="284"/>
      <c r="F47" s="284"/>
      <c r="G47" s="284"/>
      <c r="H47" s="284"/>
      <c r="I47" s="284"/>
      <c r="J47" s="284"/>
      <c r="K47" s="284"/>
      <c r="L47" s="284"/>
      <c r="M47" s="284"/>
      <c r="N47" s="284"/>
      <c r="O47" s="284"/>
      <c r="P47" s="284"/>
      <c r="Q47" s="284"/>
      <c r="R47" s="284"/>
      <c r="S47" s="284"/>
      <c r="T47" s="284"/>
      <c r="U47" s="284"/>
      <c r="V47" s="284"/>
      <c r="W47" s="284"/>
      <c r="X47" s="284"/>
      <c r="Y47" s="284"/>
      <c r="Z47" s="284"/>
      <c r="AA47" s="284"/>
      <c r="AB47" s="284"/>
      <c r="AC47" s="284"/>
      <c r="AD47" s="284"/>
      <c r="AE47" s="284"/>
      <c r="AF47" s="284"/>
      <c r="AG47" s="284"/>
      <c r="AH47" s="284"/>
      <c r="AI47" s="356"/>
      <c r="AJ47" s="284"/>
      <c r="AK47" s="284"/>
      <c r="AL47" s="284"/>
      <c r="AM47" s="284"/>
      <c r="AN47" s="284"/>
      <c r="AO47" s="284"/>
      <c r="AP47" s="284"/>
      <c r="AQ47" s="284"/>
      <c r="AR47" s="36"/>
      <c r="BE47" s="286"/>
    </row>
    <row r="48" spans="1:57" s="2" customFormat="1" ht="15.2" customHeight="1" x14ac:dyDescent="0.2">
      <c r="A48" s="286"/>
      <c r="B48" s="33"/>
      <c r="C48" s="285" t="s">
        <v>22</v>
      </c>
      <c r="D48" s="284"/>
      <c r="E48" s="284"/>
      <c r="F48" s="284"/>
      <c r="G48" s="284"/>
      <c r="H48" s="284"/>
      <c r="I48" s="284"/>
      <c r="J48" s="284"/>
      <c r="K48" s="284"/>
      <c r="L48" s="283" t="str">
        <f>IF(E11= "","",E11)</f>
        <v>Český rozhlas, Vinohradská 1409/12, 120 99 Praha 2</v>
      </c>
      <c r="M48" s="284"/>
      <c r="N48" s="284"/>
      <c r="O48" s="284"/>
      <c r="P48" s="284"/>
      <c r="Q48" s="284"/>
      <c r="R48" s="284"/>
      <c r="S48" s="284"/>
      <c r="T48" s="284"/>
      <c r="U48" s="284"/>
      <c r="V48" s="284"/>
      <c r="W48" s="284"/>
      <c r="X48" s="284"/>
      <c r="Y48" s="284"/>
      <c r="Z48" s="284"/>
      <c r="AA48" s="284"/>
      <c r="AB48" s="284"/>
      <c r="AC48" s="284"/>
      <c r="AD48" s="284"/>
      <c r="AE48" s="284"/>
      <c r="AF48" s="284"/>
      <c r="AG48" s="284"/>
      <c r="AH48" s="284"/>
      <c r="AI48" s="371" t="s">
        <v>29</v>
      </c>
      <c r="AJ48" s="284"/>
      <c r="AK48" s="284"/>
      <c r="AL48" s="284"/>
      <c r="AM48" s="381" t="str">
        <f>IF(E17="","",E17)</f>
        <v>Ing. arch. Václav Kolínský</v>
      </c>
      <c r="AN48" s="382"/>
      <c r="AO48" s="382"/>
      <c r="AP48" s="382"/>
      <c r="AQ48" s="284"/>
      <c r="AR48" s="36"/>
      <c r="AS48" s="383" t="s">
        <v>52</v>
      </c>
      <c r="AT48" s="384"/>
      <c r="AU48" s="53"/>
      <c r="AV48" s="53"/>
      <c r="AW48" s="53"/>
      <c r="AX48" s="53"/>
      <c r="AY48" s="53"/>
      <c r="AZ48" s="53"/>
      <c r="BA48" s="53"/>
      <c r="BB48" s="53"/>
      <c r="BC48" s="53"/>
      <c r="BD48" s="54"/>
      <c r="BE48" s="286"/>
    </row>
    <row r="49" spans="1:91" s="2" customFormat="1" ht="25.7" customHeight="1" x14ac:dyDescent="0.2">
      <c r="A49" s="286"/>
      <c r="B49" s="33"/>
      <c r="C49" s="285" t="s">
        <v>28</v>
      </c>
      <c r="D49" s="284"/>
      <c r="E49" s="284"/>
      <c r="F49" s="284"/>
      <c r="G49" s="284"/>
      <c r="H49" s="284"/>
      <c r="I49" s="284"/>
      <c r="J49" s="284"/>
      <c r="K49" s="284"/>
      <c r="L49" s="283" t="str">
        <f>IF(E14="","",E14)</f>
        <v/>
      </c>
      <c r="M49" s="284"/>
      <c r="N49" s="284"/>
      <c r="O49" s="284"/>
      <c r="P49" s="284"/>
      <c r="Q49" s="284"/>
      <c r="R49" s="284"/>
      <c r="S49" s="284"/>
      <c r="T49" s="284"/>
      <c r="U49" s="284"/>
      <c r="V49" s="284"/>
      <c r="W49" s="284"/>
      <c r="X49" s="284"/>
      <c r="Y49" s="284"/>
      <c r="Z49" s="284"/>
      <c r="AA49" s="284"/>
      <c r="AB49" s="284"/>
      <c r="AC49" s="284"/>
      <c r="AD49" s="284"/>
      <c r="AE49" s="284"/>
      <c r="AF49" s="284"/>
      <c r="AG49" s="284"/>
      <c r="AH49" s="284"/>
      <c r="AI49" s="371" t="s">
        <v>33</v>
      </c>
      <c r="AJ49" s="284"/>
      <c r="AK49" s="284"/>
      <c r="AL49" s="284"/>
      <c r="AM49" s="381" t="str">
        <f>IF(E20="","",E20)</f>
        <v>Petr Krčál, Dukelská 973, 564 01 Žamberk</v>
      </c>
      <c r="AN49" s="382"/>
      <c r="AO49" s="382"/>
      <c r="AP49" s="382"/>
      <c r="AQ49" s="284"/>
      <c r="AR49" s="36"/>
      <c r="AS49" s="385"/>
      <c r="AT49" s="386"/>
      <c r="AU49" s="55"/>
      <c r="AV49" s="55"/>
      <c r="AW49" s="55"/>
      <c r="AX49" s="55"/>
      <c r="AY49" s="55"/>
      <c r="AZ49" s="55"/>
      <c r="BA49" s="55"/>
      <c r="BB49" s="55"/>
      <c r="BC49" s="55"/>
      <c r="BD49" s="56"/>
      <c r="BE49" s="286"/>
    </row>
    <row r="50" spans="1:91" s="2" customFormat="1" ht="10.9" customHeight="1" x14ac:dyDescent="0.2">
      <c r="A50" s="286"/>
      <c r="B50" s="33"/>
      <c r="C50" s="284"/>
      <c r="D50" s="284"/>
      <c r="E50" s="284"/>
      <c r="F50" s="284"/>
      <c r="G50" s="284"/>
      <c r="H50" s="284"/>
      <c r="I50" s="284"/>
      <c r="J50" s="284"/>
      <c r="K50" s="284"/>
      <c r="L50" s="284"/>
      <c r="M50" s="284"/>
      <c r="N50" s="284"/>
      <c r="O50" s="284"/>
      <c r="P50" s="284"/>
      <c r="Q50" s="284"/>
      <c r="R50" s="284"/>
      <c r="S50" s="284"/>
      <c r="T50" s="284"/>
      <c r="U50" s="284"/>
      <c r="V50" s="284"/>
      <c r="W50" s="284"/>
      <c r="X50" s="284"/>
      <c r="Y50" s="284"/>
      <c r="Z50" s="284"/>
      <c r="AA50" s="284"/>
      <c r="AB50" s="284"/>
      <c r="AC50" s="284"/>
      <c r="AD50" s="284"/>
      <c r="AE50" s="284"/>
      <c r="AF50" s="284"/>
      <c r="AG50" s="284"/>
      <c r="AH50" s="284"/>
      <c r="AI50" s="356"/>
      <c r="AJ50" s="284"/>
      <c r="AK50" s="284"/>
      <c r="AL50" s="284"/>
      <c r="AM50" s="284"/>
      <c r="AN50" s="284"/>
      <c r="AO50" s="284"/>
      <c r="AP50" s="284"/>
      <c r="AQ50" s="284"/>
      <c r="AR50" s="36"/>
      <c r="AS50" s="387"/>
      <c r="AT50" s="388"/>
      <c r="AU50" s="57"/>
      <c r="AV50" s="57"/>
      <c r="AW50" s="57"/>
      <c r="AX50" s="57"/>
      <c r="AY50" s="57"/>
      <c r="AZ50" s="57"/>
      <c r="BA50" s="57"/>
      <c r="BB50" s="57"/>
      <c r="BC50" s="57"/>
      <c r="BD50" s="58"/>
      <c r="BE50" s="286"/>
    </row>
    <row r="51" spans="1:91" s="2" customFormat="1" ht="29.25" customHeight="1" x14ac:dyDescent="0.2">
      <c r="A51" s="286"/>
      <c r="B51" s="33"/>
      <c r="C51" s="389" t="s">
        <v>53</v>
      </c>
      <c r="D51" s="390"/>
      <c r="E51" s="390"/>
      <c r="F51" s="390"/>
      <c r="G51" s="390"/>
      <c r="H51" s="59"/>
      <c r="I51" s="391" t="s">
        <v>54</v>
      </c>
      <c r="J51" s="390"/>
      <c r="K51" s="390"/>
      <c r="L51" s="390"/>
      <c r="M51" s="390"/>
      <c r="N51" s="390"/>
      <c r="O51" s="390"/>
      <c r="P51" s="390"/>
      <c r="Q51" s="390"/>
      <c r="R51" s="390"/>
      <c r="S51" s="390"/>
      <c r="T51" s="390"/>
      <c r="U51" s="390"/>
      <c r="V51" s="390"/>
      <c r="W51" s="390"/>
      <c r="X51" s="390"/>
      <c r="Y51" s="390"/>
      <c r="Z51" s="390"/>
      <c r="AA51" s="390"/>
      <c r="AB51" s="390"/>
      <c r="AC51" s="390"/>
      <c r="AD51" s="390"/>
      <c r="AE51" s="390"/>
      <c r="AF51" s="390"/>
      <c r="AG51" s="392" t="s">
        <v>55</v>
      </c>
      <c r="AH51" s="390"/>
      <c r="AI51" s="390"/>
      <c r="AJ51" s="390"/>
      <c r="AK51" s="390"/>
      <c r="AL51" s="390"/>
      <c r="AM51" s="390"/>
      <c r="AN51" s="391" t="s">
        <v>56</v>
      </c>
      <c r="AO51" s="390"/>
      <c r="AP51" s="390"/>
      <c r="AQ51" s="60" t="s">
        <v>57</v>
      </c>
      <c r="AR51" s="36"/>
      <c r="AS51" s="61" t="s">
        <v>58</v>
      </c>
      <c r="AT51" s="62" t="s">
        <v>59</v>
      </c>
      <c r="AU51" s="62" t="s">
        <v>60</v>
      </c>
      <c r="AV51" s="62" t="s">
        <v>61</v>
      </c>
      <c r="AW51" s="62" t="s">
        <v>62</v>
      </c>
      <c r="AX51" s="62" t="s">
        <v>63</v>
      </c>
      <c r="AY51" s="62" t="s">
        <v>64</v>
      </c>
      <c r="AZ51" s="62" t="s">
        <v>65</v>
      </c>
      <c r="BA51" s="62" t="s">
        <v>66</v>
      </c>
      <c r="BB51" s="62" t="s">
        <v>67</v>
      </c>
      <c r="BC51" s="62" t="s">
        <v>68</v>
      </c>
      <c r="BD51" s="63" t="s">
        <v>69</v>
      </c>
      <c r="BE51" s="286"/>
    </row>
    <row r="52" spans="1:91" s="2" customFormat="1" ht="10.9" customHeight="1" x14ac:dyDescent="0.2">
      <c r="A52" s="286"/>
      <c r="B52" s="33"/>
      <c r="C52" s="284"/>
      <c r="D52" s="284"/>
      <c r="E52" s="284"/>
      <c r="F52" s="284"/>
      <c r="G52" s="284"/>
      <c r="H52" s="284"/>
      <c r="I52" s="284"/>
      <c r="J52" s="284"/>
      <c r="K52" s="284"/>
      <c r="L52" s="284"/>
      <c r="M52" s="284"/>
      <c r="N52" s="284"/>
      <c r="O52" s="284"/>
      <c r="P52" s="284"/>
      <c r="Q52" s="284"/>
      <c r="R52" s="284"/>
      <c r="S52" s="284"/>
      <c r="T52" s="284"/>
      <c r="U52" s="284"/>
      <c r="V52" s="284"/>
      <c r="W52" s="284"/>
      <c r="X52" s="284"/>
      <c r="Y52" s="284"/>
      <c r="Z52" s="284"/>
      <c r="AA52" s="284"/>
      <c r="AB52" s="284"/>
      <c r="AC52" s="284"/>
      <c r="AD52" s="284"/>
      <c r="AE52" s="284"/>
      <c r="AF52" s="284"/>
      <c r="AG52" s="284"/>
      <c r="AH52" s="284"/>
      <c r="AI52" s="356"/>
      <c r="AJ52" s="284"/>
      <c r="AK52" s="284"/>
      <c r="AL52" s="284"/>
      <c r="AM52" s="284"/>
      <c r="AN52" s="284"/>
      <c r="AO52" s="284"/>
      <c r="AP52" s="284"/>
      <c r="AQ52" s="284"/>
      <c r="AR52" s="36"/>
      <c r="AS52" s="64"/>
      <c r="AT52" s="65"/>
      <c r="AU52" s="65"/>
      <c r="AV52" s="65"/>
      <c r="AW52" s="65"/>
      <c r="AX52" s="65"/>
      <c r="AY52" s="65"/>
      <c r="AZ52" s="65"/>
      <c r="BA52" s="65"/>
      <c r="BB52" s="65"/>
      <c r="BC52" s="65"/>
      <c r="BD52" s="66"/>
      <c r="BE52" s="286"/>
    </row>
    <row r="53" spans="1:91" s="6" customFormat="1" ht="32.450000000000003" customHeight="1" x14ac:dyDescent="0.2">
      <c r="B53" s="67"/>
      <c r="C53" s="68" t="s">
        <v>70</v>
      </c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396">
        <f>ROUND(SUM(AG54:AG58),2)</f>
        <v>0</v>
      </c>
      <c r="AH53" s="396"/>
      <c r="AI53" s="396"/>
      <c r="AJ53" s="396"/>
      <c r="AK53" s="396"/>
      <c r="AL53" s="396"/>
      <c r="AM53" s="396"/>
      <c r="AN53" s="397">
        <f>AG53*(1+L29)</f>
        <v>0</v>
      </c>
      <c r="AO53" s="397"/>
      <c r="AP53" s="397"/>
      <c r="AQ53" s="71" t="s">
        <v>17</v>
      </c>
      <c r="AR53" s="72"/>
      <c r="AS53" s="73">
        <f>ROUND(SUM(AS54:AS58),2)</f>
        <v>0</v>
      </c>
      <c r="AT53" s="74" t="e">
        <f t="shared" ref="AT53:AT58" si="0">ROUND(SUM(AV53:AW53),2)</f>
        <v>#REF!</v>
      </c>
      <c r="AU53" s="75">
        <f>ROUND(SUM(AU54:AU58),5)</f>
        <v>0</v>
      </c>
      <c r="AV53" s="74">
        <f>ROUND(AZ53*L29,2)</f>
        <v>0</v>
      </c>
      <c r="AW53" s="74" t="e">
        <f>ROUND(BA53*#REF!,2)</f>
        <v>#REF!</v>
      </c>
      <c r="AX53" s="74">
        <f>ROUND(BB53*L29,2)</f>
        <v>0</v>
      </c>
      <c r="AY53" s="74" t="e">
        <f>ROUND(BC53*#REF!,2)</f>
        <v>#REF!</v>
      </c>
      <c r="AZ53" s="74">
        <f>ROUND(SUM(AZ54:AZ58),2)</f>
        <v>0</v>
      </c>
      <c r="BA53" s="74" t="e">
        <f>ROUND(SUM(BA54:BA58),2)</f>
        <v>#REF!</v>
      </c>
      <c r="BB53" s="74">
        <f>ROUND(SUM(BB54:BB58),2)</f>
        <v>0</v>
      </c>
      <c r="BC53" s="74">
        <f>ROUND(SUM(BC54:BC58),2)</f>
        <v>0</v>
      </c>
      <c r="BD53" s="76">
        <f>ROUND(SUM(BD54:BD58),2)</f>
        <v>0</v>
      </c>
      <c r="BS53" s="77" t="s">
        <v>71</v>
      </c>
      <c r="BT53" s="77" t="s">
        <v>72</v>
      </c>
      <c r="BU53" s="78" t="s">
        <v>73</v>
      </c>
      <c r="BV53" s="77" t="s">
        <v>74</v>
      </c>
      <c r="BW53" s="77" t="s">
        <v>5</v>
      </c>
      <c r="BX53" s="77" t="s">
        <v>75</v>
      </c>
      <c r="CL53" s="77" t="s">
        <v>17</v>
      </c>
    </row>
    <row r="54" spans="1:91" s="7" customFormat="1" ht="16.5" customHeight="1" x14ac:dyDescent="0.2">
      <c r="A54" s="79" t="s">
        <v>76</v>
      </c>
      <c r="B54" s="80"/>
      <c r="C54" s="81"/>
      <c r="D54" s="395" t="s">
        <v>77</v>
      </c>
      <c r="E54" s="395"/>
      <c r="F54" s="395"/>
      <c r="G54" s="395"/>
      <c r="H54" s="395"/>
      <c r="I54" s="281"/>
      <c r="J54" s="395" t="s">
        <v>78</v>
      </c>
      <c r="K54" s="395"/>
      <c r="L54" s="395"/>
      <c r="M54" s="395"/>
      <c r="N54" s="395"/>
      <c r="O54" s="395"/>
      <c r="P54" s="395"/>
      <c r="Q54" s="395"/>
      <c r="R54" s="395"/>
      <c r="S54" s="395"/>
      <c r="T54" s="395"/>
      <c r="U54" s="395"/>
      <c r="V54" s="395"/>
      <c r="W54" s="395"/>
      <c r="X54" s="395"/>
      <c r="Y54" s="395"/>
      <c r="Z54" s="395"/>
      <c r="AA54" s="395"/>
      <c r="AB54" s="395"/>
      <c r="AC54" s="395"/>
      <c r="AD54" s="395"/>
      <c r="AE54" s="395"/>
      <c r="AF54" s="395"/>
      <c r="AG54" s="393">
        <f>'D.1.1-3 - Stavební práce'!J30</f>
        <v>0</v>
      </c>
      <c r="AH54" s="394"/>
      <c r="AI54" s="394"/>
      <c r="AJ54" s="394"/>
      <c r="AK54" s="394"/>
      <c r="AL54" s="394"/>
      <c r="AM54" s="394"/>
      <c r="AN54" s="393">
        <f>AG54*(1+L$29)</f>
        <v>0</v>
      </c>
      <c r="AO54" s="394"/>
      <c r="AP54" s="394"/>
      <c r="AQ54" s="82" t="s">
        <v>79</v>
      </c>
      <c r="AR54" s="83"/>
      <c r="AS54" s="84">
        <v>0</v>
      </c>
      <c r="AT54" s="85" t="e">
        <f t="shared" si="0"/>
        <v>#REF!</v>
      </c>
      <c r="AU54" s="86">
        <f>'D.1.1-3 - Stavební práce'!P92</f>
        <v>0</v>
      </c>
      <c r="AV54" s="85">
        <f>'D.1.1-3 - Stavební práce'!J33</f>
        <v>0</v>
      </c>
      <c r="AW54" s="85" t="e">
        <f>'D.1.1-3 - Stavební práce'!#REF!</f>
        <v>#REF!</v>
      </c>
      <c r="AX54" s="85">
        <f>'D.1.1-3 - Stavební práce'!J34</f>
        <v>0</v>
      </c>
      <c r="AY54" s="85">
        <f>'D.1.1-3 - Stavební práce'!J35</f>
        <v>0</v>
      </c>
      <c r="AZ54" s="85">
        <f>'D.1.1-3 - Stavební práce'!F33</f>
        <v>0</v>
      </c>
      <c r="BA54" s="85" t="e">
        <f>'D.1.1-3 - Stavební práce'!#REF!</f>
        <v>#REF!</v>
      </c>
      <c r="BB54" s="85">
        <f>'D.1.1-3 - Stavební práce'!F34</f>
        <v>0</v>
      </c>
      <c r="BC54" s="85">
        <f>'D.1.1-3 - Stavební práce'!F35</f>
        <v>0</v>
      </c>
      <c r="BD54" s="87">
        <f>'D.1.1-3 - Stavební práce'!F36</f>
        <v>0</v>
      </c>
      <c r="BT54" s="88" t="s">
        <v>80</v>
      </c>
      <c r="BV54" s="88" t="s">
        <v>74</v>
      </c>
      <c r="BW54" s="88" t="s">
        <v>81</v>
      </c>
      <c r="BX54" s="88" t="s">
        <v>5</v>
      </c>
      <c r="CL54" s="88" t="s">
        <v>17</v>
      </c>
      <c r="CM54" s="88" t="s">
        <v>82</v>
      </c>
    </row>
    <row r="55" spans="1:91" s="7" customFormat="1" ht="16.5" customHeight="1" x14ac:dyDescent="0.2">
      <c r="A55" s="79" t="s">
        <v>76</v>
      </c>
      <c r="B55" s="80"/>
      <c r="C55" s="81"/>
      <c r="D55" s="395" t="s">
        <v>83</v>
      </c>
      <c r="E55" s="395"/>
      <c r="F55" s="395"/>
      <c r="G55" s="395"/>
      <c r="H55" s="395"/>
      <c r="I55" s="281"/>
      <c r="J55" s="395" t="s">
        <v>84</v>
      </c>
      <c r="K55" s="395"/>
      <c r="L55" s="395"/>
      <c r="M55" s="395"/>
      <c r="N55" s="395"/>
      <c r="O55" s="395"/>
      <c r="P55" s="395"/>
      <c r="Q55" s="395"/>
      <c r="R55" s="395"/>
      <c r="S55" s="395"/>
      <c r="T55" s="395"/>
      <c r="U55" s="395"/>
      <c r="V55" s="395"/>
      <c r="W55" s="395"/>
      <c r="X55" s="395"/>
      <c r="Y55" s="395"/>
      <c r="Z55" s="395"/>
      <c r="AA55" s="395"/>
      <c r="AB55" s="395"/>
      <c r="AC55" s="395"/>
      <c r="AD55" s="395"/>
      <c r="AE55" s="395"/>
      <c r="AF55" s="395"/>
      <c r="AG55" s="393">
        <f>'D.1.4.1 - Vzduchotechnika'!J30</f>
        <v>0</v>
      </c>
      <c r="AH55" s="394"/>
      <c r="AI55" s="394"/>
      <c r="AJ55" s="394"/>
      <c r="AK55" s="394"/>
      <c r="AL55" s="394"/>
      <c r="AM55" s="394"/>
      <c r="AN55" s="393">
        <f t="shared" ref="AN55:AN58" si="1">AG55*(1+L$29)</f>
        <v>0</v>
      </c>
      <c r="AO55" s="394"/>
      <c r="AP55" s="394"/>
      <c r="AQ55" s="82" t="s">
        <v>79</v>
      </c>
      <c r="AR55" s="83"/>
      <c r="AS55" s="84">
        <v>0</v>
      </c>
      <c r="AT55" s="85" t="e">
        <f t="shared" si="0"/>
        <v>#REF!</v>
      </c>
      <c r="AU55" s="86">
        <f>'D.1.4.1 - Vzduchotechnika'!P80</f>
        <v>0</v>
      </c>
      <c r="AV55" s="85">
        <f>'D.1.4.1 - Vzduchotechnika'!J33</f>
        <v>0</v>
      </c>
      <c r="AW55" s="85" t="e">
        <f>'D.1.4.1 - Vzduchotechnika'!#REF!</f>
        <v>#REF!</v>
      </c>
      <c r="AX55" s="85">
        <f>'D.1.4.1 - Vzduchotechnika'!J34</f>
        <v>0</v>
      </c>
      <c r="AY55" s="85">
        <f>'D.1.4.1 - Vzduchotechnika'!J35</f>
        <v>0</v>
      </c>
      <c r="AZ55" s="85">
        <f>'D.1.4.1 - Vzduchotechnika'!F33</f>
        <v>0</v>
      </c>
      <c r="BA55" s="85" t="e">
        <f>'D.1.4.1 - Vzduchotechnika'!#REF!</f>
        <v>#REF!</v>
      </c>
      <c r="BB55" s="85">
        <f>'D.1.4.1 - Vzduchotechnika'!F34</f>
        <v>0</v>
      </c>
      <c r="BC55" s="85">
        <f>'D.1.4.1 - Vzduchotechnika'!F35</f>
        <v>0</v>
      </c>
      <c r="BD55" s="87">
        <f>'D.1.4.1 - Vzduchotechnika'!F36</f>
        <v>0</v>
      </c>
      <c r="BT55" s="88" t="s">
        <v>80</v>
      </c>
      <c r="BV55" s="88" t="s">
        <v>74</v>
      </c>
      <c r="BW55" s="88" t="s">
        <v>85</v>
      </c>
      <c r="BX55" s="88" t="s">
        <v>5</v>
      </c>
      <c r="CL55" s="88" t="s">
        <v>17</v>
      </c>
      <c r="CM55" s="88" t="s">
        <v>82</v>
      </c>
    </row>
    <row r="56" spans="1:91" s="7" customFormat="1" ht="16.5" customHeight="1" x14ac:dyDescent="0.2">
      <c r="A56" s="79" t="s">
        <v>76</v>
      </c>
      <c r="B56" s="80"/>
      <c r="C56" s="81"/>
      <c r="D56" s="395" t="s">
        <v>86</v>
      </c>
      <c r="E56" s="395"/>
      <c r="F56" s="395"/>
      <c r="G56" s="395"/>
      <c r="H56" s="395"/>
      <c r="I56" s="281"/>
      <c r="J56" s="395" t="s">
        <v>87</v>
      </c>
      <c r="K56" s="395"/>
      <c r="L56" s="395"/>
      <c r="M56" s="395"/>
      <c r="N56" s="395"/>
      <c r="O56" s="395"/>
      <c r="P56" s="395"/>
      <c r="Q56" s="395"/>
      <c r="R56" s="395"/>
      <c r="S56" s="395"/>
      <c r="T56" s="395"/>
      <c r="U56" s="395"/>
      <c r="V56" s="395"/>
      <c r="W56" s="395"/>
      <c r="X56" s="395"/>
      <c r="Y56" s="395"/>
      <c r="Z56" s="395"/>
      <c r="AA56" s="395"/>
      <c r="AB56" s="395"/>
      <c r="AC56" s="395"/>
      <c r="AD56" s="395"/>
      <c r="AE56" s="395"/>
      <c r="AF56" s="395"/>
      <c r="AG56" s="393">
        <f>'D.1.4.2 - Elektroinstalace'!J30</f>
        <v>0</v>
      </c>
      <c r="AH56" s="394"/>
      <c r="AI56" s="394"/>
      <c r="AJ56" s="394"/>
      <c r="AK56" s="394"/>
      <c r="AL56" s="394"/>
      <c r="AM56" s="394"/>
      <c r="AN56" s="393">
        <f t="shared" si="1"/>
        <v>0</v>
      </c>
      <c r="AO56" s="394"/>
      <c r="AP56" s="394"/>
      <c r="AQ56" s="82" t="s">
        <v>79</v>
      </c>
      <c r="AR56" s="83"/>
      <c r="AS56" s="84">
        <v>0</v>
      </c>
      <c r="AT56" s="85" t="e">
        <f t="shared" si="0"/>
        <v>#REF!</v>
      </c>
      <c r="AU56" s="86">
        <f>'D.1.4.2 - Elektroinstalace'!P85</f>
        <v>0</v>
      </c>
      <c r="AV56" s="85">
        <f>'D.1.4.2 - Elektroinstalace'!J33</f>
        <v>0</v>
      </c>
      <c r="AW56" s="85" t="e">
        <f>'D.1.4.2 - Elektroinstalace'!#REF!</f>
        <v>#REF!</v>
      </c>
      <c r="AX56" s="85">
        <f>'D.1.4.2 - Elektroinstalace'!J34</f>
        <v>0</v>
      </c>
      <c r="AY56" s="85">
        <f>'D.1.4.2 - Elektroinstalace'!J35</f>
        <v>0</v>
      </c>
      <c r="AZ56" s="85">
        <f>'D.1.4.2 - Elektroinstalace'!F33</f>
        <v>0</v>
      </c>
      <c r="BA56" s="85" t="e">
        <f>'D.1.4.2 - Elektroinstalace'!#REF!</f>
        <v>#REF!</v>
      </c>
      <c r="BB56" s="85">
        <f>'D.1.4.2 - Elektroinstalace'!F34</f>
        <v>0</v>
      </c>
      <c r="BC56" s="85">
        <f>'D.1.4.2 - Elektroinstalace'!F35</f>
        <v>0</v>
      </c>
      <c r="BD56" s="87">
        <f>'D.1.4.2 - Elektroinstalace'!F36</f>
        <v>0</v>
      </c>
      <c r="BT56" s="88" t="s">
        <v>80</v>
      </c>
      <c r="BV56" s="88" t="s">
        <v>74</v>
      </c>
      <c r="BW56" s="88" t="s">
        <v>88</v>
      </c>
      <c r="BX56" s="88" t="s">
        <v>5</v>
      </c>
      <c r="CL56" s="88" t="s">
        <v>17</v>
      </c>
      <c r="CM56" s="88" t="s">
        <v>82</v>
      </c>
    </row>
    <row r="57" spans="1:91" s="7" customFormat="1" ht="16.5" customHeight="1" x14ac:dyDescent="0.2">
      <c r="A57" s="79" t="s">
        <v>76</v>
      </c>
      <c r="B57" s="80"/>
      <c r="C57" s="81"/>
      <c r="D57" s="395" t="s">
        <v>89</v>
      </c>
      <c r="E57" s="395"/>
      <c r="F57" s="395"/>
      <c r="G57" s="395"/>
      <c r="H57" s="395"/>
      <c r="I57" s="281"/>
      <c r="J57" s="395" t="s">
        <v>90</v>
      </c>
      <c r="K57" s="395"/>
      <c r="L57" s="395"/>
      <c r="M57" s="395"/>
      <c r="N57" s="395"/>
      <c r="O57" s="395"/>
      <c r="P57" s="395"/>
      <c r="Q57" s="395"/>
      <c r="R57" s="395"/>
      <c r="S57" s="395"/>
      <c r="T57" s="395"/>
      <c r="U57" s="395"/>
      <c r="V57" s="395"/>
      <c r="W57" s="395"/>
      <c r="X57" s="395"/>
      <c r="Y57" s="395"/>
      <c r="Z57" s="395"/>
      <c r="AA57" s="395"/>
      <c r="AB57" s="395"/>
      <c r="AC57" s="395"/>
      <c r="AD57" s="395"/>
      <c r="AE57" s="395"/>
      <c r="AF57" s="395"/>
      <c r="AG57" s="393">
        <f>'D.1.4.3 - EPS'!J30</f>
        <v>0</v>
      </c>
      <c r="AH57" s="394"/>
      <c r="AI57" s="394"/>
      <c r="AJ57" s="394"/>
      <c r="AK57" s="394"/>
      <c r="AL57" s="394"/>
      <c r="AM57" s="394"/>
      <c r="AN57" s="393">
        <f t="shared" si="1"/>
        <v>0</v>
      </c>
      <c r="AO57" s="394"/>
      <c r="AP57" s="394"/>
      <c r="AQ57" s="82" t="s">
        <v>79</v>
      </c>
      <c r="AR57" s="83"/>
      <c r="AS57" s="84">
        <v>0</v>
      </c>
      <c r="AT57" s="85" t="e">
        <f t="shared" si="0"/>
        <v>#REF!</v>
      </c>
      <c r="AU57" s="86">
        <f>'D.1.4.3 - EPS'!P79</f>
        <v>0</v>
      </c>
      <c r="AV57" s="85">
        <f>'D.1.4.3 - EPS'!J33</f>
        <v>0</v>
      </c>
      <c r="AW57" s="85" t="e">
        <f>'D.1.4.3 - EPS'!#REF!</f>
        <v>#REF!</v>
      </c>
      <c r="AX57" s="85">
        <f>'D.1.4.3 - EPS'!J34</f>
        <v>0</v>
      </c>
      <c r="AY57" s="85">
        <f>'D.1.4.3 - EPS'!J35</f>
        <v>0</v>
      </c>
      <c r="AZ57" s="85">
        <f>'D.1.4.3 - EPS'!F33</f>
        <v>0</v>
      </c>
      <c r="BA57" s="85" t="e">
        <f>'D.1.4.3 - EPS'!#REF!</f>
        <v>#REF!</v>
      </c>
      <c r="BB57" s="85">
        <f>'D.1.4.3 - EPS'!F34</f>
        <v>0</v>
      </c>
      <c r="BC57" s="85">
        <f>'D.1.4.3 - EPS'!F35</f>
        <v>0</v>
      </c>
      <c r="BD57" s="87">
        <f>'D.1.4.3 - EPS'!F36</f>
        <v>0</v>
      </c>
      <c r="BT57" s="88" t="s">
        <v>80</v>
      </c>
      <c r="BV57" s="88" t="s">
        <v>74</v>
      </c>
      <c r="BW57" s="88" t="s">
        <v>91</v>
      </c>
      <c r="BX57" s="88" t="s">
        <v>5</v>
      </c>
      <c r="CL57" s="88" t="s">
        <v>17</v>
      </c>
      <c r="CM57" s="88" t="s">
        <v>82</v>
      </c>
    </row>
    <row r="58" spans="1:91" s="7" customFormat="1" ht="16.5" customHeight="1" x14ac:dyDescent="0.2">
      <c r="A58" s="79" t="s">
        <v>76</v>
      </c>
      <c r="B58" s="80"/>
      <c r="C58" s="81"/>
      <c r="D58" s="395" t="s">
        <v>92</v>
      </c>
      <c r="E58" s="395"/>
      <c r="F58" s="395"/>
      <c r="G58" s="395"/>
      <c r="H58" s="395"/>
      <c r="I58" s="281"/>
      <c r="J58" s="395" t="s">
        <v>93</v>
      </c>
      <c r="K58" s="395"/>
      <c r="L58" s="395"/>
      <c r="M58" s="395"/>
      <c r="N58" s="395"/>
      <c r="O58" s="395"/>
      <c r="P58" s="395"/>
      <c r="Q58" s="395"/>
      <c r="R58" s="395"/>
      <c r="S58" s="395"/>
      <c r="T58" s="395"/>
      <c r="U58" s="395"/>
      <c r="V58" s="395"/>
      <c r="W58" s="395"/>
      <c r="X58" s="395"/>
      <c r="Y58" s="395"/>
      <c r="Z58" s="395"/>
      <c r="AA58" s="395"/>
      <c r="AB58" s="395"/>
      <c r="AC58" s="395"/>
      <c r="AD58" s="395"/>
      <c r="AE58" s="395"/>
      <c r="AF58" s="395"/>
      <c r="AG58" s="393">
        <f>'VON - Vedlejší a ostatní nákl.'!J30</f>
        <v>0</v>
      </c>
      <c r="AH58" s="394"/>
      <c r="AI58" s="394"/>
      <c r="AJ58" s="394"/>
      <c r="AK58" s="394"/>
      <c r="AL58" s="394"/>
      <c r="AM58" s="394"/>
      <c r="AN58" s="393">
        <f t="shared" si="1"/>
        <v>0</v>
      </c>
      <c r="AO58" s="394"/>
      <c r="AP58" s="394"/>
      <c r="AQ58" s="82" t="s">
        <v>92</v>
      </c>
      <c r="AR58" s="83"/>
      <c r="AS58" s="89">
        <v>0</v>
      </c>
      <c r="AT58" s="90" t="e">
        <f t="shared" si="0"/>
        <v>#REF!</v>
      </c>
      <c r="AU58" s="91">
        <f>'VON - Vedlejší a ostatní nákl.'!P82</f>
        <v>0</v>
      </c>
      <c r="AV58" s="90">
        <f>'VON - Vedlejší a ostatní nákl.'!J33</f>
        <v>0</v>
      </c>
      <c r="AW58" s="90" t="e">
        <f>'VON - Vedlejší a ostatní nákl.'!#REF!</f>
        <v>#REF!</v>
      </c>
      <c r="AX58" s="90">
        <f>'VON - Vedlejší a ostatní nákl.'!J34</f>
        <v>0</v>
      </c>
      <c r="AY58" s="90">
        <f>'VON - Vedlejší a ostatní nákl.'!J35</f>
        <v>0</v>
      </c>
      <c r="AZ58" s="90">
        <f>'VON - Vedlejší a ostatní nákl.'!F33</f>
        <v>0</v>
      </c>
      <c r="BA58" s="90" t="e">
        <f>'VON - Vedlejší a ostatní nákl.'!#REF!</f>
        <v>#REF!</v>
      </c>
      <c r="BB58" s="90">
        <f>'VON - Vedlejší a ostatní nákl.'!F34</f>
        <v>0</v>
      </c>
      <c r="BC58" s="90">
        <f>'VON - Vedlejší a ostatní nákl.'!F35</f>
        <v>0</v>
      </c>
      <c r="BD58" s="92">
        <f>'VON - Vedlejší a ostatní nákl.'!F36</f>
        <v>0</v>
      </c>
      <c r="BT58" s="88" t="s">
        <v>80</v>
      </c>
      <c r="BV58" s="88" t="s">
        <v>74</v>
      </c>
      <c r="BW58" s="88" t="s">
        <v>94</v>
      </c>
      <c r="BX58" s="88" t="s">
        <v>5</v>
      </c>
      <c r="CL58" s="88" t="s">
        <v>17</v>
      </c>
      <c r="CM58" s="88" t="s">
        <v>82</v>
      </c>
    </row>
    <row r="59" spans="1:91" s="2" customFormat="1" ht="30" customHeight="1" x14ac:dyDescent="0.2">
      <c r="A59" s="286"/>
      <c r="B59" s="33"/>
      <c r="C59" s="284"/>
      <c r="D59" s="284"/>
      <c r="E59" s="284"/>
      <c r="F59" s="284"/>
      <c r="G59" s="284"/>
      <c r="H59" s="284"/>
      <c r="I59" s="284"/>
      <c r="J59" s="284"/>
      <c r="K59" s="284"/>
      <c r="L59" s="284"/>
      <c r="M59" s="284"/>
      <c r="N59" s="284"/>
      <c r="O59" s="284"/>
      <c r="P59" s="284"/>
      <c r="Q59" s="284"/>
      <c r="R59" s="284"/>
      <c r="S59" s="284"/>
      <c r="T59" s="284"/>
      <c r="U59" s="284"/>
      <c r="V59" s="284"/>
      <c r="W59" s="284"/>
      <c r="X59" s="284"/>
      <c r="Y59" s="284"/>
      <c r="Z59" s="284"/>
      <c r="AA59" s="284"/>
      <c r="AB59" s="284"/>
      <c r="AC59" s="284"/>
      <c r="AD59" s="284"/>
      <c r="AE59" s="284"/>
      <c r="AF59" s="284"/>
      <c r="AG59" s="284"/>
      <c r="AH59" s="284"/>
      <c r="AI59" s="356"/>
      <c r="AJ59" s="284"/>
      <c r="AK59" s="284"/>
      <c r="AL59" s="284"/>
      <c r="AM59" s="284"/>
      <c r="AN59" s="284"/>
      <c r="AO59" s="284"/>
      <c r="AP59" s="284"/>
      <c r="AQ59" s="284"/>
      <c r="AR59" s="36"/>
      <c r="AS59" s="286"/>
      <c r="AT59" s="286"/>
      <c r="AU59" s="286"/>
      <c r="AV59" s="286"/>
      <c r="AW59" s="286"/>
      <c r="AX59" s="286"/>
      <c r="AY59" s="286"/>
      <c r="AZ59" s="286"/>
      <c r="BA59" s="286"/>
      <c r="BB59" s="286"/>
      <c r="BC59" s="286"/>
      <c r="BD59" s="286"/>
      <c r="BE59" s="286"/>
    </row>
    <row r="60" spans="1:91" s="2" customFormat="1" ht="6.95" customHeight="1" x14ac:dyDescent="0.2">
      <c r="A60" s="286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360"/>
      <c r="AJ60" s="43"/>
      <c r="AK60" s="43"/>
      <c r="AL60" s="43"/>
      <c r="AM60" s="43"/>
      <c r="AN60" s="43"/>
      <c r="AO60" s="43"/>
      <c r="AP60" s="43"/>
      <c r="AQ60" s="43"/>
      <c r="AR60" s="36"/>
      <c r="AS60" s="286"/>
      <c r="AT60" s="286"/>
      <c r="AU60" s="286"/>
      <c r="AV60" s="286"/>
      <c r="AW60" s="286"/>
      <c r="AX60" s="286"/>
      <c r="AY60" s="286"/>
      <c r="AZ60" s="286"/>
      <c r="BA60" s="286"/>
      <c r="BB60" s="286"/>
      <c r="BC60" s="286"/>
      <c r="BD60" s="286"/>
      <c r="BE60" s="286"/>
    </row>
  </sheetData>
  <sheetProtection algorithmName="SHA-512" hashValue="ECVeTuIf9A516+8uZWUms+3JJfrs32IMjRyTgvuvnWohYW713JLaoNj/BcSDyO2H36OOchSdRfIkxdoj5s3oQw==" saltValue="KVnCCmnoQ7yccCSZVVBGxg==" spinCount="100000" sheet="1" objects="1" scenarios="1"/>
  <mergeCells count="54">
    <mergeCell ref="AR2:BE2"/>
    <mergeCell ref="L32:P32"/>
    <mergeCell ref="W32:AE32"/>
    <mergeCell ref="AK32:AO32"/>
    <mergeCell ref="AK34:AO34"/>
    <mergeCell ref="X34:AB34"/>
    <mergeCell ref="W30:AE30"/>
    <mergeCell ref="AK30:AO30"/>
    <mergeCell ref="L30:P30"/>
    <mergeCell ref="L31:P31"/>
    <mergeCell ref="W31:AE31"/>
    <mergeCell ref="AK31:AO31"/>
    <mergeCell ref="L29:P29"/>
    <mergeCell ref="W29:AE29"/>
    <mergeCell ref="AK29:AO29"/>
    <mergeCell ref="K5:AO5"/>
    <mergeCell ref="K6:AO6"/>
    <mergeCell ref="E23:AN23"/>
    <mergeCell ref="AK26:AO26"/>
    <mergeCell ref="L28:P28"/>
    <mergeCell ref="W28:AE28"/>
    <mergeCell ref="AK28:AO28"/>
    <mergeCell ref="E14:AI14"/>
    <mergeCell ref="AN57:AP57"/>
    <mergeCell ref="AG57:AM57"/>
    <mergeCell ref="J57:AF57"/>
    <mergeCell ref="D57:H57"/>
    <mergeCell ref="AN58:AP58"/>
    <mergeCell ref="AG58:AM58"/>
    <mergeCell ref="D58:H58"/>
    <mergeCell ref="J58:AF58"/>
    <mergeCell ref="J55:AF55"/>
    <mergeCell ref="D55:H55"/>
    <mergeCell ref="AN55:AP55"/>
    <mergeCell ref="AG55:AM55"/>
    <mergeCell ref="J56:AF56"/>
    <mergeCell ref="AG56:AM56"/>
    <mergeCell ref="D56:H56"/>
    <mergeCell ref="AN56:AP56"/>
    <mergeCell ref="C51:G51"/>
    <mergeCell ref="AN51:AP51"/>
    <mergeCell ref="AG51:AM51"/>
    <mergeCell ref="I51:AF51"/>
    <mergeCell ref="AN54:AP54"/>
    <mergeCell ref="D54:H54"/>
    <mergeCell ref="AG54:AM54"/>
    <mergeCell ref="J54:AF54"/>
    <mergeCell ref="AG53:AM53"/>
    <mergeCell ref="AN53:AP53"/>
    <mergeCell ref="L44:AO44"/>
    <mergeCell ref="AM46:AN46"/>
    <mergeCell ref="AM48:AP48"/>
    <mergeCell ref="AS48:AT50"/>
    <mergeCell ref="AM49:AP49"/>
  </mergeCells>
  <hyperlinks>
    <hyperlink ref="A54" location="'D.1.1-3 - Stavební práce'!C2" display="/"/>
    <hyperlink ref="A55" location="'D.1.4.1 - Vzduchotechnika'!C2" display="/"/>
    <hyperlink ref="A56" location="'D.1.4.2 - Elektroinstalac...'!C2" display="/"/>
    <hyperlink ref="A57" location="'D.1.4.3 - EPS'!C2" display="/"/>
    <hyperlink ref="A58" location="'VON - Vedlejší a ostatní ...'!C2" display="/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35"/>
  <sheetViews>
    <sheetView showGridLines="0" topLeftCell="A61" workbookViewId="0">
      <selection activeCell="AF26" sqref="AF26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325" customWidth="1"/>
    <col min="14" max="14" width="9.33203125" style="325"/>
    <col min="15" max="20" width="14.1640625" style="325" customWidth="1"/>
    <col min="21" max="21" width="16.33203125" style="325" customWidth="1"/>
    <col min="22" max="22" width="12.33203125" style="325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/>
  </cols>
  <sheetData>
    <row r="1" spans="1:46" x14ac:dyDescent="0.2">
      <c r="A1" s="23"/>
    </row>
    <row r="2" spans="1:46" s="1" customFormat="1" ht="36.950000000000003" customHeight="1" x14ac:dyDescent="0.2">
      <c r="L2" s="405"/>
      <c r="M2" s="405"/>
      <c r="N2" s="405"/>
      <c r="O2" s="405"/>
      <c r="P2" s="405"/>
      <c r="Q2" s="405"/>
      <c r="R2" s="405"/>
      <c r="S2" s="405"/>
      <c r="T2" s="405"/>
      <c r="U2" s="405"/>
      <c r="V2" s="405"/>
      <c r="AT2" s="18"/>
    </row>
    <row r="3" spans="1:46" s="1" customFormat="1" ht="6.95" customHeight="1" x14ac:dyDescent="0.2">
      <c r="B3" s="93"/>
      <c r="C3" s="94"/>
      <c r="D3" s="94"/>
      <c r="E3" s="94"/>
      <c r="F3" s="94"/>
      <c r="G3" s="94"/>
      <c r="H3" s="94"/>
      <c r="I3" s="94"/>
      <c r="J3" s="94"/>
      <c r="K3" s="94"/>
      <c r="L3" s="21"/>
      <c r="M3" s="325"/>
      <c r="N3" s="325"/>
      <c r="O3" s="325"/>
      <c r="P3" s="325"/>
      <c r="Q3" s="325"/>
      <c r="R3" s="325"/>
      <c r="S3" s="325"/>
      <c r="T3" s="325"/>
      <c r="U3" s="325"/>
      <c r="V3" s="325"/>
      <c r="AT3" s="18"/>
    </row>
    <row r="4" spans="1:46" s="1" customFormat="1" ht="24.95" customHeight="1" x14ac:dyDescent="0.2">
      <c r="B4" s="21"/>
      <c r="D4" s="95" t="s">
        <v>95</v>
      </c>
      <c r="L4" s="21"/>
      <c r="M4" s="326"/>
      <c r="N4" s="325"/>
      <c r="O4" s="325"/>
      <c r="P4" s="325"/>
      <c r="Q4" s="325"/>
      <c r="R4" s="325"/>
      <c r="S4" s="325"/>
      <c r="T4" s="325"/>
      <c r="U4" s="325"/>
      <c r="V4" s="325"/>
      <c r="AT4" s="18"/>
    </row>
    <row r="5" spans="1:46" s="1" customFormat="1" ht="6.95" customHeight="1" x14ac:dyDescent="0.2">
      <c r="B5" s="21"/>
      <c r="L5" s="21"/>
      <c r="M5" s="325"/>
      <c r="N5" s="325"/>
      <c r="O5" s="325"/>
      <c r="P5" s="325"/>
      <c r="Q5" s="325"/>
      <c r="R5" s="325"/>
      <c r="S5" s="325"/>
      <c r="T5" s="325"/>
      <c r="U5" s="325"/>
      <c r="V5" s="325"/>
    </row>
    <row r="6" spans="1:46" s="1" customFormat="1" ht="12" customHeight="1" x14ac:dyDescent="0.2">
      <c r="B6" s="21"/>
      <c r="D6" s="96" t="s">
        <v>14</v>
      </c>
      <c r="L6" s="21"/>
      <c r="M6" s="325"/>
      <c r="N6" s="325"/>
      <c r="O6" s="325"/>
      <c r="P6" s="325"/>
      <c r="Q6" s="325"/>
      <c r="R6" s="325"/>
      <c r="S6" s="325"/>
      <c r="T6" s="325"/>
      <c r="U6" s="325"/>
      <c r="V6" s="325"/>
    </row>
    <row r="7" spans="1:46" s="1" customFormat="1" ht="16.5" customHeight="1" x14ac:dyDescent="0.2">
      <c r="B7" s="21"/>
      <c r="E7" s="418" t="str">
        <f>'Rekapitulace stavby'!K6</f>
        <v>Zařízení na provětrání půdy objektu ČRo v Ústí nad Labem</v>
      </c>
      <c r="F7" s="419"/>
      <c r="G7" s="419"/>
      <c r="H7" s="419"/>
      <c r="L7" s="21"/>
      <c r="M7" s="325"/>
      <c r="N7" s="325"/>
      <c r="O7" s="325"/>
      <c r="P7" s="325"/>
      <c r="Q7" s="325"/>
      <c r="R7" s="325"/>
      <c r="S7" s="325"/>
      <c r="T7" s="325"/>
      <c r="U7" s="325"/>
      <c r="V7" s="325"/>
    </row>
    <row r="8" spans="1:46" s="2" customFormat="1" ht="12" customHeight="1" x14ac:dyDescent="0.2">
      <c r="A8" s="32"/>
      <c r="B8" s="36"/>
      <c r="C8" s="32"/>
      <c r="D8" s="96" t="s">
        <v>96</v>
      </c>
      <c r="E8" s="32"/>
      <c r="F8" s="32"/>
      <c r="G8" s="32"/>
      <c r="H8" s="32"/>
      <c r="I8" s="32"/>
      <c r="J8" s="32"/>
      <c r="K8" s="32"/>
      <c r="L8" s="97"/>
      <c r="M8" s="327"/>
      <c r="N8" s="327"/>
      <c r="O8" s="327"/>
      <c r="P8" s="327"/>
      <c r="Q8" s="327"/>
      <c r="R8" s="327"/>
      <c r="S8" s="328"/>
      <c r="T8" s="328"/>
      <c r="U8" s="328"/>
      <c r="V8" s="328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6"/>
      <c r="C9" s="32"/>
      <c r="D9" s="32"/>
      <c r="E9" s="420" t="s">
        <v>97</v>
      </c>
      <c r="F9" s="421"/>
      <c r="G9" s="421"/>
      <c r="H9" s="421"/>
      <c r="I9" s="32"/>
      <c r="J9" s="32"/>
      <c r="K9" s="32"/>
      <c r="L9" s="97"/>
      <c r="M9" s="327"/>
      <c r="N9" s="327"/>
      <c r="O9" s="327"/>
      <c r="P9" s="327"/>
      <c r="Q9" s="327"/>
      <c r="R9" s="327"/>
      <c r="S9" s="328"/>
      <c r="T9" s="328"/>
      <c r="U9" s="328"/>
      <c r="V9" s="328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x14ac:dyDescent="0.2">
      <c r="A10" s="32"/>
      <c r="B10" s="36"/>
      <c r="C10" s="32"/>
      <c r="D10" s="32"/>
      <c r="E10" s="32"/>
      <c r="F10" s="32"/>
      <c r="G10" s="32"/>
      <c r="H10" s="32"/>
      <c r="I10" s="32"/>
      <c r="J10" s="32"/>
      <c r="K10" s="32"/>
      <c r="L10" s="97"/>
      <c r="M10" s="327"/>
      <c r="N10" s="327"/>
      <c r="O10" s="327"/>
      <c r="P10" s="327"/>
      <c r="Q10" s="327"/>
      <c r="R10" s="327"/>
      <c r="S10" s="328"/>
      <c r="T10" s="328"/>
      <c r="U10" s="328"/>
      <c r="V10" s="328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6"/>
      <c r="C11" s="32"/>
      <c r="D11" s="96" t="s">
        <v>16</v>
      </c>
      <c r="E11" s="32"/>
      <c r="F11" s="98" t="s">
        <v>17</v>
      </c>
      <c r="G11" s="32"/>
      <c r="H11" s="32"/>
      <c r="I11" s="96" t="s">
        <v>18</v>
      </c>
      <c r="J11" s="98" t="s">
        <v>17</v>
      </c>
      <c r="K11" s="32"/>
      <c r="L11" s="97"/>
      <c r="M11" s="327"/>
      <c r="N11" s="327"/>
      <c r="O11" s="327"/>
      <c r="P11" s="327"/>
      <c r="Q11" s="327"/>
      <c r="R11" s="327"/>
      <c r="S11" s="328"/>
      <c r="T11" s="328"/>
      <c r="U11" s="328"/>
      <c r="V11" s="328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6"/>
      <c r="C12" s="32"/>
      <c r="D12" s="96" t="s">
        <v>19</v>
      </c>
      <c r="E12" s="32"/>
      <c r="F12" s="98" t="s">
        <v>20</v>
      </c>
      <c r="G12" s="32"/>
      <c r="H12" s="32"/>
      <c r="I12" s="96" t="s">
        <v>21</v>
      </c>
      <c r="J12" s="99">
        <f>'Rekapitulace stavby'!AN8</f>
        <v>0</v>
      </c>
      <c r="K12" s="32"/>
      <c r="L12" s="97"/>
      <c r="M12" s="327"/>
      <c r="N12" s="327"/>
      <c r="O12" s="327"/>
      <c r="P12" s="327"/>
      <c r="Q12" s="327"/>
      <c r="R12" s="327"/>
      <c r="S12" s="328"/>
      <c r="T12" s="328"/>
      <c r="U12" s="328"/>
      <c r="V12" s="328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 x14ac:dyDescent="0.2">
      <c r="A13" s="32"/>
      <c r="B13" s="36"/>
      <c r="C13" s="32"/>
      <c r="D13" s="32"/>
      <c r="E13" s="32"/>
      <c r="F13" s="32"/>
      <c r="G13" s="32"/>
      <c r="H13" s="32"/>
      <c r="I13" s="32"/>
      <c r="J13" s="32"/>
      <c r="K13" s="32"/>
      <c r="L13" s="97"/>
      <c r="M13" s="327"/>
      <c r="N13" s="327"/>
      <c r="O13" s="327"/>
      <c r="P13" s="327"/>
      <c r="Q13" s="327"/>
      <c r="R13" s="327"/>
      <c r="S13" s="328"/>
      <c r="T13" s="328"/>
      <c r="U13" s="328"/>
      <c r="V13" s="328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6"/>
      <c r="C14" s="32"/>
      <c r="D14" s="96" t="s">
        <v>22</v>
      </c>
      <c r="E14" s="32"/>
      <c r="F14" s="32"/>
      <c r="G14" s="32"/>
      <c r="H14" s="32"/>
      <c r="I14" s="96" t="s">
        <v>23</v>
      </c>
      <c r="J14" s="98" t="s">
        <v>24</v>
      </c>
      <c r="K14" s="32"/>
      <c r="L14" s="97"/>
      <c r="M14" s="327"/>
      <c r="N14" s="327"/>
      <c r="O14" s="327"/>
      <c r="P14" s="327"/>
      <c r="Q14" s="327"/>
      <c r="R14" s="327"/>
      <c r="S14" s="328"/>
      <c r="T14" s="328"/>
      <c r="U14" s="328"/>
      <c r="V14" s="328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6"/>
      <c r="C15" s="32"/>
      <c r="D15" s="32"/>
      <c r="E15" s="98" t="s">
        <v>25</v>
      </c>
      <c r="F15" s="32"/>
      <c r="G15" s="32"/>
      <c r="H15" s="32"/>
      <c r="I15" s="96" t="s">
        <v>26</v>
      </c>
      <c r="J15" s="98" t="s">
        <v>27</v>
      </c>
      <c r="K15" s="32"/>
      <c r="L15" s="97"/>
      <c r="M15" s="327"/>
      <c r="N15" s="327"/>
      <c r="O15" s="327"/>
      <c r="P15" s="327"/>
      <c r="Q15" s="327"/>
      <c r="R15" s="327"/>
      <c r="S15" s="328"/>
      <c r="T15" s="328"/>
      <c r="U15" s="328"/>
      <c r="V15" s="328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 x14ac:dyDescent="0.2">
      <c r="A16" s="32"/>
      <c r="B16" s="36"/>
      <c r="C16" s="32"/>
      <c r="D16" s="32"/>
      <c r="E16" s="32"/>
      <c r="F16" s="32"/>
      <c r="G16" s="32"/>
      <c r="H16" s="32"/>
      <c r="I16" s="32"/>
      <c r="J16" s="32"/>
      <c r="K16" s="32"/>
      <c r="L16" s="97"/>
      <c r="M16" s="327"/>
      <c r="N16" s="327"/>
      <c r="O16" s="327"/>
      <c r="P16" s="327"/>
      <c r="Q16" s="327"/>
      <c r="R16" s="327"/>
      <c r="S16" s="328"/>
      <c r="T16" s="328"/>
      <c r="U16" s="328"/>
      <c r="V16" s="328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6"/>
      <c r="C17" s="32"/>
      <c r="D17" s="96" t="s">
        <v>28</v>
      </c>
      <c r="E17" s="32"/>
      <c r="F17" s="32"/>
      <c r="G17" s="32"/>
      <c r="H17" s="32"/>
      <c r="I17" s="96" t="s">
        <v>23</v>
      </c>
      <c r="J17" s="98">
        <f>'Rekapitulace stavby'!AN13</f>
        <v>0</v>
      </c>
      <c r="K17" s="32"/>
      <c r="L17" s="97"/>
      <c r="M17" s="327"/>
      <c r="N17" s="327"/>
      <c r="O17" s="327"/>
      <c r="P17" s="327"/>
      <c r="Q17" s="327"/>
      <c r="R17" s="327"/>
      <c r="S17" s="328"/>
      <c r="T17" s="328"/>
      <c r="U17" s="328"/>
      <c r="V17" s="328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6"/>
      <c r="C18" s="32"/>
      <c r="D18" s="32"/>
      <c r="E18" s="422">
        <f>'Rekapitulace stavby'!E14</f>
        <v>0</v>
      </c>
      <c r="F18" s="422"/>
      <c r="G18" s="422"/>
      <c r="H18" s="422"/>
      <c r="I18" s="96" t="s">
        <v>26</v>
      </c>
      <c r="J18" s="98">
        <f>'Rekapitulace stavby'!AN14</f>
        <v>0</v>
      </c>
      <c r="K18" s="32"/>
      <c r="L18" s="97"/>
      <c r="M18" s="327"/>
      <c r="N18" s="327"/>
      <c r="O18" s="327"/>
      <c r="P18" s="327"/>
      <c r="Q18" s="327"/>
      <c r="R18" s="327"/>
      <c r="S18" s="328"/>
      <c r="T18" s="328"/>
      <c r="U18" s="328"/>
      <c r="V18" s="328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 x14ac:dyDescent="0.2">
      <c r="A19" s="32"/>
      <c r="B19" s="36"/>
      <c r="C19" s="32"/>
      <c r="D19" s="32"/>
      <c r="E19" s="32"/>
      <c r="F19" s="32"/>
      <c r="G19" s="32"/>
      <c r="H19" s="32"/>
      <c r="I19" s="32"/>
      <c r="J19" s="32"/>
      <c r="K19" s="32"/>
      <c r="L19" s="97"/>
      <c r="M19" s="327"/>
      <c r="N19" s="327"/>
      <c r="O19" s="327"/>
      <c r="P19" s="327"/>
      <c r="Q19" s="327"/>
      <c r="R19" s="327"/>
      <c r="S19" s="328"/>
      <c r="T19" s="328"/>
      <c r="U19" s="328"/>
      <c r="V19" s="328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6"/>
      <c r="C20" s="32"/>
      <c r="D20" s="96" t="s">
        <v>29</v>
      </c>
      <c r="E20" s="32"/>
      <c r="F20" s="32"/>
      <c r="G20" s="32"/>
      <c r="H20" s="32"/>
      <c r="I20" s="96" t="s">
        <v>23</v>
      </c>
      <c r="J20" s="98" t="s">
        <v>30</v>
      </c>
      <c r="K20" s="32"/>
      <c r="L20" s="97"/>
      <c r="M20" s="327"/>
      <c r="N20" s="327"/>
      <c r="O20" s="327"/>
      <c r="P20" s="327"/>
      <c r="Q20" s="327"/>
      <c r="R20" s="327"/>
      <c r="S20" s="328"/>
      <c r="T20" s="328"/>
      <c r="U20" s="328"/>
      <c r="V20" s="328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6"/>
      <c r="C21" s="32"/>
      <c r="D21" s="32"/>
      <c r="E21" s="98" t="s">
        <v>31</v>
      </c>
      <c r="F21" s="32"/>
      <c r="G21" s="32"/>
      <c r="H21" s="32"/>
      <c r="I21" s="96" t="s">
        <v>26</v>
      </c>
      <c r="J21" s="98" t="s">
        <v>17</v>
      </c>
      <c r="K21" s="32"/>
      <c r="L21" s="97"/>
      <c r="M21" s="327"/>
      <c r="N21" s="327"/>
      <c r="O21" s="327"/>
      <c r="P21" s="327"/>
      <c r="Q21" s="327"/>
      <c r="R21" s="327"/>
      <c r="S21" s="328"/>
      <c r="T21" s="328"/>
      <c r="U21" s="328"/>
      <c r="V21" s="328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 x14ac:dyDescent="0.2">
      <c r="A22" s="32"/>
      <c r="B22" s="36"/>
      <c r="C22" s="32"/>
      <c r="D22" s="32"/>
      <c r="E22" s="32"/>
      <c r="F22" s="32"/>
      <c r="G22" s="32"/>
      <c r="H22" s="32"/>
      <c r="I22" s="32"/>
      <c r="J22" s="32"/>
      <c r="K22" s="32"/>
      <c r="L22" s="97"/>
      <c r="M22" s="327"/>
      <c r="N22" s="327"/>
      <c r="O22" s="327"/>
      <c r="P22" s="327"/>
      <c r="Q22" s="327"/>
      <c r="R22" s="327"/>
      <c r="S22" s="328"/>
      <c r="T22" s="328"/>
      <c r="U22" s="328"/>
      <c r="V22" s="328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6"/>
      <c r="C23" s="32"/>
      <c r="D23" s="96" t="s">
        <v>33</v>
      </c>
      <c r="E23" s="32"/>
      <c r="F23" s="32"/>
      <c r="G23" s="32"/>
      <c r="H23" s="32"/>
      <c r="I23" s="96" t="s">
        <v>23</v>
      </c>
      <c r="J23" s="98" t="s">
        <v>34</v>
      </c>
      <c r="K23" s="32"/>
      <c r="L23" s="97"/>
      <c r="M23" s="327"/>
      <c r="N23" s="327"/>
      <c r="O23" s="327"/>
      <c r="P23" s="327"/>
      <c r="Q23" s="327"/>
      <c r="R23" s="327"/>
      <c r="S23" s="328"/>
      <c r="T23" s="328"/>
      <c r="U23" s="328"/>
      <c r="V23" s="328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6"/>
      <c r="C24" s="32"/>
      <c r="D24" s="32"/>
      <c r="E24" s="98" t="s">
        <v>35</v>
      </c>
      <c r="F24" s="32"/>
      <c r="G24" s="32"/>
      <c r="H24" s="32"/>
      <c r="I24" s="96" t="s">
        <v>26</v>
      </c>
      <c r="J24" s="98" t="s">
        <v>17</v>
      </c>
      <c r="K24" s="32"/>
      <c r="L24" s="97"/>
      <c r="M24" s="327"/>
      <c r="N24" s="327"/>
      <c r="O24" s="327"/>
      <c r="P24" s="327"/>
      <c r="Q24" s="327"/>
      <c r="R24" s="327"/>
      <c r="S24" s="328"/>
      <c r="T24" s="328"/>
      <c r="U24" s="328"/>
      <c r="V24" s="328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 x14ac:dyDescent="0.2">
      <c r="A25" s="32"/>
      <c r="B25" s="36"/>
      <c r="C25" s="32"/>
      <c r="D25" s="32"/>
      <c r="E25" s="32"/>
      <c r="F25" s="32"/>
      <c r="G25" s="32"/>
      <c r="H25" s="32"/>
      <c r="I25" s="32"/>
      <c r="J25" s="32"/>
      <c r="K25" s="32"/>
      <c r="L25" s="97"/>
      <c r="M25" s="327"/>
      <c r="N25" s="327"/>
      <c r="O25" s="327"/>
      <c r="P25" s="327"/>
      <c r="Q25" s="327"/>
      <c r="R25" s="327"/>
      <c r="S25" s="328"/>
      <c r="T25" s="328"/>
      <c r="U25" s="328"/>
      <c r="V25" s="328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6"/>
      <c r="C26" s="32"/>
      <c r="D26" s="96" t="s">
        <v>36</v>
      </c>
      <c r="E26" s="32"/>
      <c r="F26" s="32"/>
      <c r="G26" s="32"/>
      <c r="H26" s="32"/>
      <c r="I26" s="32"/>
      <c r="J26" s="32"/>
      <c r="K26" s="32"/>
      <c r="L26" s="97"/>
      <c r="M26" s="327"/>
      <c r="N26" s="327"/>
      <c r="O26" s="327"/>
      <c r="P26" s="327"/>
      <c r="Q26" s="327"/>
      <c r="R26" s="327"/>
      <c r="S26" s="328"/>
      <c r="T26" s="328"/>
      <c r="U26" s="328"/>
      <c r="V26" s="328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100"/>
      <c r="B27" s="101"/>
      <c r="C27" s="100"/>
      <c r="D27" s="100"/>
      <c r="E27" s="423" t="s">
        <v>17</v>
      </c>
      <c r="F27" s="423"/>
      <c r="G27" s="423"/>
      <c r="H27" s="423"/>
      <c r="I27" s="100"/>
      <c r="J27" s="100"/>
      <c r="K27" s="100"/>
      <c r="L27" s="102"/>
      <c r="M27" s="329"/>
      <c r="N27" s="329"/>
      <c r="O27" s="329"/>
      <c r="P27" s="329"/>
      <c r="Q27" s="329"/>
      <c r="R27" s="329"/>
      <c r="S27" s="330"/>
      <c r="T27" s="330"/>
      <c r="U27" s="330"/>
      <c r="V27" s="33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 x14ac:dyDescent="0.2">
      <c r="A28" s="32"/>
      <c r="B28" s="36"/>
      <c r="C28" s="32"/>
      <c r="D28" s="32"/>
      <c r="E28" s="32"/>
      <c r="F28" s="32"/>
      <c r="G28" s="32"/>
      <c r="H28" s="32"/>
      <c r="I28" s="32"/>
      <c r="J28" s="32"/>
      <c r="K28" s="32"/>
      <c r="L28" s="97"/>
      <c r="M28" s="327"/>
      <c r="N28" s="327"/>
      <c r="O28" s="327"/>
      <c r="P28" s="327"/>
      <c r="Q28" s="327"/>
      <c r="R28" s="327"/>
      <c r="S28" s="328"/>
      <c r="T28" s="328"/>
      <c r="U28" s="328"/>
      <c r="V28" s="328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6"/>
      <c r="C29" s="32"/>
      <c r="D29" s="103"/>
      <c r="E29" s="103"/>
      <c r="F29" s="103"/>
      <c r="G29" s="103"/>
      <c r="H29" s="103"/>
      <c r="I29" s="103"/>
      <c r="J29" s="103"/>
      <c r="K29" s="103"/>
      <c r="L29" s="97"/>
      <c r="M29" s="327"/>
      <c r="N29" s="327"/>
      <c r="O29" s="327"/>
      <c r="P29" s="327"/>
      <c r="Q29" s="327"/>
      <c r="R29" s="327"/>
      <c r="S29" s="328"/>
      <c r="T29" s="328"/>
      <c r="U29" s="328"/>
      <c r="V29" s="328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6"/>
      <c r="C30" s="32"/>
      <c r="D30" s="104" t="s">
        <v>38</v>
      </c>
      <c r="E30" s="32"/>
      <c r="F30" s="32"/>
      <c r="G30" s="32"/>
      <c r="H30" s="32"/>
      <c r="I30" s="32"/>
      <c r="J30" s="105">
        <f>ROUND(J92, 2)</f>
        <v>0</v>
      </c>
      <c r="K30" s="32"/>
      <c r="L30" s="97"/>
      <c r="M30" s="327"/>
      <c r="N30" s="327"/>
      <c r="O30" s="327"/>
      <c r="P30" s="327"/>
      <c r="Q30" s="327"/>
      <c r="R30" s="327"/>
      <c r="S30" s="328"/>
      <c r="T30" s="328"/>
      <c r="U30" s="328"/>
      <c r="V30" s="328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6"/>
      <c r="C31" s="32"/>
      <c r="D31" s="103"/>
      <c r="E31" s="103"/>
      <c r="F31" s="103"/>
      <c r="G31" s="103"/>
      <c r="H31" s="103"/>
      <c r="I31" s="103"/>
      <c r="J31" s="103"/>
      <c r="K31" s="103"/>
      <c r="L31" s="97"/>
      <c r="M31" s="327"/>
      <c r="N31" s="327"/>
      <c r="O31" s="327"/>
      <c r="P31" s="327"/>
      <c r="Q31" s="327"/>
      <c r="R31" s="327"/>
      <c r="S31" s="328"/>
      <c r="T31" s="328"/>
      <c r="U31" s="328"/>
      <c r="V31" s="328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6"/>
      <c r="C32" s="32"/>
      <c r="D32" s="32"/>
      <c r="E32" s="32"/>
      <c r="F32" s="106" t="s">
        <v>40</v>
      </c>
      <c r="G32" s="32"/>
      <c r="H32" s="32"/>
      <c r="I32" s="106" t="s">
        <v>39</v>
      </c>
      <c r="J32" s="106" t="s">
        <v>41</v>
      </c>
      <c r="K32" s="32"/>
      <c r="L32" s="97"/>
      <c r="M32" s="327"/>
      <c r="N32" s="327"/>
      <c r="O32" s="327"/>
      <c r="P32" s="327"/>
      <c r="Q32" s="327"/>
      <c r="R32" s="327"/>
      <c r="S32" s="328"/>
      <c r="T32" s="328"/>
      <c r="U32" s="328"/>
      <c r="V32" s="328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 x14ac:dyDescent="0.2">
      <c r="A33" s="32"/>
      <c r="B33" s="36"/>
      <c r="C33" s="32"/>
      <c r="D33" s="107" t="s">
        <v>42</v>
      </c>
      <c r="E33" s="96"/>
      <c r="F33" s="108">
        <f>ROUND(J30,  2)</f>
        <v>0</v>
      </c>
      <c r="G33" s="32"/>
      <c r="H33" s="32"/>
      <c r="I33" s="109">
        <f>'Rekapitulace stavby'!L29</f>
        <v>0.21</v>
      </c>
      <c r="J33" s="108">
        <f>ROUND(F33*I33,2)</f>
        <v>0</v>
      </c>
      <c r="K33" s="32"/>
      <c r="L33" s="97"/>
      <c r="M33" s="327"/>
      <c r="N33" s="327"/>
      <c r="O33" s="327"/>
      <c r="P33" s="327"/>
      <c r="Q33" s="327"/>
      <c r="R33" s="327"/>
      <c r="S33" s="328"/>
      <c r="T33" s="328"/>
      <c r="U33" s="328"/>
      <c r="V33" s="328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 x14ac:dyDescent="0.2">
      <c r="A34" s="32"/>
      <c r="B34" s="36"/>
      <c r="C34" s="32"/>
      <c r="D34" s="32"/>
      <c r="E34" s="96" t="s">
        <v>45</v>
      </c>
      <c r="F34" s="108">
        <f>ROUND((SUM(BG92:BG234)),  2)</f>
        <v>0</v>
      </c>
      <c r="G34" s="32"/>
      <c r="H34" s="32"/>
      <c r="I34" s="109">
        <v>0.21</v>
      </c>
      <c r="J34" s="108">
        <f>0</f>
        <v>0</v>
      </c>
      <c r="K34" s="32"/>
      <c r="L34" s="97"/>
      <c r="M34" s="327"/>
      <c r="N34" s="327"/>
      <c r="O34" s="327"/>
      <c r="P34" s="327"/>
      <c r="Q34" s="327"/>
      <c r="R34" s="327"/>
      <c r="S34" s="328"/>
      <c r="T34" s="328"/>
      <c r="U34" s="328"/>
      <c r="V34" s="328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6"/>
      <c r="C35" s="32"/>
      <c r="D35" s="32"/>
      <c r="E35" s="96" t="s">
        <v>46</v>
      </c>
      <c r="F35" s="108">
        <f>ROUND((SUM(BH92:BH234)),  2)</f>
        <v>0</v>
      </c>
      <c r="G35" s="32"/>
      <c r="H35" s="32"/>
      <c r="I35" s="109">
        <v>0.15</v>
      </c>
      <c r="J35" s="108">
        <f>0</f>
        <v>0</v>
      </c>
      <c r="K35" s="32"/>
      <c r="L35" s="97"/>
      <c r="M35" s="327"/>
      <c r="N35" s="327"/>
      <c r="O35" s="327"/>
      <c r="P35" s="327"/>
      <c r="Q35" s="327"/>
      <c r="R35" s="327"/>
      <c r="S35" s="328"/>
      <c r="T35" s="328"/>
      <c r="U35" s="328"/>
      <c r="V35" s="328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 x14ac:dyDescent="0.2">
      <c r="A36" s="32"/>
      <c r="B36" s="36"/>
      <c r="C36" s="32"/>
      <c r="D36" s="32"/>
      <c r="E36" s="96" t="s">
        <v>47</v>
      </c>
      <c r="F36" s="108">
        <f>ROUND((SUM(BI92:BI234)),  2)</f>
        <v>0</v>
      </c>
      <c r="G36" s="32"/>
      <c r="H36" s="32"/>
      <c r="I36" s="109">
        <v>0</v>
      </c>
      <c r="J36" s="108">
        <f>0</f>
        <v>0</v>
      </c>
      <c r="K36" s="32"/>
      <c r="L36" s="97"/>
      <c r="M36" s="327"/>
      <c r="N36" s="327"/>
      <c r="O36" s="327"/>
      <c r="P36" s="327"/>
      <c r="Q36" s="327"/>
      <c r="R36" s="327"/>
      <c r="S36" s="328"/>
      <c r="T36" s="328"/>
      <c r="U36" s="328"/>
      <c r="V36" s="328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6.95" customHeight="1" x14ac:dyDescent="0.2">
      <c r="A37" s="32"/>
      <c r="B37" s="36"/>
      <c r="C37" s="32"/>
      <c r="D37" s="32"/>
      <c r="E37" s="32"/>
      <c r="F37" s="32"/>
      <c r="G37" s="32"/>
      <c r="H37" s="32"/>
      <c r="I37" s="32"/>
      <c r="J37" s="32"/>
      <c r="K37" s="32"/>
      <c r="L37" s="97"/>
      <c r="M37" s="327"/>
      <c r="N37" s="327"/>
      <c r="O37" s="327"/>
      <c r="P37" s="327"/>
      <c r="Q37" s="327"/>
      <c r="R37" s="327"/>
      <c r="S37" s="328"/>
      <c r="T37" s="328"/>
      <c r="U37" s="328"/>
      <c r="V37" s="328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25.35" customHeight="1" x14ac:dyDescent="0.2">
      <c r="A38" s="32"/>
      <c r="B38" s="36"/>
      <c r="C38" s="110"/>
      <c r="D38" s="111" t="s">
        <v>48</v>
      </c>
      <c r="E38" s="112"/>
      <c r="F38" s="112"/>
      <c r="G38" s="113" t="s">
        <v>49</v>
      </c>
      <c r="H38" s="114" t="s">
        <v>50</v>
      </c>
      <c r="I38" s="112"/>
      <c r="J38" s="115">
        <f>SUM(J30:J36)</f>
        <v>0</v>
      </c>
      <c r="K38" s="116"/>
      <c r="L38" s="97"/>
      <c r="M38" s="327"/>
      <c r="N38" s="327"/>
      <c r="O38" s="327"/>
      <c r="P38" s="327"/>
      <c r="Q38" s="327"/>
      <c r="R38" s="327"/>
      <c r="S38" s="328"/>
      <c r="T38" s="328"/>
      <c r="U38" s="328"/>
      <c r="V38" s="328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customHeight="1" x14ac:dyDescent="0.2">
      <c r="A39" s="32"/>
      <c r="B39" s="117"/>
      <c r="C39" s="118"/>
      <c r="D39" s="118"/>
      <c r="E39" s="118"/>
      <c r="F39" s="118"/>
      <c r="G39" s="118"/>
      <c r="H39" s="118"/>
      <c r="I39" s="118"/>
      <c r="J39" s="118"/>
      <c r="K39" s="118"/>
      <c r="L39" s="97"/>
      <c r="M39" s="327"/>
      <c r="N39" s="327"/>
      <c r="O39" s="327"/>
      <c r="P39" s="327"/>
      <c r="Q39" s="327"/>
      <c r="R39" s="327"/>
      <c r="S39" s="328"/>
      <c r="T39" s="328"/>
      <c r="U39" s="328"/>
      <c r="V39" s="328"/>
      <c r="W39" s="32"/>
      <c r="X39" s="32"/>
      <c r="Y39" s="32"/>
      <c r="Z39" s="32"/>
      <c r="AA39" s="32"/>
      <c r="AB39" s="32"/>
      <c r="AC39" s="32"/>
      <c r="AD39" s="32"/>
      <c r="AE39" s="32"/>
    </row>
    <row r="43" spans="1:31" s="2" customFormat="1" ht="6.95" customHeight="1" x14ac:dyDescent="0.2">
      <c r="A43" s="32"/>
      <c r="B43" s="119"/>
      <c r="C43" s="120"/>
      <c r="D43" s="120"/>
      <c r="E43" s="120"/>
      <c r="F43" s="120"/>
      <c r="G43" s="120"/>
      <c r="H43" s="120"/>
      <c r="I43" s="120"/>
      <c r="J43" s="120"/>
      <c r="K43" s="120"/>
      <c r="L43" s="97"/>
      <c r="M43" s="327"/>
      <c r="N43" s="327"/>
      <c r="O43" s="327"/>
      <c r="P43" s="327"/>
      <c r="Q43" s="327"/>
      <c r="R43" s="327"/>
      <c r="S43" s="328"/>
      <c r="T43" s="328"/>
      <c r="U43" s="328"/>
      <c r="V43" s="328"/>
      <c r="W43" s="32"/>
      <c r="X43" s="32"/>
      <c r="Y43" s="32"/>
      <c r="Z43" s="32"/>
      <c r="AA43" s="32"/>
      <c r="AB43" s="32"/>
      <c r="AC43" s="32"/>
      <c r="AD43" s="32"/>
      <c r="AE43" s="32"/>
    </row>
    <row r="44" spans="1:31" s="2" customFormat="1" ht="24.95" customHeight="1" x14ac:dyDescent="0.2">
      <c r="A44" s="32"/>
      <c r="B44" s="33"/>
      <c r="C44" s="24" t="s">
        <v>98</v>
      </c>
      <c r="D44" s="34"/>
      <c r="E44" s="34"/>
      <c r="F44" s="34"/>
      <c r="G44" s="34"/>
      <c r="H44" s="34"/>
      <c r="I44" s="34"/>
      <c r="J44" s="34"/>
      <c r="K44" s="34"/>
      <c r="L44" s="97"/>
      <c r="M44" s="327"/>
      <c r="N44" s="327"/>
      <c r="O44" s="327"/>
      <c r="P44" s="327"/>
      <c r="Q44" s="327"/>
      <c r="R44" s="327"/>
      <c r="S44" s="328"/>
      <c r="T44" s="328"/>
      <c r="U44" s="328"/>
      <c r="V44" s="328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6.95" customHeight="1" x14ac:dyDescent="0.2">
      <c r="A45" s="32"/>
      <c r="B45" s="33"/>
      <c r="C45" s="34"/>
      <c r="D45" s="34"/>
      <c r="E45" s="34"/>
      <c r="F45" s="34"/>
      <c r="G45" s="34"/>
      <c r="H45" s="34"/>
      <c r="I45" s="34"/>
      <c r="J45" s="34"/>
      <c r="K45" s="34"/>
      <c r="L45" s="97"/>
      <c r="M45" s="327"/>
      <c r="N45" s="327"/>
      <c r="O45" s="327"/>
      <c r="P45" s="327"/>
      <c r="Q45" s="327"/>
      <c r="R45" s="327"/>
      <c r="S45" s="328"/>
      <c r="T45" s="328"/>
      <c r="U45" s="328"/>
      <c r="V45" s="328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12" customHeight="1" x14ac:dyDescent="0.2">
      <c r="A46" s="32"/>
      <c r="B46" s="33"/>
      <c r="C46" s="29" t="s">
        <v>14</v>
      </c>
      <c r="D46" s="34"/>
      <c r="E46" s="34"/>
      <c r="F46" s="34"/>
      <c r="G46" s="34"/>
      <c r="H46" s="34"/>
      <c r="I46" s="34"/>
      <c r="J46" s="34"/>
      <c r="K46" s="34"/>
      <c r="L46" s="97"/>
      <c r="M46" s="327"/>
      <c r="N46" s="327"/>
      <c r="O46" s="327"/>
      <c r="P46" s="327"/>
      <c r="Q46" s="327"/>
      <c r="R46" s="327"/>
      <c r="S46" s="328"/>
      <c r="T46" s="328"/>
      <c r="U46" s="328"/>
      <c r="V46" s="328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6.5" customHeight="1" x14ac:dyDescent="0.2">
      <c r="A47" s="32"/>
      <c r="B47" s="33"/>
      <c r="C47" s="34"/>
      <c r="D47" s="34"/>
      <c r="E47" s="416" t="str">
        <f>E7</f>
        <v>Zařízení na provětrání půdy objektu ČRo v Ústí nad Labem</v>
      </c>
      <c r="F47" s="417"/>
      <c r="G47" s="417"/>
      <c r="H47" s="417"/>
      <c r="I47" s="34"/>
      <c r="J47" s="34"/>
      <c r="K47" s="34"/>
      <c r="L47" s="97"/>
      <c r="M47" s="327"/>
      <c r="N47" s="327"/>
      <c r="O47" s="327"/>
      <c r="P47" s="327"/>
      <c r="Q47" s="327"/>
      <c r="R47" s="327"/>
      <c r="S47" s="328"/>
      <c r="T47" s="328"/>
      <c r="U47" s="328"/>
      <c r="V47" s="328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2" customHeight="1" x14ac:dyDescent="0.2">
      <c r="A48" s="32"/>
      <c r="B48" s="33"/>
      <c r="C48" s="29" t="s">
        <v>96</v>
      </c>
      <c r="D48" s="34"/>
      <c r="E48" s="34"/>
      <c r="F48" s="34"/>
      <c r="G48" s="34"/>
      <c r="H48" s="34"/>
      <c r="I48" s="34"/>
      <c r="J48" s="34"/>
      <c r="K48" s="34"/>
      <c r="L48" s="97"/>
      <c r="M48" s="327"/>
      <c r="N48" s="327"/>
      <c r="O48" s="327"/>
      <c r="P48" s="327"/>
      <c r="Q48" s="327"/>
      <c r="R48" s="327"/>
      <c r="S48" s="328"/>
      <c r="T48" s="328"/>
      <c r="U48" s="328"/>
      <c r="V48" s="328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6.5" customHeight="1" x14ac:dyDescent="0.2">
      <c r="A49" s="32"/>
      <c r="B49" s="33"/>
      <c r="C49" s="34"/>
      <c r="D49" s="34"/>
      <c r="E49" s="378" t="str">
        <f>E9</f>
        <v>D.1.1-3 - Stavební práce</v>
      </c>
      <c r="F49" s="415"/>
      <c r="G49" s="415"/>
      <c r="H49" s="415"/>
      <c r="I49" s="34"/>
      <c r="J49" s="34"/>
      <c r="K49" s="34"/>
      <c r="L49" s="97"/>
      <c r="M49" s="327"/>
      <c r="N49" s="327"/>
      <c r="O49" s="327"/>
      <c r="P49" s="327"/>
      <c r="Q49" s="327"/>
      <c r="R49" s="327"/>
      <c r="S49" s="328"/>
      <c r="T49" s="328"/>
      <c r="U49" s="328"/>
      <c r="V49" s="328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6.95" customHeight="1" x14ac:dyDescent="0.2">
      <c r="A50" s="32"/>
      <c r="B50" s="33"/>
      <c r="C50" s="34"/>
      <c r="D50" s="34"/>
      <c r="E50" s="34"/>
      <c r="F50" s="34"/>
      <c r="G50" s="34"/>
      <c r="H50" s="34"/>
      <c r="I50" s="34"/>
      <c r="J50" s="34"/>
      <c r="K50" s="34"/>
      <c r="L50" s="97"/>
      <c r="M50" s="327"/>
      <c r="N50" s="327"/>
      <c r="O50" s="327"/>
      <c r="P50" s="327"/>
      <c r="Q50" s="327"/>
      <c r="R50" s="327"/>
      <c r="S50" s="328"/>
      <c r="T50" s="328"/>
      <c r="U50" s="328"/>
      <c r="V50" s="328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12" customHeight="1" x14ac:dyDescent="0.2">
      <c r="A51" s="32"/>
      <c r="B51" s="33"/>
      <c r="C51" s="29" t="s">
        <v>19</v>
      </c>
      <c r="D51" s="34"/>
      <c r="E51" s="34"/>
      <c r="F51" s="27" t="str">
        <f>F12</f>
        <v>Ústí nad Labem</v>
      </c>
      <c r="G51" s="34"/>
      <c r="H51" s="34"/>
      <c r="I51" s="29" t="s">
        <v>21</v>
      </c>
      <c r="J51" s="52">
        <f>IF(J12="","",J12)</f>
        <v>0</v>
      </c>
      <c r="K51" s="34"/>
      <c r="L51" s="97"/>
      <c r="M51" s="327"/>
      <c r="N51" s="327"/>
      <c r="O51" s="327"/>
      <c r="P51" s="327"/>
      <c r="Q51" s="327"/>
      <c r="R51" s="327"/>
      <c r="S51" s="328"/>
      <c r="T51" s="328"/>
      <c r="U51" s="328"/>
      <c r="V51" s="328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6.95" customHeight="1" x14ac:dyDescent="0.2">
      <c r="A52" s="32"/>
      <c r="B52" s="33"/>
      <c r="C52" s="34"/>
      <c r="D52" s="34"/>
      <c r="E52" s="34"/>
      <c r="F52" s="34"/>
      <c r="G52" s="34"/>
      <c r="H52" s="34"/>
      <c r="I52" s="34"/>
      <c r="J52" s="34"/>
      <c r="K52" s="34"/>
      <c r="L52" s="97"/>
      <c r="M52" s="327"/>
      <c r="N52" s="327"/>
      <c r="O52" s="327"/>
      <c r="P52" s="327"/>
      <c r="Q52" s="327"/>
      <c r="R52" s="327"/>
      <c r="S52" s="328"/>
      <c r="T52" s="328"/>
      <c r="U52" s="328"/>
      <c r="V52" s="328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25.7" customHeight="1" x14ac:dyDescent="0.2">
      <c r="A53" s="32"/>
      <c r="B53" s="33"/>
      <c r="C53" s="29" t="s">
        <v>22</v>
      </c>
      <c r="D53" s="34"/>
      <c r="E53" s="34"/>
      <c r="F53" s="27" t="str">
        <f>E15</f>
        <v>Český rozhlas, Vinohradská 1409/12, 120 99 Praha 2</v>
      </c>
      <c r="G53" s="34"/>
      <c r="H53" s="34"/>
      <c r="I53" s="29" t="s">
        <v>29</v>
      </c>
      <c r="J53" s="30" t="str">
        <f>E21</f>
        <v>Ing. arch. Václav Kolínský</v>
      </c>
      <c r="K53" s="34"/>
      <c r="L53" s="97"/>
      <c r="M53" s="327"/>
      <c r="N53" s="327"/>
      <c r="O53" s="327"/>
      <c r="P53" s="327"/>
      <c r="Q53" s="327"/>
      <c r="R53" s="327"/>
      <c r="S53" s="328"/>
      <c r="T53" s="328"/>
      <c r="U53" s="328"/>
      <c r="V53" s="328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40.15" customHeight="1" x14ac:dyDescent="0.2">
      <c r="A54" s="32"/>
      <c r="B54" s="33"/>
      <c r="C54" s="29" t="s">
        <v>28</v>
      </c>
      <c r="D54" s="34"/>
      <c r="E54" s="34"/>
      <c r="F54" s="27">
        <f>IF(E18="","",E18)</f>
        <v>0</v>
      </c>
      <c r="G54" s="34"/>
      <c r="H54" s="34"/>
      <c r="I54" s="29" t="s">
        <v>33</v>
      </c>
      <c r="J54" s="30" t="str">
        <f>E24</f>
        <v>Petr Krčál, Dukelská 973, 564 01 Žamberk</v>
      </c>
      <c r="K54" s="34"/>
      <c r="L54" s="97"/>
      <c r="M54" s="327"/>
      <c r="N54" s="327"/>
      <c r="O54" s="327"/>
      <c r="P54" s="327"/>
      <c r="Q54" s="327"/>
      <c r="R54" s="327"/>
      <c r="S54" s="328"/>
      <c r="T54" s="328"/>
      <c r="U54" s="328"/>
      <c r="V54" s="328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0.35" customHeight="1" x14ac:dyDescent="0.2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97"/>
      <c r="M55" s="327"/>
      <c r="N55" s="327"/>
      <c r="O55" s="327"/>
      <c r="P55" s="327"/>
      <c r="Q55" s="327"/>
      <c r="R55" s="327"/>
      <c r="S55" s="328"/>
      <c r="T55" s="328"/>
      <c r="U55" s="328"/>
      <c r="V55" s="328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29.25" customHeight="1" x14ac:dyDescent="0.2">
      <c r="A56" s="32"/>
      <c r="B56" s="33"/>
      <c r="C56" s="121" t="s">
        <v>99</v>
      </c>
      <c r="D56" s="122"/>
      <c r="E56" s="122"/>
      <c r="F56" s="122"/>
      <c r="G56" s="122"/>
      <c r="H56" s="122"/>
      <c r="I56" s="122"/>
      <c r="J56" s="123" t="s">
        <v>100</v>
      </c>
      <c r="K56" s="122"/>
      <c r="L56" s="97"/>
      <c r="M56" s="327"/>
      <c r="N56" s="327"/>
      <c r="O56" s="327"/>
      <c r="P56" s="327"/>
      <c r="Q56" s="327"/>
      <c r="R56" s="327"/>
      <c r="S56" s="328"/>
      <c r="T56" s="328"/>
      <c r="U56" s="328"/>
      <c r="V56" s="328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10.35" customHeight="1" x14ac:dyDescent="0.2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97"/>
      <c r="M57" s="327"/>
      <c r="N57" s="327"/>
      <c r="O57" s="327"/>
      <c r="P57" s="327"/>
      <c r="Q57" s="327"/>
      <c r="R57" s="327"/>
      <c r="S57" s="328"/>
      <c r="T57" s="328"/>
      <c r="U57" s="328"/>
      <c r="V57" s="328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22.9" customHeight="1" x14ac:dyDescent="0.2">
      <c r="A58" s="32"/>
      <c r="B58" s="33"/>
      <c r="C58" s="124" t="s">
        <v>70</v>
      </c>
      <c r="D58" s="34"/>
      <c r="E58" s="34"/>
      <c r="F58" s="34"/>
      <c r="G58" s="34"/>
      <c r="H58" s="34"/>
      <c r="I58" s="34"/>
      <c r="J58" s="70">
        <f>J92</f>
        <v>0</v>
      </c>
      <c r="K58" s="34"/>
      <c r="L58" s="97"/>
      <c r="M58" s="327"/>
      <c r="N58" s="327"/>
      <c r="O58" s="327"/>
      <c r="P58" s="327"/>
      <c r="Q58" s="327"/>
      <c r="R58" s="327"/>
      <c r="S58" s="328"/>
      <c r="T58" s="328"/>
      <c r="U58" s="328"/>
      <c r="V58" s="328"/>
      <c r="W58" s="32"/>
      <c r="X58" s="32"/>
      <c r="Y58" s="32"/>
      <c r="Z58" s="32"/>
      <c r="AA58" s="32"/>
      <c r="AB58" s="32"/>
      <c r="AC58" s="32"/>
      <c r="AD58" s="32"/>
      <c r="AE58" s="32"/>
      <c r="AU58" s="18"/>
    </row>
    <row r="59" spans="1:47" s="9" customFormat="1" ht="24.95" customHeight="1" x14ac:dyDescent="0.2">
      <c r="B59" s="125"/>
      <c r="C59" s="126"/>
      <c r="D59" s="127" t="s">
        <v>101</v>
      </c>
      <c r="E59" s="128"/>
      <c r="F59" s="128"/>
      <c r="G59" s="128"/>
      <c r="H59" s="128"/>
      <c r="I59" s="128"/>
      <c r="J59" s="129">
        <f>J93</f>
        <v>0</v>
      </c>
      <c r="K59" s="126"/>
      <c r="L59" s="130"/>
      <c r="M59" s="331"/>
      <c r="N59" s="331"/>
      <c r="O59" s="331"/>
      <c r="P59" s="331"/>
      <c r="Q59" s="331"/>
      <c r="R59" s="331"/>
      <c r="S59" s="331"/>
      <c r="T59" s="331"/>
      <c r="U59" s="331"/>
      <c r="V59" s="331"/>
    </row>
    <row r="60" spans="1:47" s="10" customFormat="1" ht="19.899999999999999" customHeight="1" x14ac:dyDescent="0.2">
      <c r="B60" s="131"/>
      <c r="C60" s="132"/>
      <c r="D60" s="133" t="s">
        <v>655</v>
      </c>
      <c r="E60" s="134"/>
      <c r="F60" s="134"/>
      <c r="G60" s="134"/>
      <c r="H60" s="134"/>
      <c r="I60" s="134"/>
      <c r="J60" s="135">
        <f>J94</f>
        <v>0</v>
      </c>
      <c r="K60" s="132"/>
      <c r="L60" s="136"/>
      <c r="M60" s="339"/>
      <c r="N60" s="339"/>
      <c r="O60" s="339"/>
      <c r="P60" s="339"/>
      <c r="Q60" s="339"/>
      <c r="R60" s="339"/>
      <c r="S60" s="339"/>
      <c r="T60" s="339"/>
      <c r="U60" s="339"/>
      <c r="V60" s="339"/>
    </row>
    <row r="61" spans="1:47" s="10" customFormat="1" ht="19.899999999999999" customHeight="1" x14ac:dyDescent="0.2">
      <c r="B61" s="131"/>
      <c r="C61" s="132"/>
      <c r="D61" s="133" t="s">
        <v>102</v>
      </c>
      <c r="E61" s="134"/>
      <c r="F61" s="134"/>
      <c r="G61" s="134"/>
      <c r="H61" s="134"/>
      <c r="I61" s="134"/>
      <c r="J61" s="135">
        <f>J99</f>
        <v>0</v>
      </c>
      <c r="K61" s="132"/>
      <c r="L61" s="136"/>
      <c r="M61" s="339"/>
      <c r="N61" s="339"/>
      <c r="O61" s="339"/>
      <c r="P61" s="339"/>
      <c r="Q61" s="339"/>
      <c r="R61" s="339"/>
      <c r="S61" s="339"/>
      <c r="T61" s="339"/>
      <c r="U61" s="339"/>
      <c r="V61" s="339"/>
    </row>
    <row r="62" spans="1:47" s="10" customFormat="1" ht="19.899999999999999" customHeight="1" x14ac:dyDescent="0.2">
      <c r="B62" s="131"/>
      <c r="C62" s="132"/>
      <c r="D62" s="133" t="s">
        <v>103</v>
      </c>
      <c r="E62" s="134"/>
      <c r="F62" s="134"/>
      <c r="G62" s="134"/>
      <c r="H62" s="134"/>
      <c r="I62" s="134"/>
      <c r="J62" s="135">
        <f>J114</f>
        <v>0</v>
      </c>
      <c r="K62" s="132"/>
      <c r="L62" s="136"/>
      <c r="M62" s="339"/>
      <c r="N62" s="339"/>
      <c r="O62" s="339"/>
      <c r="P62" s="339"/>
      <c r="Q62" s="339"/>
      <c r="R62" s="339"/>
      <c r="S62" s="339"/>
      <c r="T62" s="339"/>
      <c r="U62" s="339"/>
      <c r="V62" s="339"/>
    </row>
    <row r="63" spans="1:47" s="9" customFormat="1" ht="24.95" customHeight="1" x14ac:dyDescent="0.2">
      <c r="B63" s="125"/>
      <c r="C63" s="126"/>
      <c r="D63" s="127" t="s">
        <v>104</v>
      </c>
      <c r="E63" s="128"/>
      <c r="F63" s="128"/>
      <c r="G63" s="128"/>
      <c r="H63" s="128"/>
      <c r="I63" s="128"/>
      <c r="J63" s="129">
        <f>J122</f>
        <v>0</v>
      </c>
      <c r="K63" s="126"/>
      <c r="L63" s="130"/>
      <c r="M63" s="331"/>
      <c r="N63" s="331"/>
      <c r="O63" s="331"/>
      <c r="P63" s="331"/>
      <c r="Q63" s="331"/>
      <c r="R63" s="331"/>
      <c r="S63" s="331"/>
      <c r="T63" s="331"/>
      <c r="U63" s="331"/>
      <c r="V63" s="331"/>
    </row>
    <row r="64" spans="1:47" s="10" customFormat="1" ht="19.899999999999999" customHeight="1" x14ac:dyDescent="0.2">
      <c r="B64" s="131"/>
      <c r="C64" s="132"/>
      <c r="D64" s="133" t="s">
        <v>105</v>
      </c>
      <c r="E64" s="134"/>
      <c r="F64" s="134"/>
      <c r="G64" s="134"/>
      <c r="H64" s="134"/>
      <c r="I64" s="134"/>
      <c r="J64" s="135">
        <f>J123</f>
        <v>0</v>
      </c>
      <c r="K64" s="132"/>
      <c r="L64" s="136"/>
      <c r="M64" s="339"/>
      <c r="N64" s="339"/>
      <c r="O64" s="339"/>
      <c r="P64" s="339"/>
      <c r="Q64" s="339"/>
      <c r="R64" s="339"/>
      <c r="S64" s="339"/>
      <c r="T64" s="339"/>
      <c r="U64" s="339"/>
      <c r="V64" s="339"/>
    </row>
    <row r="65" spans="1:31" s="10" customFormat="1" ht="19.899999999999999" customHeight="1" x14ac:dyDescent="0.2">
      <c r="B65" s="131"/>
      <c r="C65" s="132"/>
      <c r="D65" s="133" t="s">
        <v>106</v>
      </c>
      <c r="E65" s="134"/>
      <c r="F65" s="134"/>
      <c r="G65" s="134"/>
      <c r="H65" s="134"/>
      <c r="I65" s="134"/>
      <c r="J65" s="135">
        <f>J129</f>
        <v>0</v>
      </c>
      <c r="K65" s="132"/>
      <c r="L65" s="136"/>
      <c r="M65" s="339"/>
      <c r="N65" s="339"/>
      <c r="O65" s="339"/>
      <c r="P65" s="339"/>
      <c r="Q65" s="339"/>
      <c r="R65" s="339"/>
      <c r="S65" s="339"/>
      <c r="T65" s="339"/>
      <c r="U65" s="339"/>
      <c r="V65" s="339"/>
    </row>
    <row r="66" spans="1:31" s="10" customFormat="1" ht="19.899999999999999" customHeight="1" x14ac:dyDescent="0.2">
      <c r="B66" s="131"/>
      <c r="C66" s="132"/>
      <c r="D66" s="133" t="s">
        <v>107</v>
      </c>
      <c r="E66" s="134"/>
      <c r="F66" s="134"/>
      <c r="G66" s="134"/>
      <c r="H66" s="134"/>
      <c r="I66" s="134"/>
      <c r="J66" s="135">
        <f>J160</f>
        <v>0</v>
      </c>
      <c r="K66" s="132"/>
      <c r="L66" s="136"/>
      <c r="M66" s="339"/>
      <c r="N66" s="339"/>
      <c r="O66" s="339"/>
      <c r="P66" s="339"/>
      <c r="Q66" s="339"/>
      <c r="R66" s="339"/>
      <c r="S66" s="339"/>
      <c r="T66" s="339"/>
      <c r="U66" s="339"/>
      <c r="V66" s="339"/>
    </row>
    <row r="67" spans="1:31" s="10" customFormat="1" ht="19.899999999999999" customHeight="1" x14ac:dyDescent="0.2">
      <c r="B67" s="131"/>
      <c r="C67" s="132"/>
      <c r="D67" s="133" t="s">
        <v>108</v>
      </c>
      <c r="E67" s="134"/>
      <c r="F67" s="134"/>
      <c r="G67" s="134"/>
      <c r="H67" s="134"/>
      <c r="I67" s="134"/>
      <c r="J67" s="135">
        <f>J179</f>
        <v>0</v>
      </c>
      <c r="K67" s="132"/>
      <c r="L67" s="136"/>
      <c r="M67" s="339"/>
      <c r="N67" s="339"/>
      <c r="O67" s="339"/>
      <c r="P67" s="339"/>
      <c r="Q67" s="339"/>
      <c r="R67" s="339"/>
      <c r="S67" s="339"/>
      <c r="T67" s="339"/>
      <c r="U67" s="339"/>
      <c r="V67" s="339"/>
    </row>
    <row r="68" spans="1:31" s="10" customFormat="1" ht="19.899999999999999" customHeight="1" x14ac:dyDescent="0.2">
      <c r="B68" s="131"/>
      <c r="C68" s="132"/>
      <c r="D68" s="133" t="s">
        <v>109</v>
      </c>
      <c r="E68" s="134"/>
      <c r="F68" s="134"/>
      <c r="G68" s="134"/>
      <c r="H68" s="134"/>
      <c r="I68" s="134"/>
      <c r="J68" s="135">
        <f>J192</f>
        <v>0</v>
      </c>
      <c r="K68" s="132"/>
      <c r="L68" s="136"/>
      <c r="M68" s="339"/>
      <c r="N68" s="339"/>
      <c r="O68" s="339"/>
      <c r="P68" s="339"/>
      <c r="Q68" s="339"/>
      <c r="R68" s="339"/>
      <c r="S68" s="339"/>
      <c r="T68" s="339"/>
      <c r="U68" s="339"/>
      <c r="V68" s="339"/>
    </row>
    <row r="69" spans="1:31" s="10" customFormat="1" ht="19.899999999999999" customHeight="1" x14ac:dyDescent="0.2">
      <c r="B69" s="131"/>
      <c r="C69" s="132"/>
      <c r="D69" s="133" t="s">
        <v>110</v>
      </c>
      <c r="E69" s="134"/>
      <c r="F69" s="134"/>
      <c r="G69" s="134"/>
      <c r="H69" s="134"/>
      <c r="I69" s="134"/>
      <c r="J69" s="135">
        <f>J200</f>
        <v>0</v>
      </c>
      <c r="K69" s="132"/>
      <c r="L69" s="136"/>
      <c r="M69" s="339"/>
      <c r="N69" s="339"/>
      <c r="O69" s="339"/>
      <c r="P69" s="339"/>
      <c r="Q69" s="339"/>
      <c r="R69" s="339"/>
      <c r="S69" s="339"/>
      <c r="T69" s="339"/>
      <c r="U69" s="339"/>
      <c r="V69" s="339"/>
    </row>
    <row r="70" spans="1:31" s="10" customFormat="1" ht="19.899999999999999" customHeight="1" x14ac:dyDescent="0.2">
      <c r="B70" s="131"/>
      <c r="C70" s="132"/>
      <c r="D70" s="133" t="s">
        <v>111</v>
      </c>
      <c r="E70" s="134"/>
      <c r="F70" s="134"/>
      <c r="G70" s="134"/>
      <c r="H70" s="134"/>
      <c r="I70" s="134"/>
      <c r="J70" s="135">
        <f>J215</f>
        <v>0</v>
      </c>
      <c r="K70" s="132"/>
      <c r="L70" s="136"/>
      <c r="M70" s="339"/>
      <c r="N70" s="339"/>
      <c r="O70" s="339"/>
      <c r="P70" s="339"/>
      <c r="Q70" s="339"/>
      <c r="R70" s="339"/>
      <c r="S70" s="339"/>
      <c r="T70" s="339"/>
      <c r="U70" s="339"/>
      <c r="V70" s="339"/>
    </row>
    <row r="71" spans="1:31" s="9" customFormat="1" ht="24.95" customHeight="1" x14ac:dyDescent="0.2">
      <c r="B71" s="125"/>
      <c r="C71" s="126"/>
      <c r="D71" s="127" t="s">
        <v>112</v>
      </c>
      <c r="E71" s="128"/>
      <c r="F71" s="128"/>
      <c r="G71" s="128"/>
      <c r="H71" s="128"/>
      <c r="I71" s="128"/>
      <c r="J71" s="129">
        <f>J226</f>
        <v>0</v>
      </c>
      <c r="K71" s="126"/>
      <c r="L71" s="130"/>
      <c r="M71" s="331"/>
      <c r="N71" s="331"/>
      <c r="O71" s="331"/>
      <c r="P71" s="331"/>
      <c r="Q71" s="331"/>
      <c r="R71" s="331"/>
      <c r="S71" s="331"/>
      <c r="T71" s="331"/>
      <c r="U71" s="331"/>
      <c r="V71" s="331"/>
    </row>
    <row r="72" spans="1:31" s="9" customFormat="1" ht="24.95" customHeight="1" x14ac:dyDescent="0.2">
      <c r="B72" s="125"/>
      <c r="C72" s="126"/>
      <c r="D72" s="127" t="s">
        <v>113</v>
      </c>
      <c r="E72" s="128"/>
      <c r="F72" s="128"/>
      <c r="G72" s="128"/>
      <c r="H72" s="128"/>
      <c r="I72" s="128"/>
      <c r="J72" s="129">
        <f>J229</f>
        <v>0</v>
      </c>
      <c r="K72" s="126"/>
      <c r="L72" s="130"/>
      <c r="M72" s="331"/>
      <c r="N72" s="331"/>
      <c r="O72" s="331"/>
      <c r="P72" s="331"/>
      <c r="Q72" s="331"/>
      <c r="R72" s="331"/>
      <c r="S72" s="331"/>
      <c r="T72" s="331"/>
      <c r="U72" s="331"/>
      <c r="V72" s="331"/>
    </row>
    <row r="73" spans="1:31" s="2" customFormat="1" ht="21.75" customHeight="1" x14ac:dyDescent="0.2">
      <c r="A73" s="32"/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97"/>
      <c r="M73" s="327"/>
      <c r="N73" s="327"/>
      <c r="O73" s="327"/>
      <c r="P73" s="327"/>
      <c r="Q73" s="327"/>
      <c r="R73" s="327"/>
      <c r="S73" s="328"/>
      <c r="T73" s="328"/>
      <c r="U73" s="328"/>
      <c r="V73" s="328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6.95" customHeight="1" x14ac:dyDescent="0.2">
      <c r="A74" s="32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97"/>
      <c r="M74" s="327"/>
      <c r="N74" s="327"/>
      <c r="O74" s="327"/>
      <c r="P74" s="327"/>
      <c r="Q74" s="327"/>
      <c r="R74" s="327"/>
      <c r="S74" s="328"/>
      <c r="T74" s="328"/>
      <c r="U74" s="328"/>
      <c r="V74" s="328"/>
      <c r="W74" s="32"/>
      <c r="X74" s="32"/>
      <c r="Y74" s="32"/>
      <c r="Z74" s="32"/>
      <c r="AA74" s="32"/>
      <c r="AB74" s="32"/>
      <c r="AC74" s="32"/>
      <c r="AD74" s="32"/>
      <c r="AE74" s="32"/>
    </row>
    <row r="78" spans="1:31" s="2" customFormat="1" ht="6.95" customHeight="1" x14ac:dyDescent="0.2">
      <c r="A78" s="32"/>
      <c r="B78" s="44"/>
      <c r="C78" s="45"/>
      <c r="D78" s="45"/>
      <c r="E78" s="45"/>
      <c r="F78" s="45"/>
      <c r="G78" s="45"/>
      <c r="H78" s="45"/>
      <c r="I78" s="45"/>
      <c r="J78" s="45"/>
      <c r="K78" s="45"/>
      <c r="L78" s="97"/>
      <c r="M78" s="327"/>
      <c r="N78" s="327"/>
      <c r="O78" s="327"/>
      <c r="P78" s="327"/>
      <c r="Q78" s="327"/>
      <c r="R78" s="327"/>
      <c r="S78" s="328"/>
      <c r="T78" s="328"/>
      <c r="U78" s="328"/>
      <c r="V78" s="328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24.95" customHeight="1" x14ac:dyDescent="0.2">
      <c r="A79" s="32"/>
      <c r="B79" s="33"/>
      <c r="C79" s="24" t="s">
        <v>114</v>
      </c>
      <c r="D79" s="34"/>
      <c r="E79" s="34"/>
      <c r="F79" s="34"/>
      <c r="G79" s="34"/>
      <c r="H79" s="34"/>
      <c r="I79" s="34"/>
      <c r="J79" s="34"/>
      <c r="K79" s="34"/>
      <c r="L79" s="97"/>
      <c r="M79" s="327"/>
      <c r="N79" s="327"/>
      <c r="O79" s="327"/>
      <c r="P79" s="327"/>
      <c r="Q79" s="327"/>
      <c r="R79" s="327"/>
      <c r="S79" s="328"/>
      <c r="T79" s="328"/>
      <c r="U79" s="328"/>
      <c r="V79" s="328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 x14ac:dyDescent="0.2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97"/>
      <c r="M80" s="327"/>
      <c r="N80" s="327"/>
      <c r="O80" s="327"/>
      <c r="P80" s="327"/>
      <c r="Q80" s="327"/>
      <c r="R80" s="327"/>
      <c r="S80" s="328"/>
      <c r="T80" s="328"/>
      <c r="U80" s="328"/>
      <c r="V80" s="328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 x14ac:dyDescent="0.2">
      <c r="A81" s="32"/>
      <c r="B81" s="33"/>
      <c r="C81" s="29" t="s">
        <v>14</v>
      </c>
      <c r="D81" s="34"/>
      <c r="E81" s="34"/>
      <c r="F81" s="34"/>
      <c r="G81" s="34"/>
      <c r="H81" s="34"/>
      <c r="I81" s="34"/>
      <c r="J81" s="34"/>
      <c r="K81" s="34"/>
      <c r="L81" s="97"/>
      <c r="M81" s="327"/>
      <c r="N81" s="327"/>
      <c r="O81" s="327"/>
      <c r="P81" s="327"/>
      <c r="Q81" s="327"/>
      <c r="R81" s="327"/>
      <c r="S81" s="328"/>
      <c r="T81" s="328"/>
      <c r="U81" s="328"/>
      <c r="V81" s="328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6.5" customHeight="1" x14ac:dyDescent="0.2">
      <c r="A82" s="32"/>
      <c r="B82" s="33"/>
      <c r="C82" s="34"/>
      <c r="D82" s="34"/>
      <c r="E82" s="416" t="str">
        <f>E7</f>
        <v>Zařízení na provětrání půdy objektu ČRo v Ústí nad Labem</v>
      </c>
      <c r="F82" s="417"/>
      <c r="G82" s="417"/>
      <c r="H82" s="417"/>
      <c r="I82" s="34"/>
      <c r="J82" s="34"/>
      <c r="K82" s="34"/>
      <c r="L82" s="97"/>
      <c r="M82" s="327"/>
      <c r="N82" s="327"/>
      <c r="O82" s="327"/>
      <c r="P82" s="327"/>
      <c r="Q82" s="327"/>
      <c r="R82" s="327"/>
      <c r="S82" s="328"/>
      <c r="T82" s="328"/>
      <c r="U82" s="328"/>
      <c r="V82" s="328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2" customHeight="1" x14ac:dyDescent="0.2">
      <c r="A83" s="32"/>
      <c r="B83" s="33"/>
      <c r="C83" s="29" t="s">
        <v>96</v>
      </c>
      <c r="D83" s="34"/>
      <c r="E83" s="34"/>
      <c r="F83" s="34"/>
      <c r="G83" s="34"/>
      <c r="H83" s="34"/>
      <c r="I83" s="34"/>
      <c r="J83" s="34"/>
      <c r="K83" s="34"/>
      <c r="L83" s="97"/>
      <c r="M83" s="327"/>
      <c r="N83" s="327"/>
      <c r="O83" s="327"/>
      <c r="P83" s="327"/>
      <c r="Q83" s="327"/>
      <c r="R83" s="327"/>
      <c r="S83" s="328"/>
      <c r="T83" s="328"/>
      <c r="U83" s="328"/>
      <c r="V83" s="328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6.5" customHeight="1" x14ac:dyDescent="0.2">
      <c r="A84" s="32"/>
      <c r="B84" s="33"/>
      <c r="C84" s="34"/>
      <c r="D84" s="34"/>
      <c r="E84" s="378" t="str">
        <f>E9</f>
        <v>D.1.1-3 - Stavební práce</v>
      </c>
      <c r="F84" s="415"/>
      <c r="G84" s="415"/>
      <c r="H84" s="415"/>
      <c r="I84" s="34"/>
      <c r="J84" s="34"/>
      <c r="K84" s="34"/>
      <c r="L84" s="97"/>
      <c r="M84" s="327"/>
      <c r="N84" s="327"/>
      <c r="O84" s="327"/>
      <c r="P84" s="327"/>
      <c r="Q84" s="327"/>
      <c r="R84" s="327"/>
      <c r="S84" s="328"/>
      <c r="T84" s="328"/>
      <c r="U84" s="328"/>
      <c r="V84" s="328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6.95" customHeight="1" x14ac:dyDescent="0.2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97"/>
      <c r="M85" s="327"/>
      <c r="N85" s="327"/>
      <c r="O85" s="327"/>
      <c r="P85" s="327"/>
      <c r="Q85" s="327"/>
      <c r="R85" s="327"/>
      <c r="S85" s="328"/>
      <c r="T85" s="328"/>
      <c r="U85" s="328"/>
      <c r="V85" s="328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12" customHeight="1" x14ac:dyDescent="0.2">
      <c r="A86" s="32"/>
      <c r="B86" s="33"/>
      <c r="C86" s="29" t="s">
        <v>19</v>
      </c>
      <c r="D86" s="34"/>
      <c r="E86" s="34"/>
      <c r="F86" s="27" t="str">
        <f>F12</f>
        <v>Ústí nad Labem</v>
      </c>
      <c r="G86" s="34"/>
      <c r="H86" s="34"/>
      <c r="I86" s="29" t="s">
        <v>21</v>
      </c>
      <c r="J86" s="52">
        <f>IF(J12="","",J12)</f>
        <v>0</v>
      </c>
      <c r="K86" s="34"/>
      <c r="L86" s="97"/>
      <c r="M86" s="327"/>
      <c r="N86" s="327"/>
      <c r="O86" s="327"/>
      <c r="P86" s="327"/>
      <c r="Q86" s="327"/>
      <c r="R86" s="327"/>
      <c r="S86" s="328"/>
      <c r="T86" s="328"/>
      <c r="U86" s="328"/>
      <c r="V86" s="328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2" customFormat="1" ht="6.95" customHeight="1" x14ac:dyDescent="0.2">
      <c r="A87" s="32"/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97"/>
      <c r="M87" s="327"/>
      <c r="N87" s="327"/>
      <c r="O87" s="327"/>
      <c r="P87" s="327"/>
      <c r="Q87" s="327"/>
      <c r="R87" s="327"/>
      <c r="S87" s="328"/>
      <c r="T87" s="328"/>
      <c r="U87" s="328"/>
      <c r="V87" s="328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5" s="2" customFormat="1" ht="25.7" customHeight="1" x14ac:dyDescent="0.2">
      <c r="A88" s="32"/>
      <c r="B88" s="33"/>
      <c r="C88" s="29" t="s">
        <v>22</v>
      </c>
      <c r="D88" s="34"/>
      <c r="E88" s="34"/>
      <c r="F88" s="27" t="str">
        <f>E15</f>
        <v>Český rozhlas, Vinohradská 1409/12, 120 99 Praha 2</v>
      </c>
      <c r="G88" s="34"/>
      <c r="H88" s="34"/>
      <c r="I88" s="29" t="s">
        <v>29</v>
      </c>
      <c r="J88" s="30" t="str">
        <f>E21</f>
        <v>Ing. arch. Václav Kolínský</v>
      </c>
      <c r="K88" s="34"/>
      <c r="L88" s="97"/>
      <c r="M88" s="327"/>
      <c r="N88" s="327"/>
      <c r="O88" s="327"/>
      <c r="P88" s="327"/>
      <c r="Q88" s="327"/>
      <c r="R88" s="327"/>
      <c r="S88" s="328"/>
      <c r="T88" s="328"/>
      <c r="U88" s="328"/>
      <c r="V88" s="328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5" s="2" customFormat="1" ht="40.15" customHeight="1" x14ac:dyDescent="0.2">
      <c r="A89" s="32"/>
      <c r="B89" s="33"/>
      <c r="C89" s="29" t="s">
        <v>28</v>
      </c>
      <c r="D89" s="34"/>
      <c r="E89" s="34"/>
      <c r="F89" s="27">
        <f>IF(E18="","",E18)</f>
        <v>0</v>
      </c>
      <c r="G89" s="34"/>
      <c r="H89" s="34"/>
      <c r="I89" s="29" t="s">
        <v>33</v>
      </c>
      <c r="J89" s="30" t="str">
        <f>E24</f>
        <v>Petr Krčál, Dukelská 973, 564 01 Žamberk</v>
      </c>
      <c r="K89" s="34"/>
      <c r="L89" s="97"/>
      <c r="M89" s="327"/>
      <c r="N89" s="327"/>
      <c r="O89" s="327"/>
      <c r="P89" s="327"/>
      <c r="Q89" s="327"/>
      <c r="R89" s="327"/>
      <c r="S89" s="328"/>
      <c r="T89" s="328"/>
      <c r="U89" s="328"/>
      <c r="V89" s="328"/>
      <c r="W89" s="32"/>
      <c r="X89" s="32"/>
      <c r="Y89" s="32"/>
      <c r="Z89" s="32"/>
      <c r="AA89" s="32"/>
      <c r="AB89" s="32"/>
      <c r="AC89" s="32"/>
      <c r="AD89" s="32"/>
      <c r="AE89" s="32"/>
    </row>
    <row r="90" spans="1:65" s="2" customFormat="1" ht="10.35" customHeight="1" x14ac:dyDescent="0.2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97"/>
      <c r="M90" s="327"/>
      <c r="N90" s="327"/>
      <c r="O90" s="327"/>
      <c r="P90" s="327"/>
      <c r="Q90" s="327"/>
      <c r="R90" s="327"/>
      <c r="S90" s="328"/>
      <c r="T90" s="328"/>
      <c r="U90" s="328"/>
      <c r="V90" s="328"/>
      <c r="W90" s="32"/>
      <c r="X90" s="32"/>
      <c r="Y90" s="32"/>
      <c r="Z90" s="32"/>
      <c r="AA90" s="32"/>
      <c r="AB90" s="32"/>
      <c r="AC90" s="32"/>
      <c r="AD90" s="32"/>
      <c r="AE90" s="32"/>
    </row>
    <row r="91" spans="1:65" s="11" customFormat="1" ht="29.25" customHeight="1" x14ac:dyDescent="0.2">
      <c r="A91" s="137"/>
      <c r="B91" s="138"/>
      <c r="C91" s="139" t="s">
        <v>115</v>
      </c>
      <c r="D91" s="140" t="s">
        <v>57</v>
      </c>
      <c r="E91" s="140" t="s">
        <v>53</v>
      </c>
      <c r="F91" s="140" t="s">
        <v>54</v>
      </c>
      <c r="G91" s="140" t="s">
        <v>116</v>
      </c>
      <c r="H91" s="140" t="s">
        <v>117</v>
      </c>
      <c r="I91" s="140" t="s">
        <v>118</v>
      </c>
      <c r="J91" s="140" t="s">
        <v>100</v>
      </c>
      <c r="K91" s="141" t="s">
        <v>119</v>
      </c>
      <c r="L91" s="142"/>
      <c r="M91" s="332"/>
      <c r="N91" s="332"/>
      <c r="O91" s="332"/>
      <c r="P91" s="332"/>
      <c r="Q91" s="332"/>
      <c r="R91" s="332"/>
      <c r="S91" s="332"/>
      <c r="T91" s="332"/>
      <c r="U91" s="333"/>
      <c r="V91" s="333"/>
      <c r="W91" s="137"/>
      <c r="X91" s="137"/>
      <c r="Y91" s="137"/>
      <c r="Z91" s="137"/>
      <c r="AA91" s="137"/>
      <c r="AB91" s="137"/>
      <c r="AC91" s="137"/>
      <c r="AD91" s="137"/>
      <c r="AE91" s="137"/>
    </row>
    <row r="92" spans="1:65" s="2" customFormat="1" ht="22.9" customHeight="1" x14ac:dyDescent="0.25">
      <c r="A92" s="32"/>
      <c r="B92" s="33"/>
      <c r="C92" s="68" t="s">
        <v>120</v>
      </c>
      <c r="D92" s="34"/>
      <c r="E92" s="34"/>
      <c r="F92" s="34"/>
      <c r="G92" s="34"/>
      <c r="H92" s="34"/>
      <c r="I92" s="34"/>
      <c r="J92" s="143">
        <f>SUBTOTAL(9,J93:J234)</f>
        <v>0</v>
      </c>
      <c r="K92" s="34"/>
      <c r="L92" s="36"/>
      <c r="M92" s="334"/>
      <c r="N92" s="335"/>
      <c r="O92" s="334"/>
      <c r="P92" s="336"/>
      <c r="Q92" s="334"/>
      <c r="R92" s="336"/>
      <c r="S92" s="334"/>
      <c r="T92" s="336"/>
      <c r="U92" s="328"/>
      <c r="V92" s="328"/>
      <c r="W92" s="32"/>
      <c r="X92" s="32"/>
      <c r="Y92" s="32"/>
      <c r="Z92" s="32"/>
      <c r="AA92" s="32"/>
      <c r="AB92" s="32"/>
      <c r="AC92" s="32"/>
      <c r="AD92" s="32"/>
      <c r="AE92" s="32"/>
      <c r="AT92" s="18"/>
      <c r="AU92" s="18"/>
      <c r="BK92" s="144"/>
    </row>
    <row r="93" spans="1:65" s="12" customFormat="1" ht="25.9" customHeight="1" x14ac:dyDescent="0.2">
      <c r="B93" s="145"/>
      <c r="C93" s="146"/>
      <c r="D93" s="147" t="s">
        <v>71</v>
      </c>
      <c r="E93" s="148" t="s">
        <v>121</v>
      </c>
      <c r="F93" s="148" t="s">
        <v>122</v>
      </c>
      <c r="G93" s="146"/>
      <c r="H93" s="146"/>
      <c r="I93" s="146"/>
      <c r="J93" s="149">
        <f>SUBTOTAL(9,J94:J121)</f>
        <v>0</v>
      </c>
      <c r="K93" s="146"/>
      <c r="L93" s="150"/>
      <c r="M93" s="290"/>
      <c r="N93" s="290"/>
      <c r="O93" s="290"/>
      <c r="P93" s="291"/>
      <c r="Q93" s="290"/>
      <c r="R93" s="291"/>
      <c r="S93" s="290"/>
      <c r="T93" s="291"/>
      <c r="U93" s="337"/>
      <c r="V93" s="337"/>
      <c r="AR93" s="151"/>
      <c r="AT93" s="152"/>
      <c r="AU93" s="152"/>
      <c r="AY93" s="151"/>
      <c r="BK93" s="153"/>
    </row>
    <row r="94" spans="1:65" s="12" customFormat="1" ht="22.9" customHeight="1" x14ac:dyDescent="0.2">
      <c r="B94" s="145"/>
      <c r="C94" s="146"/>
      <c r="D94" s="292" t="s">
        <v>71</v>
      </c>
      <c r="E94" s="293" t="s">
        <v>152</v>
      </c>
      <c r="F94" s="293" t="s">
        <v>654</v>
      </c>
      <c r="G94" s="294"/>
      <c r="H94" s="294"/>
      <c r="I94" s="295"/>
      <c r="J94" s="155">
        <f>SUBTOTAL(9,J95:J98)</f>
        <v>0</v>
      </c>
      <c r="K94" s="146"/>
      <c r="L94" s="150"/>
      <c r="M94" s="290"/>
      <c r="N94" s="290"/>
      <c r="O94" s="290"/>
      <c r="P94" s="291"/>
      <c r="Q94" s="290"/>
      <c r="R94" s="291"/>
      <c r="S94" s="290"/>
      <c r="T94" s="291"/>
      <c r="U94" s="337"/>
      <c r="V94" s="337"/>
      <c r="AR94" s="151"/>
      <c r="AT94" s="152"/>
      <c r="AU94" s="152"/>
      <c r="AY94" s="151"/>
      <c r="BK94" s="153"/>
    </row>
    <row r="95" spans="1:65" s="2" customFormat="1" ht="14.45" customHeight="1" x14ac:dyDescent="0.2">
      <c r="A95" s="286"/>
      <c r="B95" s="33"/>
      <c r="C95" s="313">
        <v>1</v>
      </c>
      <c r="D95" s="313" t="s">
        <v>125</v>
      </c>
      <c r="E95" s="322" t="s">
        <v>656</v>
      </c>
      <c r="F95" s="318" t="s">
        <v>657</v>
      </c>
      <c r="G95" s="315" t="s">
        <v>138</v>
      </c>
      <c r="H95" s="316">
        <v>3</v>
      </c>
      <c r="I95" s="374"/>
      <c r="J95" s="317">
        <f>ROUND(I95*H95,2)</f>
        <v>0</v>
      </c>
      <c r="K95" s="300" t="s">
        <v>129</v>
      </c>
      <c r="L95" s="36"/>
      <c r="M95" s="338"/>
      <c r="N95" s="289"/>
      <c r="O95" s="288"/>
      <c r="P95" s="288"/>
      <c r="Q95" s="288"/>
      <c r="R95" s="288"/>
      <c r="S95" s="288"/>
      <c r="T95" s="288"/>
      <c r="U95" s="328"/>
      <c r="V95" s="328"/>
      <c r="W95" s="286"/>
      <c r="X95" s="286"/>
      <c r="Y95" s="286"/>
      <c r="Z95" s="286"/>
      <c r="AA95" s="286"/>
      <c r="AB95" s="286"/>
      <c r="AC95" s="286"/>
      <c r="AD95" s="286"/>
      <c r="AE95" s="286"/>
      <c r="AR95" s="162"/>
      <c r="AT95" s="162"/>
      <c r="AU95" s="162"/>
      <c r="AY95" s="18"/>
      <c r="BE95" s="163"/>
      <c r="BF95" s="163"/>
      <c r="BG95" s="163"/>
      <c r="BH95" s="163"/>
      <c r="BI95" s="163"/>
      <c r="BJ95" s="18"/>
      <c r="BK95" s="163"/>
      <c r="BL95" s="18"/>
      <c r="BM95" s="162"/>
    </row>
    <row r="96" spans="1:65" s="13" customFormat="1" x14ac:dyDescent="0.2">
      <c r="B96" s="164"/>
      <c r="C96" s="305"/>
      <c r="D96" s="319" t="s">
        <v>139</v>
      </c>
      <c r="E96" s="306"/>
      <c r="F96" s="304" t="s">
        <v>661</v>
      </c>
      <c r="G96" s="305"/>
      <c r="H96" s="306"/>
      <c r="I96" s="305"/>
      <c r="J96" s="305"/>
      <c r="K96" s="305"/>
      <c r="L96" s="169"/>
      <c r="M96" s="340"/>
      <c r="N96" s="340"/>
      <c r="O96" s="340"/>
      <c r="P96" s="340"/>
      <c r="Q96" s="340"/>
      <c r="R96" s="340"/>
      <c r="S96" s="340"/>
      <c r="T96" s="340"/>
      <c r="U96" s="341"/>
      <c r="V96" s="341"/>
      <c r="AT96" s="170"/>
      <c r="AU96" s="170"/>
      <c r="AY96" s="170"/>
    </row>
    <row r="97" spans="1:65" s="14" customFormat="1" x14ac:dyDescent="0.2">
      <c r="B97" s="171"/>
      <c r="C97" s="308"/>
      <c r="D97" s="319" t="s">
        <v>139</v>
      </c>
      <c r="E97" s="320"/>
      <c r="F97" s="307" t="s">
        <v>660</v>
      </c>
      <c r="G97" s="308"/>
      <c r="H97" s="309">
        <v>3</v>
      </c>
      <c r="I97" s="308"/>
      <c r="J97" s="308"/>
      <c r="K97" s="308"/>
      <c r="L97" s="176"/>
      <c r="M97" s="342"/>
      <c r="N97" s="342"/>
      <c r="O97" s="342"/>
      <c r="P97" s="342"/>
      <c r="Q97" s="342"/>
      <c r="R97" s="342"/>
      <c r="S97" s="342"/>
      <c r="T97" s="342"/>
      <c r="U97" s="343"/>
      <c r="V97" s="343"/>
      <c r="AT97" s="177"/>
      <c r="AU97" s="177"/>
      <c r="AY97" s="177"/>
    </row>
    <row r="98" spans="1:65" s="15" customFormat="1" x14ac:dyDescent="0.2">
      <c r="B98" s="178"/>
      <c r="C98" s="311"/>
      <c r="D98" s="319" t="s">
        <v>139</v>
      </c>
      <c r="E98" s="321" t="s">
        <v>17</v>
      </c>
      <c r="F98" s="310" t="s">
        <v>145</v>
      </c>
      <c r="G98" s="311"/>
      <c r="H98" s="312">
        <f>H97</f>
        <v>3</v>
      </c>
      <c r="I98" s="311"/>
      <c r="J98" s="311"/>
      <c r="K98" s="311"/>
      <c r="L98" s="183"/>
      <c r="M98" s="344"/>
      <c r="N98" s="344"/>
      <c r="O98" s="344"/>
      <c r="P98" s="344"/>
      <c r="Q98" s="344"/>
      <c r="R98" s="344"/>
      <c r="S98" s="344"/>
      <c r="T98" s="344"/>
      <c r="U98" s="345"/>
      <c r="V98" s="345"/>
      <c r="AT98" s="184"/>
      <c r="AU98" s="184"/>
      <c r="AY98" s="184"/>
    </row>
    <row r="99" spans="1:65" s="12" customFormat="1" ht="22.9" customHeight="1" x14ac:dyDescent="0.2">
      <c r="B99" s="145"/>
      <c r="C99" s="146"/>
      <c r="D99" s="147" t="s">
        <v>71</v>
      </c>
      <c r="E99" s="154" t="s">
        <v>123</v>
      </c>
      <c r="F99" s="154" t="s">
        <v>124</v>
      </c>
      <c r="G99" s="146"/>
      <c r="H99" s="146"/>
      <c r="I99" s="146"/>
      <c r="J99" s="155">
        <f>SUBTOTAL(9,J100:J113)</f>
        <v>0</v>
      </c>
      <c r="K99" s="146"/>
      <c r="L99" s="150"/>
      <c r="M99" s="290"/>
      <c r="N99" s="290"/>
      <c r="O99" s="290"/>
      <c r="P99" s="291"/>
      <c r="Q99" s="290"/>
      <c r="R99" s="291"/>
      <c r="S99" s="290"/>
      <c r="T99" s="291"/>
      <c r="U99" s="337"/>
      <c r="V99" s="337"/>
      <c r="AR99" s="151"/>
      <c r="AT99" s="152"/>
      <c r="AU99" s="152"/>
      <c r="AY99" s="151"/>
      <c r="BK99" s="153"/>
    </row>
    <row r="100" spans="1:65" s="2" customFormat="1" ht="14.45" customHeight="1" x14ac:dyDescent="0.2">
      <c r="A100" s="32"/>
      <c r="B100" s="33"/>
      <c r="C100" s="156">
        <v>2</v>
      </c>
      <c r="D100" s="156" t="s">
        <v>125</v>
      </c>
      <c r="E100" s="157" t="s">
        <v>126</v>
      </c>
      <c r="F100" s="158" t="s">
        <v>127</v>
      </c>
      <c r="G100" s="159" t="s">
        <v>128</v>
      </c>
      <c r="H100" s="160">
        <v>1</v>
      </c>
      <c r="I100" s="375"/>
      <c r="J100" s="161">
        <f>ROUND(I100*H100,2)</f>
        <v>0</v>
      </c>
      <c r="K100" s="158" t="s">
        <v>129</v>
      </c>
      <c r="L100" s="36"/>
      <c r="M100" s="338"/>
      <c r="N100" s="289"/>
      <c r="O100" s="288"/>
      <c r="P100" s="288"/>
      <c r="Q100" s="288"/>
      <c r="R100" s="288"/>
      <c r="S100" s="288"/>
      <c r="T100" s="288"/>
      <c r="U100" s="328"/>
      <c r="V100" s="328"/>
      <c r="W100" s="32"/>
      <c r="X100" s="32"/>
      <c r="Y100" s="32"/>
      <c r="Z100" s="32"/>
      <c r="AA100" s="32"/>
      <c r="AB100" s="32"/>
      <c r="AC100" s="32"/>
      <c r="AD100" s="32"/>
      <c r="AE100" s="32"/>
      <c r="AR100" s="162"/>
      <c r="AT100" s="162"/>
      <c r="AU100" s="162"/>
      <c r="AY100" s="18"/>
      <c r="BE100" s="163"/>
      <c r="BF100" s="163"/>
      <c r="BG100" s="163"/>
      <c r="BH100" s="163"/>
      <c r="BI100" s="163"/>
      <c r="BJ100" s="18"/>
      <c r="BK100" s="163"/>
      <c r="BL100" s="18"/>
      <c r="BM100" s="162"/>
    </row>
    <row r="101" spans="1:65" s="2" customFormat="1" ht="14.45" customHeight="1" x14ac:dyDescent="0.2">
      <c r="A101" s="32"/>
      <c r="B101" s="33"/>
      <c r="C101" s="156">
        <v>3</v>
      </c>
      <c r="D101" s="156" t="s">
        <v>125</v>
      </c>
      <c r="E101" s="157" t="s">
        <v>131</v>
      </c>
      <c r="F101" s="158" t="s">
        <v>132</v>
      </c>
      <c r="G101" s="159" t="s">
        <v>128</v>
      </c>
      <c r="H101" s="160">
        <v>14</v>
      </c>
      <c r="I101" s="375"/>
      <c r="J101" s="161">
        <f>ROUND(I101*H101,2)</f>
        <v>0</v>
      </c>
      <c r="K101" s="158" t="s">
        <v>129</v>
      </c>
      <c r="L101" s="36"/>
      <c r="M101" s="338"/>
      <c r="N101" s="289"/>
      <c r="O101" s="288"/>
      <c r="P101" s="288"/>
      <c r="Q101" s="288"/>
      <c r="R101" s="288"/>
      <c r="S101" s="288"/>
      <c r="T101" s="288"/>
      <c r="U101" s="328"/>
      <c r="V101" s="328"/>
      <c r="W101" s="32"/>
      <c r="X101" s="32"/>
      <c r="Y101" s="32"/>
      <c r="Z101" s="32"/>
      <c r="AA101" s="32"/>
      <c r="AB101" s="32"/>
      <c r="AC101" s="32"/>
      <c r="AD101" s="32"/>
      <c r="AE101" s="32"/>
      <c r="AR101" s="162"/>
      <c r="AT101" s="162"/>
      <c r="AU101" s="162"/>
      <c r="AY101" s="18"/>
      <c r="BE101" s="163"/>
      <c r="BF101" s="163"/>
      <c r="BG101" s="163"/>
      <c r="BH101" s="163"/>
      <c r="BI101" s="163"/>
      <c r="BJ101" s="18"/>
      <c r="BK101" s="163"/>
      <c r="BL101" s="18"/>
      <c r="BM101" s="162"/>
    </row>
    <row r="102" spans="1:65" s="2" customFormat="1" ht="14.45" customHeight="1" x14ac:dyDescent="0.2">
      <c r="A102" s="32"/>
      <c r="B102" s="33"/>
      <c r="C102" s="156">
        <v>4</v>
      </c>
      <c r="D102" s="156" t="s">
        <v>125</v>
      </c>
      <c r="E102" s="157" t="s">
        <v>134</v>
      </c>
      <c r="F102" s="158" t="s">
        <v>135</v>
      </c>
      <c r="G102" s="159" t="s">
        <v>128</v>
      </c>
      <c r="H102" s="160">
        <v>1</v>
      </c>
      <c r="I102" s="375"/>
      <c r="J102" s="161">
        <f>ROUND(I102*H102,2)</f>
        <v>0</v>
      </c>
      <c r="K102" s="158" t="s">
        <v>129</v>
      </c>
      <c r="L102" s="36"/>
      <c r="M102" s="338"/>
      <c r="N102" s="289"/>
      <c r="O102" s="288"/>
      <c r="P102" s="288"/>
      <c r="Q102" s="288"/>
      <c r="R102" s="288"/>
      <c r="S102" s="288"/>
      <c r="T102" s="288"/>
      <c r="U102" s="328"/>
      <c r="V102" s="328"/>
      <c r="W102" s="32"/>
      <c r="X102" s="32"/>
      <c r="Y102" s="32"/>
      <c r="Z102" s="32"/>
      <c r="AA102" s="32"/>
      <c r="AB102" s="32"/>
      <c r="AC102" s="32"/>
      <c r="AD102" s="32"/>
      <c r="AE102" s="32"/>
      <c r="AR102" s="162"/>
      <c r="AT102" s="162"/>
      <c r="AU102" s="162"/>
      <c r="AY102" s="18"/>
      <c r="BE102" s="163"/>
      <c r="BF102" s="163"/>
      <c r="BG102" s="163"/>
      <c r="BH102" s="163"/>
      <c r="BI102" s="163"/>
      <c r="BJ102" s="18"/>
      <c r="BK102" s="163"/>
      <c r="BL102" s="18"/>
      <c r="BM102" s="162"/>
    </row>
    <row r="103" spans="1:65" s="2" customFormat="1" ht="14.45" customHeight="1" x14ac:dyDescent="0.2">
      <c r="A103" s="286"/>
      <c r="B103" s="33"/>
      <c r="C103" s="313">
        <v>5</v>
      </c>
      <c r="D103" s="313" t="s">
        <v>125</v>
      </c>
      <c r="E103" s="314">
        <v>974031121</v>
      </c>
      <c r="F103" s="158" t="s">
        <v>662</v>
      </c>
      <c r="G103" s="315" t="s">
        <v>173</v>
      </c>
      <c r="H103" s="316">
        <v>30</v>
      </c>
      <c r="I103" s="374"/>
      <c r="J103" s="317">
        <f>ROUND(I103*H103,2)</f>
        <v>0</v>
      </c>
      <c r="K103" s="318" t="s">
        <v>658</v>
      </c>
      <c r="L103" s="36"/>
      <c r="M103" s="338"/>
      <c r="N103" s="289"/>
      <c r="O103" s="288"/>
      <c r="P103" s="288"/>
      <c r="Q103" s="288"/>
      <c r="R103" s="288"/>
      <c r="S103" s="288"/>
      <c r="T103" s="288"/>
      <c r="U103" s="328"/>
      <c r="V103" s="328"/>
      <c r="W103" s="286"/>
      <c r="X103" s="286"/>
      <c r="Y103" s="286"/>
      <c r="Z103" s="286"/>
      <c r="AA103" s="286"/>
      <c r="AB103" s="286"/>
      <c r="AC103" s="286"/>
      <c r="AD103" s="286"/>
      <c r="AE103" s="286"/>
      <c r="AR103" s="162"/>
      <c r="AT103" s="162"/>
      <c r="AU103" s="162"/>
      <c r="AY103" s="18"/>
      <c r="BE103" s="163"/>
      <c r="BF103" s="163"/>
      <c r="BG103" s="163"/>
      <c r="BH103" s="163"/>
      <c r="BI103" s="163"/>
      <c r="BJ103" s="18"/>
      <c r="BK103" s="163"/>
      <c r="BL103" s="18"/>
      <c r="BM103" s="162"/>
    </row>
    <row r="104" spans="1:65" s="13" customFormat="1" x14ac:dyDescent="0.2">
      <c r="B104" s="164"/>
      <c r="C104" s="305"/>
      <c r="D104" s="319" t="s">
        <v>139</v>
      </c>
      <c r="E104" s="306"/>
      <c r="F104" s="304" t="s">
        <v>659</v>
      </c>
      <c r="G104" s="305"/>
      <c r="H104" s="306"/>
      <c r="I104" s="305"/>
      <c r="J104" s="305"/>
      <c r="K104" s="305"/>
      <c r="L104" s="169"/>
      <c r="M104" s="340"/>
      <c r="N104" s="340"/>
      <c r="O104" s="340"/>
      <c r="P104" s="340"/>
      <c r="Q104" s="340"/>
      <c r="R104" s="340"/>
      <c r="S104" s="340"/>
      <c r="T104" s="340"/>
      <c r="U104" s="341"/>
      <c r="V104" s="341"/>
      <c r="AT104" s="170"/>
      <c r="AU104" s="170"/>
      <c r="AY104" s="170"/>
    </row>
    <row r="105" spans="1:65" s="14" customFormat="1" x14ac:dyDescent="0.2">
      <c r="B105" s="171"/>
      <c r="C105" s="308"/>
      <c r="D105" s="319" t="s">
        <v>139</v>
      </c>
      <c r="E105" s="320"/>
      <c r="F105" s="307" t="s">
        <v>663</v>
      </c>
      <c r="G105" s="308"/>
      <c r="H105" s="309">
        <v>30</v>
      </c>
      <c r="I105" s="308"/>
      <c r="J105" s="308"/>
      <c r="K105" s="308"/>
      <c r="L105" s="176"/>
      <c r="M105" s="342"/>
      <c r="N105" s="342"/>
      <c r="O105" s="342"/>
      <c r="P105" s="342"/>
      <c r="Q105" s="342"/>
      <c r="R105" s="342"/>
      <c r="S105" s="342"/>
      <c r="T105" s="342"/>
      <c r="U105" s="343"/>
      <c r="V105" s="343"/>
      <c r="AT105" s="177"/>
      <c r="AU105" s="177"/>
      <c r="AY105" s="177"/>
    </row>
    <row r="106" spans="1:65" s="15" customFormat="1" x14ac:dyDescent="0.2">
      <c r="B106" s="178"/>
      <c r="C106" s="311"/>
      <c r="D106" s="319" t="s">
        <v>139</v>
      </c>
      <c r="E106" s="321" t="s">
        <v>17</v>
      </c>
      <c r="F106" s="310" t="s">
        <v>145</v>
      </c>
      <c r="G106" s="311"/>
      <c r="H106" s="312">
        <f>H105</f>
        <v>30</v>
      </c>
      <c r="I106" s="311"/>
      <c r="J106" s="311"/>
      <c r="K106" s="311"/>
      <c r="L106" s="183"/>
      <c r="M106" s="344"/>
      <c r="N106" s="344"/>
      <c r="O106" s="344"/>
      <c r="P106" s="344"/>
      <c r="Q106" s="344"/>
      <c r="R106" s="344"/>
      <c r="S106" s="344"/>
      <c r="T106" s="344"/>
      <c r="U106" s="345"/>
      <c r="V106" s="345"/>
      <c r="AT106" s="184"/>
      <c r="AU106" s="184"/>
      <c r="AY106" s="184"/>
    </row>
    <row r="107" spans="1:65" s="2" customFormat="1" ht="24.2" customHeight="1" x14ac:dyDescent="0.2">
      <c r="A107" s="32"/>
      <c r="B107" s="33"/>
      <c r="C107" s="156">
        <v>6</v>
      </c>
      <c r="D107" s="156" t="s">
        <v>125</v>
      </c>
      <c r="E107" s="157" t="s">
        <v>136</v>
      </c>
      <c r="F107" s="158" t="s">
        <v>137</v>
      </c>
      <c r="G107" s="159" t="s">
        <v>138</v>
      </c>
      <c r="H107" s="160">
        <v>42.84</v>
      </c>
      <c r="I107" s="375"/>
      <c r="J107" s="161">
        <f>ROUND(I107*H107,2)</f>
        <v>0</v>
      </c>
      <c r="K107" s="158" t="s">
        <v>129</v>
      </c>
      <c r="L107" s="36"/>
      <c r="M107" s="338"/>
      <c r="N107" s="289"/>
      <c r="O107" s="288"/>
      <c r="P107" s="288"/>
      <c r="Q107" s="288"/>
      <c r="R107" s="288"/>
      <c r="S107" s="288"/>
      <c r="T107" s="288"/>
      <c r="U107" s="328"/>
      <c r="V107" s="328"/>
      <c r="W107" s="32"/>
      <c r="X107" s="32"/>
      <c r="Y107" s="32"/>
      <c r="Z107" s="32"/>
      <c r="AA107" s="32"/>
      <c r="AB107" s="32"/>
      <c r="AC107" s="32"/>
      <c r="AD107" s="32"/>
      <c r="AE107" s="32"/>
      <c r="AR107" s="162"/>
      <c r="AT107" s="162"/>
      <c r="AU107" s="162"/>
      <c r="AY107" s="18"/>
      <c r="BE107" s="163"/>
      <c r="BF107" s="163"/>
      <c r="BG107" s="163"/>
      <c r="BH107" s="163"/>
      <c r="BI107" s="163"/>
      <c r="BJ107" s="18"/>
      <c r="BK107" s="163"/>
      <c r="BL107" s="18"/>
      <c r="BM107" s="162"/>
    </row>
    <row r="108" spans="1:65" s="13" customFormat="1" x14ac:dyDescent="0.2">
      <c r="B108" s="164"/>
      <c r="C108" s="165"/>
      <c r="D108" s="166" t="s">
        <v>139</v>
      </c>
      <c r="E108" s="167" t="s">
        <v>17</v>
      </c>
      <c r="F108" s="168" t="s">
        <v>140</v>
      </c>
      <c r="G108" s="165"/>
      <c r="H108" s="167" t="s">
        <v>17</v>
      </c>
      <c r="I108" s="165"/>
      <c r="J108" s="165"/>
      <c r="K108" s="165"/>
      <c r="L108" s="169"/>
      <c r="M108" s="340"/>
      <c r="N108" s="340"/>
      <c r="O108" s="340"/>
      <c r="P108" s="340"/>
      <c r="Q108" s="340"/>
      <c r="R108" s="340"/>
      <c r="S108" s="340"/>
      <c r="T108" s="340"/>
      <c r="U108" s="341"/>
      <c r="V108" s="341"/>
      <c r="AT108" s="170"/>
      <c r="AU108" s="170"/>
      <c r="AY108" s="170"/>
    </row>
    <row r="109" spans="1:65" s="13" customFormat="1" x14ac:dyDescent="0.2">
      <c r="B109" s="164"/>
      <c r="C109" s="165"/>
      <c r="D109" s="166" t="s">
        <v>139</v>
      </c>
      <c r="E109" s="167" t="s">
        <v>17</v>
      </c>
      <c r="F109" s="168" t="s">
        <v>141</v>
      </c>
      <c r="G109" s="165"/>
      <c r="H109" s="167" t="s">
        <v>17</v>
      </c>
      <c r="I109" s="165"/>
      <c r="J109" s="165"/>
      <c r="K109" s="165"/>
      <c r="L109" s="169"/>
      <c r="M109" s="340"/>
      <c r="N109" s="340"/>
      <c r="O109" s="340"/>
      <c r="P109" s="340"/>
      <c r="Q109" s="340"/>
      <c r="R109" s="340"/>
      <c r="S109" s="340"/>
      <c r="T109" s="340"/>
      <c r="U109" s="341"/>
      <c r="V109" s="341"/>
      <c r="AT109" s="170"/>
      <c r="AU109" s="170"/>
      <c r="AY109" s="170"/>
    </row>
    <row r="110" spans="1:65" s="14" customFormat="1" x14ac:dyDescent="0.2">
      <c r="B110" s="171"/>
      <c r="C110" s="172"/>
      <c r="D110" s="166" t="s">
        <v>139</v>
      </c>
      <c r="E110" s="173" t="s">
        <v>17</v>
      </c>
      <c r="F110" s="174" t="s">
        <v>142</v>
      </c>
      <c r="G110" s="172"/>
      <c r="H110" s="175">
        <v>27.41</v>
      </c>
      <c r="I110" s="172"/>
      <c r="J110" s="172"/>
      <c r="K110" s="172"/>
      <c r="L110" s="176"/>
      <c r="M110" s="342"/>
      <c r="N110" s="342"/>
      <c r="O110" s="342"/>
      <c r="P110" s="342"/>
      <c r="Q110" s="342"/>
      <c r="R110" s="342"/>
      <c r="S110" s="342"/>
      <c r="T110" s="342"/>
      <c r="U110" s="343"/>
      <c r="V110" s="343"/>
      <c r="AT110" s="177"/>
      <c r="AU110" s="177"/>
      <c r="AY110" s="177"/>
    </row>
    <row r="111" spans="1:65" s="13" customFormat="1" x14ac:dyDescent="0.2">
      <c r="B111" s="164"/>
      <c r="C111" s="165"/>
      <c r="D111" s="166" t="s">
        <v>139</v>
      </c>
      <c r="E111" s="167" t="s">
        <v>17</v>
      </c>
      <c r="F111" s="168" t="s">
        <v>143</v>
      </c>
      <c r="G111" s="165"/>
      <c r="H111" s="167" t="s">
        <v>17</v>
      </c>
      <c r="I111" s="165"/>
      <c r="J111" s="165"/>
      <c r="K111" s="165"/>
      <c r="L111" s="169"/>
      <c r="M111" s="340"/>
      <c r="N111" s="340"/>
      <c r="O111" s="340"/>
      <c r="P111" s="340"/>
      <c r="Q111" s="340"/>
      <c r="R111" s="340"/>
      <c r="S111" s="340"/>
      <c r="T111" s="340"/>
      <c r="U111" s="341"/>
      <c r="V111" s="341"/>
      <c r="AT111" s="170"/>
      <c r="AU111" s="170"/>
      <c r="AY111" s="170"/>
    </row>
    <row r="112" spans="1:65" s="14" customFormat="1" x14ac:dyDescent="0.2">
      <c r="B112" s="171"/>
      <c r="C112" s="172"/>
      <c r="D112" s="166" t="s">
        <v>139</v>
      </c>
      <c r="E112" s="173" t="s">
        <v>17</v>
      </c>
      <c r="F112" s="174" t="s">
        <v>144</v>
      </c>
      <c r="G112" s="172"/>
      <c r="H112" s="175">
        <v>15.43</v>
      </c>
      <c r="I112" s="172"/>
      <c r="J112" s="172"/>
      <c r="K112" s="172"/>
      <c r="L112" s="176"/>
      <c r="M112" s="342"/>
      <c r="N112" s="342"/>
      <c r="O112" s="342"/>
      <c r="P112" s="342"/>
      <c r="Q112" s="342"/>
      <c r="R112" s="342"/>
      <c r="S112" s="342"/>
      <c r="T112" s="342"/>
      <c r="U112" s="343"/>
      <c r="V112" s="343"/>
      <c r="AT112" s="177"/>
      <c r="AU112" s="177"/>
      <c r="AY112" s="177"/>
    </row>
    <row r="113" spans="1:65" s="15" customFormat="1" x14ac:dyDescent="0.2">
      <c r="B113" s="178"/>
      <c r="C113" s="179"/>
      <c r="D113" s="166" t="s">
        <v>139</v>
      </c>
      <c r="E113" s="180" t="s">
        <v>17</v>
      </c>
      <c r="F113" s="181" t="s">
        <v>145</v>
      </c>
      <c r="G113" s="179"/>
      <c r="H113" s="182">
        <v>42.84</v>
      </c>
      <c r="I113" s="179"/>
      <c r="J113" s="179"/>
      <c r="K113" s="179"/>
      <c r="L113" s="183"/>
      <c r="M113" s="344"/>
      <c r="N113" s="344"/>
      <c r="O113" s="344"/>
      <c r="P113" s="344"/>
      <c r="Q113" s="344"/>
      <c r="R113" s="344"/>
      <c r="S113" s="344"/>
      <c r="T113" s="344"/>
      <c r="U113" s="345"/>
      <c r="V113" s="345"/>
      <c r="AT113" s="184"/>
      <c r="AU113" s="184"/>
      <c r="AY113" s="184"/>
    </row>
    <row r="114" spans="1:65" s="12" customFormat="1" ht="22.9" customHeight="1" x14ac:dyDescent="0.2">
      <c r="B114" s="145"/>
      <c r="C114" s="146"/>
      <c r="D114" s="147" t="s">
        <v>71</v>
      </c>
      <c r="E114" s="154" t="s">
        <v>146</v>
      </c>
      <c r="F114" s="154" t="s">
        <v>147</v>
      </c>
      <c r="G114" s="146"/>
      <c r="H114" s="146"/>
      <c r="I114" s="146"/>
      <c r="J114" s="155">
        <f>SUBTOTAL(9,J115:J121)</f>
        <v>0</v>
      </c>
      <c r="K114" s="146"/>
      <c r="L114" s="150"/>
      <c r="M114" s="290"/>
      <c r="N114" s="290"/>
      <c r="O114" s="290"/>
      <c r="P114" s="291"/>
      <c r="Q114" s="290"/>
      <c r="R114" s="291"/>
      <c r="S114" s="290"/>
      <c r="T114" s="291"/>
      <c r="U114" s="337"/>
      <c r="V114" s="337"/>
      <c r="AR114" s="151"/>
      <c r="AT114" s="152"/>
      <c r="AU114" s="152"/>
      <c r="AY114" s="151"/>
      <c r="BK114" s="153"/>
    </row>
    <row r="115" spans="1:65" s="2" customFormat="1" ht="14.45" customHeight="1" x14ac:dyDescent="0.2">
      <c r="A115" s="32"/>
      <c r="B115" s="33"/>
      <c r="C115" s="156">
        <v>7</v>
      </c>
      <c r="D115" s="156" t="s">
        <v>125</v>
      </c>
      <c r="E115" s="157" t="s">
        <v>149</v>
      </c>
      <c r="F115" s="158" t="s">
        <v>150</v>
      </c>
      <c r="G115" s="159" t="s">
        <v>151</v>
      </c>
      <c r="H115" s="160">
        <v>0.40600000000000003</v>
      </c>
      <c r="I115" s="375"/>
      <c r="J115" s="161">
        <f>ROUND(I115*H115,2)</f>
        <v>0</v>
      </c>
      <c r="K115" s="158" t="s">
        <v>129</v>
      </c>
      <c r="L115" s="36"/>
      <c r="M115" s="338"/>
      <c r="N115" s="289"/>
      <c r="O115" s="288"/>
      <c r="P115" s="288"/>
      <c r="Q115" s="288"/>
      <c r="R115" s="288"/>
      <c r="S115" s="288"/>
      <c r="T115" s="288"/>
      <c r="U115" s="328"/>
      <c r="V115" s="328"/>
      <c r="W115" s="32"/>
      <c r="X115" s="32"/>
      <c r="Y115" s="32"/>
      <c r="Z115" s="32"/>
      <c r="AA115" s="32"/>
      <c r="AB115" s="32"/>
      <c r="AC115" s="32"/>
      <c r="AD115" s="32"/>
      <c r="AE115" s="32"/>
      <c r="AR115" s="162"/>
      <c r="AT115" s="162"/>
      <c r="AU115" s="162"/>
      <c r="AY115" s="18"/>
      <c r="BE115" s="163"/>
      <c r="BF115" s="163"/>
      <c r="BG115" s="163"/>
      <c r="BH115" s="163"/>
      <c r="BI115" s="163"/>
      <c r="BJ115" s="18"/>
      <c r="BK115" s="163"/>
      <c r="BL115" s="18"/>
      <c r="BM115" s="162"/>
    </row>
    <row r="116" spans="1:65" s="2" customFormat="1" ht="14.45" customHeight="1" x14ac:dyDescent="0.2">
      <c r="A116" s="32"/>
      <c r="B116" s="33"/>
      <c r="C116" s="156">
        <v>8</v>
      </c>
      <c r="D116" s="156" t="s">
        <v>125</v>
      </c>
      <c r="E116" s="157" t="s">
        <v>153</v>
      </c>
      <c r="F116" s="158" t="s">
        <v>154</v>
      </c>
      <c r="G116" s="159" t="s">
        <v>151</v>
      </c>
      <c r="H116" s="160">
        <v>0.40600000000000003</v>
      </c>
      <c r="I116" s="375"/>
      <c r="J116" s="161">
        <f>ROUND(I116*H116,2)</f>
        <v>0</v>
      </c>
      <c r="K116" s="158" t="s">
        <v>129</v>
      </c>
      <c r="L116" s="36"/>
      <c r="M116" s="338"/>
      <c r="N116" s="289"/>
      <c r="O116" s="288"/>
      <c r="P116" s="288"/>
      <c r="Q116" s="288"/>
      <c r="R116" s="288"/>
      <c r="S116" s="288"/>
      <c r="T116" s="288"/>
      <c r="U116" s="328"/>
      <c r="V116" s="328"/>
      <c r="W116" s="32"/>
      <c r="X116" s="32"/>
      <c r="Y116" s="32"/>
      <c r="Z116" s="32"/>
      <c r="AA116" s="32"/>
      <c r="AB116" s="32"/>
      <c r="AC116" s="32"/>
      <c r="AD116" s="32"/>
      <c r="AE116" s="32"/>
      <c r="AR116" s="162"/>
      <c r="AT116" s="162"/>
      <c r="AU116" s="162"/>
      <c r="AY116" s="18"/>
      <c r="BE116" s="163"/>
      <c r="BF116" s="163"/>
      <c r="BG116" s="163"/>
      <c r="BH116" s="163"/>
      <c r="BI116" s="163"/>
      <c r="BJ116" s="18"/>
      <c r="BK116" s="163"/>
      <c r="BL116" s="18"/>
      <c r="BM116" s="162"/>
    </row>
    <row r="117" spans="1:65" s="2" customFormat="1" ht="24.2" customHeight="1" x14ac:dyDescent="0.2">
      <c r="A117" s="32"/>
      <c r="B117" s="33"/>
      <c r="C117" s="156">
        <v>9</v>
      </c>
      <c r="D117" s="156" t="s">
        <v>125</v>
      </c>
      <c r="E117" s="157" t="s">
        <v>156</v>
      </c>
      <c r="F117" s="158" t="s">
        <v>157</v>
      </c>
      <c r="G117" s="159" t="s">
        <v>151</v>
      </c>
      <c r="H117" s="160">
        <v>0.40600000000000003</v>
      </c>
      <c r="I117" s="375"/>
      <c r="J117" s="161">
        <f>ROUND(I117*H117,2)</f>
        <v>0</v>
      </c>
      <c r="K117" s="158" t="s">
        <v>129</v>
      </c>
      <c r="L117" s="36"/>
      <c r="M117" s="338"/>
      <c r="N117" s="289"/>
      <c r="O117" s="288"/>
      <c r="P117" s="288"/>
      <c r="Q117" s="288"/>
      <c r="R117" s="288"/>
      <c r="S117" s="288"/>
      <c r="T117" s="288"/>
      <c r="U117" s="328"/>
      <c r="V117" s="328"/>
      <c r="W117" s="32"/>
      <c r="X117" s="32"/>
      <c r="Y117" s="32"/>
      <c r="Z117" s="32"/>
      <c r="AA117" s="32"/>
      <c r="AB117" s="32"/>
      <c r="AC117" s="32"/>
      <c r="AD117" s="32"/>
      <c r="AE117" s="32"/>
      <c r="AR117" s="162"/>
      <c r="AT117" s="162"/>
      <c r="AU117" s="162"/>
      <c r="AY117" s="18"/>
      <c r="BE117" s="163"/>
      <c r="BF117" s="163"/>
      <c r="BG117" s="163"/>
      <c r="BH117" s="163"/>
      <c r="BI117" s="163"/>
      <c r="BJ117" s="18"/>
      <c r="BK117" s="163"/>
      <c r="BL117" s="18"/>
      <c r="BM117" s="162"/>
    </row>
    <row r="118" spans="1:65" s="2" customFormat="1" ht="14.45" customHeight="1" x14ac:dyDescent="0.2">
      <c r="A118" s="32"/>
      <c r="B118" s="33"/>
      <c r="C118" s="156">
        <v>10</v>
      </c>
      <c r="D118" s="156" t="s">
        <v>125</v>
      </c>
      <c r="E118" s="157" t="s">
        <v>159</v>
      </c>
      <c r="F118" s="158" t="s">
        <v>160</v>
      </c>
      <c r="G118" s="159" t="s">
        <v>151</v>
      </c>
      <c r="H118" s="160">
        <v>0.40600000000000003</v>
      </c>
      <c r="I118" s="375"/>
      <c r="J118" s="161">
        <f>ROUND(I118*H118,2)</f>
        <v>0</v>
      </c>
      <c r="K118" s="158" t="s">
        <v>129</v>
      </c>
      <c r="L118" s="36"/>
      <c r="M118" s="338"/>
      <c r="N118" s="289"/>
      <c r="O118" s="288"/>
      <c r="P118" s="288"/>
      <c r="Q118" s="288"/>
      <c r="R118" s="288"/>
      <c r="S118" s="288"/>
      <c r="T118" s="288"/>
      <c r="U118" s="328"/>
      <c r="V118" s="328"/>
      <c r="W118" s="32"/>
      <c r="X118" s="32"/>
      <c r="Y118" s="32"/>
      <c r="Z118" s="32"/>
      <c r="AA118" s="32"/>
      <c r="AB118" s="32"/>
      <c r="AC118" s="32"/>
      <c r="AD118" s="32"/>
      <c r="AE118" s="32"/>
      <c r="AR118" s="162"/>
      <c r="AT118" s="162"/>
      <c r="AU118" s="162"/>
      <c r="AY118" s="18"/>
      <c r="BE118" s="163"/>
      <c r="BF118" s="163"/>
      <c r="BG118" s="163"/>
      <c r="BH118" s="163"/>
      <c r="BI118" s="163"/>
      <c r="BJ118" s="18"/>
      <c r="BK118" s="163"/>
      <c r="BL118" s="18"/>
      <c r="BM118" s="162"/>
    </row>
    <row r="119" spans="1:65" s="2" customFormat="1" ht="24.2" customHeight="1" x14ac:dyDescent="0.2">
      <c r="A119" s="32"/>
      <c r="B119" s="33"/>
      <c r="C119" s="156">
        <v>11</v>
      </c>
      <c r="D119" s="156" t="s">
        <v>125</v>
      </c>
      <c r="E119" s="157" t="s">
        <v>161</v>
      </c>
      <c r="F119" s="158" t="s">
        <v>162</v>
      </c>
      <c r="G119" s="159" t="s">
        <v>151</v>
      </c>
      <c r="H119" s="160">
        <v>3.6539999999999999</v>
      </c>
      <c r="I119" s="375"/>
      <c r="J119" s="161">
        <f>ROUND(I119*H119,2)</f>
        <v>0</v>
      </c>
      <c r="K119" s="158" t="s">
        <v>129</v>
      </c>
      <c r="L119" s="36"/>
      <c r="M119" s="338"/>
      <c r="N119" s="289"/>
      <c r="O119" s="288"/>
      <c r="P119" s="288"/>
      <c r="Q119" s="288"/>
      <c r="R119" s="288"/>
      <c r="S119" s="288"/>
      <c r="T119" s="288"/>
      <c r="U119" s="328"/>
      <c r="V119" s="328"/>
      <c r="W119" s="32"/>
      <c r="X119" s="32"/>
      <c r="Y119" s="32"/>
      <c r="Z119" s="32"/>
      <c r="AA119" s="32"/>
      <c r="AB119" s="32"/>
      <c r="AC119" s="32"/>
      <c r="AD119" s="32"/>
      <c r="AE119" s="32"/>
      <c r="AR119" s="162"/>
      <c r="AT119" s="162"/>
      <c r="AU119" s="162"/>
      <c r="AY119" s="18"/>
      <c r="BE119" s="163"/>
      <c r="BF119" s="163"/>
      <c r="BG119" s="163"/>
      <c r="BH119" s="163"/>
      <c r="BI119" s="163"/>
      <c r="BJ119" s="18"/>
      <c r="BK119" s="163"/>
      <c r="BL119" s="18"/>
      <c r="BM119" s="162"/>
    </row>
    <row r="120" spans="1:65" s="14" customFormat="1" x14ac:dyDescent="0.2">
      <c r="B120" s="171"/>
      <c r="C120" s="172"/>
      <c r="D120" s="166" t="s">
        <v>139</v>
      </c>
      <c r="E120" s="172"/>
      <c r="F120" s="174" t="s">
        <v>667</v>
      </c>
      <c r="G120" s="172"/>
      <c r="H120" s="175">
        <v>3.6539999999999999</v>
      </c>
      <c r="I120" s="172"/>
      <c r="J120" s="172"/>
      <c r="K120" s="172"/>
      <c r="L120" s="176"/>
      <c r="M120" s="342"/>
      <c r="N120" s="342"/>
      <c r="O120" s="342"/>
      <c r="P120" s="342"/>
      <c r="Q120" s="342"/>
      <c r="R120" s="342"/>
      <c r="S120" s="342"/>
      <c r="T120" s="342"/>
      <c r="U120" s="343"/>
      <c r="V120" s="343"/>
      <c r="AT120" s="177"/>
      <c r="AU120" s="177"/>
      <c r="AY120" s="177"/>
    </row>
    <row r="121" spans="1:65" s="2" customFormat="1" ht="24.2" customHeight="1" x14ac:dyDescent="0.2">
      <c r="A121" s="32"/>
      <c r="B121" s="33"/>
      <c r="C121" s="156">
        <v>12</v>
      </c>
      <c r="D121" s="156" t="s">
        <v>125</v>
      </c>
      <c r="E121" s="157" t="s">
        <v>164</v>
      </c>
      <c r="F121" s="158" t="s">
        <v>165</v>
      </c>
      <c r="G121" s="159" t="s">
        <v>151</v>
      </c>
      <c r="H121" s="160">
        <v>0.40600000000000003</v>
      </c>
      <c r="I121" s="375"/>
      <c r="J121" s="161">
        <f>ROUND(I121*H121,2)</f>
        <v>0</v>
      </c>
      <c r="K121" s="158" t="s">
        <v>129</v>
      </c>
      <c r="L121" s="36"/>
      <c r="M121" s="338"/>
      <c r="N121" s="289"/>
      <c r="O121" s="288"/>
      <c r="P121" s="288"/>
      <c r="Q121" s="288"/>
      <c r="R121" s="288"/>
      <c r="S121" s="288"/>
      <c r="T121" s="288"/>
      <c r="U121" s="328"/>
      <c r="V121" s="328"/>
      <c r="W121" s="32"/>
      <c r="X121" s="32"/>
      <c r="Y121" s="32"/>
      <c r="Z121" s="32"/>
      <c r="AA121" s="32"/>
      <c r="AB121" s="32"/>
      <c r="AC121" s="32"/>
      <c r="AD121" s="32"/>
      <c r="AE121" s="32"/>
      <c r="AR121" s="162"/>
      <c r="AT121" s="162"/>
      <c r="AU121" s="162"/>
      <c r="AY121" s="18"/>
      <c r="BE121" s="163"/>
      <c r="BF121" s="163"/>
      <c r="BG121" s="163"/>
      <c r="BH121" s="163"/>
      <c r="BI121" s="163"/>
      <c r="BJ121" s="18"/>
      <c r="BK121" s="163"/>
      <c r="BL121" s="18"/>
      <c r="BM121" s="162"/>
    </row>
    <row r="122" spans="1:65" s="12" customFormat="1" ht="25.9" customHeight="1" x14ac:dyDescent="0.2">
      <c r="B122" s="145"/>
      <c r="C122" s="146"/>
      <c r="D122" s="147" t="s">
        <v>71</v>
      </c>
      <c r="E122" s="148" t="s">
        <v>166</v>
      </c>
      <c r="F122" s="148" t="s">
        <v>167</v>
      </c>
      <c r="G122" s="146"/>
      <c r="H122" s="146"/>
      <c r="I122" s="146"/>
      <c r="J122" s="149">
        <f>SUBTOTAL(9,J123:J234)</f>
        <v>0</v>
      </c>
      <c r="K122" s="146"/>
      <c r="L122" s="150"/>
      <c r="M122" s="290"/>
      <c r="N122" s="290"/>
      <c r="O122" s="290"/>
      <c r="P122" s="291"/>
      <c r="Q122" s="290"/>
      <c r="R122" s="291"/>
      <c r="S122" s="290"/>
      <c r="T122" s="291"/>
      <c r="U122" s="337"/>
      <c r="V122" s="337"/>
      <c r="AR122" s="151"/>
      <c r="AT122" s="152"/>
      <c r="AU122" s="152"/>
      <c r="AY122" s="151"/>
      <c r="BK122" s="153"/>
    </row>
    <row r="123" spans="1:65" s="12" customFormat="1" ht="22.9" customHeight="1" x14ac:dyDescent="0.2">
      <c r="B123" s="145"/>
      <c r="C123" s="146"/>
      <c r="D123" s="147" t="s">
        <v>71</v>
      </c>
      <c r="E123" s="154" t="s">
        <v>168</v>
      </c>
      <c r="F123" s="154" t="s">
        <v>169</v>
      </c>
      <c r="G123" s="146"/>
      <c r="H123" s="146"/>
      <c r="I123" s="146"/>
      <c r="J123" s="155">
        <f>SUBTOTAL(9,J124:J128)</f>
        <v>0</v>
      </c>
      <c r="K123" s="146"/>
      <c r="L123" s="150"/>
      <c r="M123" s="290"/>
      <c r="N123" s="290"/>
      <c r="O123" s="290"/>
      <c r="P123" s="291"/>
      <c r="Q123" s="290"/>
      <c r="R123" s="291"/>
      <c r="S123" s="290"/>
      <c r="T123" s="291"/>
      <c r="U123" s="337"/>
      <c r="V123" s="337"/>
      <c r="AR123" s="151"/>
      <c r="AT123" s="152"/>
      <c r="AU123" s="152"/>
      <c r="AY123" s="151"/>
      <c r="BK123" s="153"/>
    </row>
    <row r="124" spans="1:65" s="2" customFormat="1" ht="24.2" customHeight="1" x14ac:dyDescent="0.2">
      <c r="A124" s="32"/>
      <c r="B124" s="33"/>
      <c r="C124" s="156">
        <v>13</v>
      </c>
      <c r="D124" s="156" t="s">
        <v>125</v>
      </c>
      <c r="E124" s="157" t="s">
        <v>171</v>
      </c>
      <c r="F124" s="158" t="s">
        <v>172</v>
      </c>
      <c r="G124" s="159" t="s">
        <v>173</v>
      </c>
      <c r="H124" s="160">
        <v>25.3</v>
      </c>
      <c r="I124" s="375"/>
      <c r="J124" s="161">
        <f>ROUND(I124*H124,2)</f>
        <v>0</v>
      </c>
      <c r="K124" s="158" t="s">
        <v>129</v>
      </c>
      <c r="L124" s="36"/>
      <c r="M124" s="338"/>
      <c r="N124" s="289"/>
      <c r="O124" s="288"/>
      <c r="P124" s="288"/>
      <c r="Q124" s="288"/>
      <c r="R124" s="288"/>
      <c r="S124" s="288"/>
      <c r="T124" s="288"/>
      <c r="U124" s="328"/>
      <c r="V124" s="328"/>
      <c r="W124" s="32"/>
      <c r="X124" s="32"/>
      <c r="Y124" s="32"/>
      <c r="Z124" s="32"/>
      <c r="AA124" s="32"/>
      <c r="AB124" s="32"/>
      <c r="AC124" s="32"/>
      <c r="AD124" s="32"/>
      <c r="AE124" s="32"/>
      <c r="AR124" s="162"/>
      <c r="AT124" s="162"/>
      <c r="AU124" s="162"/>
      <c r="AY124" s="18"/>
      <c r="BE124" s="163"/>
      <c r="BF124" s="163"/>
      <c r="BG124" s="163"/>
      <c r="BH124" s="163"/>
      <c r="BI124" s="163"/>
      <c r="BJ124" s="18"/>
      <c r="BK124" s="163"/>
      <c r="BL124" s="18"/>
      <c r="BM124" s="162"/>
    </row>
    <row r="125" spans="1:65" s="13" customFormat="1" x14ac:dyDescent="0.2">
      <c r="B125" s="164"/>
      <c r="C125" s="165"/>
      <c r="D125" s="166" t="s">
        <v>139</v>
      </c>
      <c r="E125" s="167" t="s">
        <v>17</v>
      </c>
      <c r="F125" s="168" t="s">
        <v>140</v>
      </c>
      <c r="G125" s="165"/>
      <c r="H125" s="167" t="s">
        <v>17</v>
      </c>
      <c r="I125" s="165"/>
      <c r="J125" s="165"/>
      <c r="K125" s="165"/>
      <c r="L125" s="169"/>
      <c r="M125" s="340"/>
      <c r="N125" s="340"/>
      <c r="O125" s="340"/>
      <c r="P125" s="340"/>
      <c r="Q125" s="340"/>
      <c r="R125" s="340"/>
      <c r="S125" s="340"/>
      <c r="T125" s="340"/>
      <c r="U125" s="341"/>
      <c r="V125" s="341"/>
      <c r="AT125" s="170"/>
      <c r="AU125" s="170"/>
      <c r="AY125" s="170"/>
    </row>
    <row r="126" spans="1:65" s="14" customFormat="1" x14ac:dyDescent="0.2">
      <c r="B126" s="171"/>
      <c r="C126" s="172"/>
      <c r="D126" s="166" t="s">
        <v>139</v>
      </c>
      <c r="E126" s="173" t="s">
        <v>17</v>
      </c>
      <c r="F126" s="174" t="s">
        <v>174</v>
      </c>
      <c r="G126" s="172"/>
      <c r="H126" s="175">
        <v>5.8</v>
      </c>
      <c r="I126" s="172"/>
      <c r="J126" s="172"/>
      <c r="K126" s="172"/>
      <c r="L126" s="176"/>
      <c r="M126" s="342"/>
      <c r="N126" s="342"/>
      <c r="O126" s="342"/>
      <c r="P126" s="342"/>
      <c r="Q126" s="342"/>
      <c r="R126" s="342"/>
      <c r="S126" s="342"/>
      <c r="T126" s="342"/>
      <c r="U126" s="343"/>
      <c r="V126" s="343"/>
      <c r="AT126" s="177"/>
      <c r="AU126" s="177"/>
      <c r="AY126" s="177"/>
    </row>
    <row r="127" spans="1:65" s="14" customFormat="1" x14ac:dyDescent="0.2">
      <c r="B127" s="171"/>
      <c r="C127" s="172"/>
      <c r="D127" s="166" t="s">
        <v>139</v>
      </c>
      <c r="E127" s="173" t="s">
        <v>17</v>
      </c>
      <c r="F127" s="174" t="s">
        <v>175</v>
      </c>
      <c r="G127" s="172"/>
      <c r="H127" s="175">
        <v>19.5</v>
      </c>
      <c r="I127" s="172"/>
      <c r="J127" s="172"/>
      <c r="K127" s="172"/>
      <c r="L127" s="176"/>
      <c r="M127" s="342"/>
      <c r="N127" s="342"/>
      <c r="O127" s="342"/>
      <c r="P127" s="342"/>
      <c r="Q127" s="342"/>
      <c r="R127" s="342"/>
      <c r="S127" s="342"/>
      <c r="T127" s="342"/>
      <c r="U127" s="343"/>
      <c r="V127" s="343"/>
      <c r="AT127" s="177"/>
      <c r="AU127" s="177"/>
      <c r="AY127" s="177"/>
    </row>
    <row r="128" spans="1:65" s="15" customFormat="1" x14ac:dyDescent="0.2">
      <c r="B128" s="178"/>
      <c r="C128" s="179"/>
      <c r="D128" s="166" t="s">
        <v>139</v>
      </c>
      <c r="E128" s="180" t="s">
        <v>17</v>
      </c>
      <c r="F128" s="181" t="s">
        <v>145</v>
      </c>
      <c r="G128" s="179"/>
      <c r="H128" s="182">
        <v>25.3</v>
      </c>
      <c r="I128" s="179"/>
      <c r="J128" s="179"/>
      <c r="K128" s="179"/>
      <c r="L128" s="183"/>
      <c r="M128" s="344"/>
      <c r="N128" s="344"/>
      <c r="O128" s="344"/>
      <c r="P128" s="344"/>
      <c r="Q128" s="344"/>
      <c r="R128" s="344"/>
      <c r="S128" s="344"/>
      <c r="T128" s="344"/>
      <c r="U128" s="345"/>
      <c r="V128" s="345"/>
      <c r="AT128" s="184"/>
      <c r="AU128" s="184"/>
      <c r="AY128" s="184"/>
    </row>
    <row r="129" spans="1:65" s="12" customFormat="1" ht="22.9" customHeight="1" x14ac:dyDescent="0.2">
      <c r="B129" s="145"/>
      <c r="C129" s="146"/>
      <c r="D129" s="147" t="s">
        <v>71</v>
      </c>
      <c r="E129" s="154" t="s">
        <v>176</v>
      </c>
      <c r="F129" s="154" t="s">
        <v>177</v>
      </c>
      <c r="G129" s="146"/>
      <c r="H129" s="146"/>
      <c r="I129" s="146"/>
      <c r="J129" s="155">
        <f>SUBTOTAL(9,J130:J159)</f>
        <v>0</v>
      </c>
      <c r="K129" s="146"/>
      <c r="L129" s="150"/>
      <c r="M129" s="290"/>
      <c r="N129" s="290"/>
      <c r="O129" s="290"/>
      <c r="P129" s="291"/>
      <c r="Q129" s="290"/>
      <c r="R129" s="291"/>
      <c r="S129" s="290"/>
      <c r="T129" s="291"/>
      <c r="U129" s="337"/>
      <c r="V129" s="337"/>
      <c r="AR129" s="151"/>
      <c r="AT129" s="152"/>
      <c r="AU129" s="152"/>
      <c r="AY129" s="151"/>
      <c r="BK129" s="153"/>
    </row>
    <row r="130" spans="1:65" s="2" customFormat="1" ht="24.2" customHeight="1" x14ac:dyDescent="0.2">
      <c r="A130" s="32"/>
      <c r="B130" s="33"/>
      <c r="C130" s="156">
        <v>14</v>
      </c>
      <c r="D130" s="156" t="s">
        <v>125</v>
      </c>
      <c r="E130" s="157" t="s">
        <v>179</v>
      </c>
      <c r="F130" s="158" t="s">
        <v>180</v>
      </c>
      <c r="G130" s="159" t="s">
        <v>138</v>
      </c>
      <c r="H130" s="160">
        <v>45.604999999999997</v>
      </c>
      <c r="I130" s="375"/>
      <c r="J130" s="161">
        <f>ROUND(I130*H130,2)</f>
        <v>0</v>
      </c>
      <c r="K130" s="158" t="s">
        <v>129</v>
      </c>
      <c r="L130" s="36"/>
      <c r="M130" s="338"/>
      <c r="N130" s="289"/>
      <c r="O130" s="288"/>
      <c r="P130" s="288"/>
      <c r="Q130" s="288"/>
      <c r="R130" s="288"/>
      <c r="S130" s="288"/>
      <c r="T130" s="288"/>
      <c r="U130" s="328"/>
      <c r="V130" s="328"/>
      <c r="W130" s="32"/>
      <c r="X130" s="32"/>
      <c r="Y130" s="32"/>
      <c r="Z130" s="32"/>
      <c r="AA130" s="32"/>
      <c r="AB130" s="32"/>
      <c r="AC130" s="32"/>
      <c r="AD130" s="32"/>
      <c r="AE130" s="32"/>
      <c r="AR130" s="162"/>
      <c r="AT130" s="162"/>
      <c r="AU130" s="162"/>
      <c r="AY130" s="18"/>
      <c r="BE130" s="163"/>
      <c r="BF130" s="163"/>
      <c r="BG130" s="163"/>
      <c r="BH130" s="163"/>
      <c r="BI130" s="163"/>
      <c r="BJ130" s="18"/>
      <c r="BK130" s="163"/>
      <c r="BL130" s="18"/>
      <c r="BM130" s="162"/>
    </row>
    <row r="131" spans="1:65" s="13" customFormat="1" x14ac:dyDescent="0.2">
      <c r="B131" s="164"/>
      <c r="C131" s="165"/>
      <c r="D131" s="166" t="s">
        <v>139</v>
      </c>
      <c r="E131" s="167" t="s">
        <v>17</v>
      </c>
      <c r="F131" s="168" t="s">
        <v>140</v>
      </c>
      <c r="G131" s="165"/>
      <c r="H131" s="167" t="s">
        <v>17</v>
      </c>
      <c r="I131" s="165"/>
      <c r="J131" s="165"/>
      <c r="K131" s="165"/>
      <c r="L131" s="169"/>
      <c r="M131" s="340"/>
      <c r="N131" s="340"/>
      <c r="O131" s="340"/>
      <c r="P131" s="340"/>
      <c r="Q131" s="340"/>
      <c r="R131" s="340"/>
      <c r="S131" s="340"/>
      <c r="T131" s="340"/>
      <c r="U131" s="341"/>
      <c r="V131" s="341"/>
      <c r="AT131" s="170"/>
      <c r="AU131" s="170"/>
      <c r="AY131" s="170"/>
    </row>
    <row r="132" spans="1:65" s="13" customFormat="1" x14ac:dyDescent="0.2">
      <c r="B132" s="164"/>
      <c r="C132" s="165"/>
      <c r="D132" s="166" t="s">
        <v>139</v>
      </c>
      <c r="E132" s="167" t="s">
        <v>17</v>
      </c>
      <c r="F132" s="168" t="s">
        <v>141</v>
      </c>
      <c r="G132" s="165"/>
      <c r="H132" s="167" t="s">
        <v>17</v>
      </c>
      <c r="I132" s="165"/>
      <c r="J132" s="165"/>
      <c r="K132" s="165"/>
      <c r="L132" s="169"/>
      <c r="M132" s="340"/>
      <c r="N132" s="340"/>
      <c r="O132" s="340"/>
      <c r="P132" s="340"/>
      <c r="Q132" s="340"/>
      <c r="R132" s="340"/>
      <c r="S132" s="340"/>
      <c r="T132" s="340"/>
      <c r="U132" s="341"/>
      <c r="V132" s="341"/>
      <c r="AT132" s="170"/>
      <c r="AU132" s="170"/>
      <c r="AY132" s="170"/>
    </row>
    <row r="133" spans="1:65" s="14" customFormat="1" x14ac:dyDescent="0.2">
      <c r="B133" s="171"/>
      <c r="C133" s="172"/>
      <c r="D133" s="166" t="s">
        <v>139</v>
      </c>
      <c r="E133" s="173" t="s">
        <v>17</v>
      </c>
      <c r="F133" s="174" t="s">
        <v>181</v>
      </c>
      <c r="G133" s="172"/>
      <c r="H133" s="175">
        <v>8.5180000000000007</v>
      </c>
      <c r="I133" s="172"/>
      <c r="J133" s="172"/>
      <c r="K133" s="172"/>
      <c r="L133" s="176"/>
      <c r="M133" s="342"/>
      <c r="N133" s="342"/>
      <c r="O133" s="342"/>
      <c r="P133" s="342"/>
      <c r="Q133" s="342"/>
      <c r="R133" s="342"/>
      <c r="S133" s="342"/>
      <c r="T133" s="342"/>
      <c r="U133" s="343"/>
      <c r="V133" s="343"/>
      <c r="AT133" s="177"/>
      <c r="AU133" s="177"/>
      <c r="AY133" s="177"/>
    </row>
    <row r="134" spans="1:65" s="14" customFormat="1" x14ac:dyDescent="0.2">
      <c r="B134" s="171"/>
      <c r="C134" s="172"/>
      <c r="D134" s="166" t="s">
        <v>139</v>
      </c>
      <c r="E134" s="173" t="s">
        <v>17</v>
      </c>
      <c r="F134" s="174" t="s">
        <v>182</v>
      </c>
      <c r="G134" s="172"/>
      <c r="H134" s="175">
        <v>7.8179999999999996</v>
      </c>
      <c r="I134" s="172"/>
      <c r="J134" s="172"/>
      <c r="K134" s="172"/>
      <c r="L134" s="176"/>
      <c r="M134" s="342"/>
      <c r="N134" s="342"/>
      <c r="O134" s="342"/>
      <c r="P134" s="342"/>
      <c r="Q134" s="342"/>
      <c r="R134" s="342"/>
      <c r="S134" s="342"/>
      <c r="T134" s="342"/>
      <c r="U134" s="343"/>
      <c r="V134" s="343"/>
      <c r="AT134" s="177"/>
      <c r="AU134" s="177"/>
      <c r="AY134" s="177"/>
    </row>
    <row r="135" spans="1:65" s="13" customFormat="1" x14ac:dyDescent="0.2">
      <c r="B135" s="164"/>
      <c r="C135" s="165"/>
      <c r="D135" s="166" t="s">
        <v>139</v>
      </c>
      <c r="E135" s="167" t="s">
        <v>17</v>
      </c>
      <c r="F135" s="168" t="s">
        <v>143</v>
      </c>
      <c r="G135" s="165"/>
      <c r="H135" s="167" t="s">
        <v>17</v>
      </c>
      <c r="I135" s="165"/>
      <c r="J135" s="165"/>
      <c r="K135" s="165"/>
      <c r="L135" s="169"/>
      <c r="M135" s="340"/>
      <c r="N135" s="340"/>
      <c r="O135" s="340"/>
      <c r="P135" s="340"/>
      <c r="Q135" s="340"/>
      <c r="R135" s="340"/>
      <c r="S135" s="340"/>
      <c r="T135" s="340"/>
      <c r="U135" s="341"/>
      <c r="V135" s="341"/>
      <c r="AT135" s="170"/>
      <c r="AU135" s="170"/>
      <c r="AY135" s="170"/>
    </row>
    <row r="136" spans="1:65" s="14" customFormat="1" x14ac:dyDescent="0.2">
      <c r="B136" s="171"/>
      <c r="C136" s="172"/>
      <c r="D136" s="166" t="s">
        <v>139</v>
      </c>
      <c r="E136" s="173" t="s">
        <v>17</v>
      </c>
      <c r="F136" s="174" t="s">
        <v>183</v>
      </c>
      <c r="G136" s="172"/>
      <c r="H136" s="175">
        <v>14.692</v>
      </c>
      <c r="I136" s="172"/>
      <c r="J136" s="172"/>
      <c r="K136" s="172"/>
      <c r="L136" s="176"/>
      <c r="M136" s="342"/>
      <c r="N136" s="342"/>
      <c r="O136" s="342"/>
      <c r="P136" s="342"/>
      <c r="Q136" s="342"/>
      <c r="R136" s="342"/>
      <c r="S136" s="342"/>
      <c r="T136" s="342"/>
      <c r="U136" s="343"/>
      <c r="V136" s="343"/>
      <c r="AT136" s="177"/>
      <c r="AU136" s="177"/>
      <c r="AY136" s="177"/>
    </row>
    <row r="137" spans="1:65" s="14" customFormat="1" x14ac:dyDescent="0.2">
      <c r="B137" s="171"/>
      <c r="C137" s="172"/>
      <c r="D137" s="166" t="s">
        <v>139</v>
      </c>
      <c r="E137" s="173" t="s">
        <v>17</v>
      </c>
      <c r="F137" s="174" t="s">
        <v>184</v>
      </c>
      <c r="G137" s="172"/>
      <c r="H137" s="175">
        <v>10.973000000000001</v>
      </c>
      <c r="I137" s="172"/>
      <c r="J137" s="172"/>
      <c r="K137" s="172"/>
      <c r="L137" s="176"/>
      <c r="M137" s="342"/>
      <c r="N137" s="342"/>
      <c r="O137" s="342"/>
      <c r="P137" s="342"/>
      <c r="Q137" s="342"/>
      <c r="R137" s="342"/>
      <c r="S137" s="342"/>
      <c r="T137" s="342"/>
      <c r="U137" s="343"/>
      <c r="V137" s="343"/>
      <c r="AT137" s="177"/>
      <c r="AU137" s="177"/>
      <c r="AY137" s="177"/>
    </row>
    <row r="138" spans="1:65" s="14" customFormat="1" x14ac:dyDescent="0.2">
      <c r="B138" s="171"/>
      <c r="C138" s="172"/>
      <c r="D138" s="166" t="s">
        <v>139</v>
      </c>
      <c r="E138" s="173" t="s">
        <v>17</v>
      </c>
      <c r="F138" s="174" t="s">
        <v>185</v>
      </c>
      <c r="G138" s="172"/>
      <c r="H138" s="175">
        <v>3.6040000000000001</v>
      </c>
      <c r="I138" s="172"/>
      <c r="J138" s="172"/>
      <c r="K138" s="172"/>
      <c r="L138" s="176"/>
      <c r="M138" s="342"/>
      <c r="N138" s="342"/>
      <c r="O138" s="342"/>
      <c r="P138" s="342"/>
      <c r="Q138" s="342"/>
      <c r="R138" s="342"/>
      <c r="S138" s="342"/>
      <c r="T138" s="342"/>
      <c r="U138" s="343"/>
      <c r="V138" s="343"/>
      <c r="AT138" s="177"/>
      <c r="AU138" s="177"/>
      <c r="AY138" s="177"/>
    </row>
    <row r="139" spans="1:65" s="15" customFormat="1" x14ac:dyDescent="0.2">
      <c r="B139" s="178"/>
      <c r="C139" s="179"/>
      <c r="D139" s="166" t="s">
        <v>139</v>
      </c>
      <c r="E139" s="180" t="s">
        <v>17</v>
      </c>
      <c r="F139" s="181" t="s">
        <v>145</v>
      </c>
      <c r="G139" s="179"/>
      <c r="H139" s="182">
        <v>45.604999999999997</v>
      </c>
      <c r="I139" s="179"/>
      <c r="J139" s="179"/>
      <c r="K139" s="179"/>
      <c r="L139" s="183"/>
      <c r="M139" s="344"/>
      <c r="N139" s="344"/>
      <c r="O139" s="344"/>
      <c r="P139" s="344"/>
      <c r="Q139" s="344"/>
      <c r="R139" s="344"/>
      <c r="S139" s="344"/>
      <c r="T139" s="344"/>
      <c r="U139" s="345"/>
      <c r="V139" s="345"/>
      <c r="AT139" s="184"/>
      <c r="AU139" s="184"/>
      <c r="AY139" s="184"/>
    </row>
    <row r="140" spans="1:65" s="2" customFormat="1" ht="24.2" customHeight="1" x14ac:dyDescent="0.2">
      <c r="A140" s="32"/>
      <c r="B140" s="33"/>
      <c r="C140" s="156">
        <v>15</v>
      </c>
      <c r="D140" s="156" t="s">
        <v>125</v>
      </c>
      <c r="E140" s="157" t="s">
        <v>187</v>
      </c>
      <c r="F140" s="158" t="s">
        <v>188</v>
      </c>
      <c r="G140" s="159" t="s">
        <v>138</v>
      </c>
      <c r="H140" s="160">
        <v>45.604999999999997</v>
      </c>
      <c r="I140" s="375"/>
      <c r="J140" s="161">
        <f>ROUND(I140*H140,2)</f>
        <v>0</v>
      </c>
      <c r="K140" s="158" t="s">
        <v>129</v>
      </c>
      <c r="L140" s="36"/>
      <c r="M140" s="338"/>
      <c r="N140" s="289"/>
      <c r="O140" s="288"/>
      <c r="P140" s="288"/>
      <c r="Q140" s="288"/>
      <c r="R140" s="288"/>
      <c r="S140" s="288"/>
      <c r="T140" s="288"/>
      <c r="U140" s="328"/>
      <c r="V140" s="328"/>
      <c r="W140" s="32"/>
      <c r="X140" s="32"/>
      <c r="Y140" s="32"/>
      <c r="Z140" s="32"/>
      <c r="AA140" s="32"/>
      <c r="AB140" s="32"/>
      <c r="AC140" s="32"/>
      <c r="AD140" s="32"/>
      <c r="AE140" s="32"/>
      <c r="AR140" s="162"/>
      <c r="AT140" s="162"/>
      <c r="AU140" s="162"/>
      <c r="AY140" s="18"/>
      <c r="BE140" s="163"/>
      <c r="BF140" s="163"/>
      <c r="BG140" s="163"/>
      <c r="BH140" s="163"/>
      <c r="BI140" s="163"/>
      <c r="BJ140" s="18"/>
      <c r="BK140" s="163"/>
      <c r="BL140" s="18"/>
      <c r="BM140" s="162"/>
    </row>
    <row r="141" spans="1:65" s="2" customFormat="1" ht="24.2" customHeight="1" x14ac:dyDescent="0.2">
      <c r="A141" s="32"/>
      <c r="B141" s="33"/>
      <c r="C141" s="156">
        <v>16</v>
      </c>
      <c r="D141" s="156" t="s">
        <v>125</v>
      </c>
      <c r="E141" s="157" t="s">
        <v>190</v>
      </c>
      <c r="F141" s="158" t="s">
        <v>191</v>
      </c>
      <c r="G141" s="159" t="s">
        <v>138</v>
      </c>
      <c r="H141" s="160">
        <v>142.94499999999999</v>
      </c>
      <c r="I141" s="375"/>
      <c r="J141" s="161">
        <f>ROUND(I141*H141,2)</f>
        <v>0</v>
      </c>
      <c r="K141" s="158" t="s">
        <v>129</v>
      </c>
      <c r="L141" s="36"/>
      <c r="M141" s="338"/>
      <c r="N141" s="289"/>
      <c r="O141" s="288"/>
      <c r="P141" s="288"/>
      <c r="Q141" s="288"/>
      <c r="R141" s="288"/>
      <c r="S141" s="288"/>
      <c r="T141" s="288"/>
      <c r="U141" s="328"/>
      <c r="V141" s="328"/>
      <c r="W141" s="32"/>
      <c r="X141" s="32"/>
      <c r="Y141" s="32"/>
      <c r="Z141" s="32"/>
      <c r="AA141" s="32"/>
      <c r="AB141" s="32"/>
      <c r="AC141" s="32"/>
      <c r="AD141" s="32"/>
      <c r="AE141" s="32"/>
      <c r="AR141" s="162"/>
      <c r="AT141" s="162"/>
      <c r="AU141" s="162"/>
      <c r="AY141" s="18"/>
      <c r="BE141" s="163"/>
      <c r="BF141" s="163"/>
      <c r="BG141" s="163"/>
      <c r="BH141" s="163"/>
      <c r="BI141" s="163"/>
      <c r="BJ141" s="18"/>
      <c r="BK141" s="163"/>
      <c r="BL141" s="18"/>
      <c r="BM141" s="162"/>
    </row>
    <row r="142" spans="1:65" s="2" customFormat="1" ht="24.2" customHeight="1" x14ac:dyDescent="0.2">
      <c r="A142" s="32"/>
      <c r="B142" s="33"/>
      <c r="C142" s="156">
        <v>17</v>
      </c>
      <c r="D142" s="156" t="s">
        <v>125</v>
      </c>
      <c r="E142" s="157" t="s">
        <v>192</v>
      </c>
      <c r="F142" s="158" t="s">
        <v>193</v>
      </c>
      <c r="G142" s="159" t="s">
        <v>138</v>
      </c>
      <c r="H142" s="160">
        <v>142.94499999999999</v>
      </c>
      <c r="I142" s="375"/>
      <c r="J142" s="161">
        <f>ROUND(I142*H142,2)</f>
        <v>0</v>
      </c>
      <c r="K142" s="158" t="s">
        <v>129</v>
      </c>
      <c r="L142" s="36"/>
      <c r="M142" s="338"/>
      <c r="N142" s="289"/>
      <c r="O142" s="288"/>
      <c r="P142" s="288"/>
      <c r="Q142" s="288"/>
      <c r="R142" s="288"/>
      <c r="S142" s="288"/>
      <c r="T142" s="288"/>
      <c r="U142" s="328"/>
      <c r="V142" s="328"/>
      <c r="W142" s="32"/>
      <c r="X142" s="32"/>
      <c r="Y142" s="32"/>
      <c r="Z142" s="32"/>
      <c r="AA142" s="32"/>
      <c r="AB142" s="32"/>
      <c r="AC142" s="32"/>
      <c r="AD142" s="32"/>
      <c r="AE142" s="32"/>
      <c r="AR142" s="162"/>
      <c r="AT142" s="162"/>
      <c r="AU142" s="162"/>
      <c r="AY142" s="18"/>
      <c r="BE142" s="163"/>
      <c r="BF142" s="163"/>
      <c r="BG142" s="163"/>
      <c r="BH142" s="163"/>
      <c r="BI142" s="163"/>
      <c r="BJ142" s="18"/>
      <c r="BK142" s="163"/>
      <c r="BL142" s="18"/>
      <c r="BM142" s="162"/>
    </row>
    <row r="143" spans="1:65" s="2" customFormat="1" ht="14.45" customHeight="1" x14ac:dyDescent="0.2">
      <c r="A143" s="32"/>
      <c r="B143" s="33"/>
      <c r="C143" s="185">
        <v>18</v>
      </c>
      <c r="D143" s="185" t="s">
        <v>194</v>
      </c>
      <c r="E143" s="186" t="s">
        <v>195</v>
      </c>
      <c r="F143" s="187" t="s">
        <v>196</v>
      </c>
      <c r="G143" s="188" t="s">
        <v>138</v>
      </c>
      <c r="H143" s="189">
        <v>157.24</v>
      </c>
      <c r="I143" s="376"/>
      <c r="J143" s="190">
        <f>ROUND(I143*H143,2)</f>
        <v>0</v>
      </c>
      <c r="K143" s="187" t="s">
        <v>129</v>
      </c>
      <c r="L143" s="191"/>
      <c r="M143" s="346"/>
      <c r="N143" s="287"/>
      <c r="O143" s="288"/>
      <c r="P143" s="288"/>
      <c r="Q143" s="288"/>
      <c r="R143" s="288"/>
      <c r="S143" s="288"/>
      <c r="T143" s="288"/>
      <c r="U143" s="328"/>
      <c r="V143" s="328"/>
      <c r="W143" s="32"/>
      <c r="X143" s="32"/>
      <c r="Y143" s="32"/>
      <c r="Z143" s="32"/>
      <c r="AA143" s="32"/>
      <c r="AB143" s="32"/>
      <c r="AC143" s="32"/>
      <c r="AD143" s="32"/>
      <c r="AE143" s="32"/>
      <c r="AR143" s="162"/>
      <c r="AT143" s="162"/>
      <c r="AU143" s="162"/>
      <c r="AY143" s="18"/>
      <c r="BE143" s="163"/>
      <c r="BF143" s="163"/>
      <c r="BG143" s="163"/>
      <c r="BH143" s="163"/>
      <c r="BI143" s="163"/>
      <c r="BJ143" s="18"/>
      <c r="BK143" s="163"/>
      <c r="BL143" s="18"/>
      <c r="BM143" s="162"/>
    </row>
    <row r="144" spans="1:65" s="14" customFormat="1" x14ac:dyDescent="0.2">
      <c r="B144" s="171"/>
      <c r="C144" s="172"/>
      <c r="D144" s="166" t="s">
        <v>139</v>
      </c>
      <c r="E144" s="172"/>
      <c r="F144" s="174" t="s">
        <v>197</v>
      </c>
      <c r="G144" s="172"/>
      <c r="H144" s="175">
        <v>157.24</v>
      </c>
      <c r="I144" s="172"/>
      <c r="J144" s="172"/>
      <c r="K144" s="172"/>
      <c r="L144" s="176"/>
      <c r="M144" s="342"/>
      <c r="N144" s="342"/>
      <c r="O144" s="342"/>
      <c r="P144" s="342"/>
      <c r="Q144" s="342"/>
      <c r="R144" s="342"/>
      <c r="S144" s="342"/>
      <c r="T144" s="342"/>
      <c r="U144" s="343"/>
      <c r="V144" s="343"/>
      <c r="AT144" s="177"/>
      <c r="AU144" s="177"/>
      <c r="AY144" s="177"/>
    </row>
    <row r="145" spans="1:65" s="2" customFormat="1" ht="24.2" customHeight="1" x14ac:dyDescent="0.2">
      <c r="A145" s="32"/>
      <c r="B145" s="33"/>
      <c r="C145" s="156">
        <v>19</v>
      </c>
      <c r="D145" s="156" t="s">
        <v>125</v>
      </c>
      <c r="E145" s="157" t="s">
        <v>198</v>
      </c>
      <c r="F145" s="158" t="s">
        <v>199</v>
      </c>
      <c r="G145" s="159" t="s">
        <v>138</v>
      </c>
      <c r="H145" s="160">
        <v>142.94499999999999</v>
      </c>
      <c r="I145" s="375"/>
      <c r="J145" s="161">
        <f>ROUND(I145*H145,2)</f>
        <v>0</v>
      </c>
      <c r="K145" s="158" t="s">
        <v>129</v>
      </c>
      <c r="L145" s="36"/>
      <c r="M145" s="338"/>
      <c r="N145" s="289"/>
      <c r="O145" s="288"/>
      <c r="P145" s="288"/>
      <c r="Q145" s="288"/>
      <c r="R145" s="288"/>
      <c r="S145" s="288"/>
      <c r="T145" s="288"/>
      <c r="U145" s="328"/>
      <c r="V145" s="328"/>
      <c r="W145" s="32"/>
      <c r="X145" s="32"/>
      <c r="Y145" s="32"/>
      <c r="Z145" s="32"/>
      <c r="AA145" s="32"/>
      <c r="AB145" s="32"/>
      <c r="AC145" s="32"/>
      <c r="AD145" s="32"/>
      <c r="AE145" s="32"/>
      <c r="AR145" s="162"/>
      <c r="AT145" s="162"/>
      <c r="AU145" s="162"/>
      <c r="AY145" s="18"/>
      <c r="BE145" s="163"/>
      <c r="BF145" s="163"/>
      <c r="BG145" s="163"/>
      <c r="BH145" s="163"/>
      <c r="BI145" s="163"/>
      <c r="BJ145" s="18"/>
      <c r="BK145" s="163"/>
      <c r="BL145" s="18"/>
      <c r="BM145" s="162"/>
    </row>
    <row r="146" spans="1:65" s="13" customFormat="1" x14ac:dyDescent="0.2">
      <c r="B146" s="164"/>
      <c r="C146" s="165"/>
      <c r="D146" s="166" t="s">
        <v>139</v>
      </c>
      <c r="E146" s="167" t="s">
        <v>17</v>
      </c>
      <c r="F146" s="168" t="s">
        <v>140</v>
      </c>
      <c r="G146" s="165"/>
      <c r="H146" s="167" t="s">
        <v>17</v>
      </c>
      <c r="I146" s="165"/>
      <c r="J146" s="165"/>
      <c r="K146" s="165"/>
      <c r="L146" s="169"/>
      <c r="M146" s="340"/>
      <c r="N146" s="340"/>
      <c r="O146" s="340"/>
      <c r="P146" s="340"/>
      <c r="Q146" s="340"/>
      <c r="R146" s="340"/>
      <c r="S146" s="340"/>
      <c r="T146" s="340"/>
      <c r="U146" s="341"/>
      <c r="V146" s="341"/>
      <c r="AT146" s="170"/>
      <c r="AU146" s="170"/>
      <c r="AY146" s="170"/>
    </row>
    <row r="147" spans="1:65" s="13" customFormat="1" x14ac:dyDescent="0.2">
      <c r="B147" s="164"/>
      <c r="C147" s="165"/>
      <c r="D147" s="166" t="s">
        <v>139</v>
      </c>
      <c r="E147" s="167" t="s">
        <v>17</v>
      </c>
      <c r="F147" s="168" t="s">
        <v>141</v>
      </c>
      <c r="G147" s="165"/>
      <c r="H147" s="167" t="s">
        <v>17</v>
      </c>
      <c r="I147" s="165"/>
      <c r="J147" s="165"/>
      <c r="K147" s="165"/>
      <c r="L147" s="169"/>
      <c r="M147" s="340"/>
      <c r="N147" s="340"/>
      <c r="O147" s="340"/>
      <c r="P147" s="340"/>
      <c r="Q147" s="340"/>
      <c r="R147" s="340"/>
      <c r="S147" s="340"/>
      <c r="T147" s="340"/>
      <c r="U147" s="341"/>
      <c r="V147" s="341"/>
      <c r="AT147" s="170"/>
      <c r="AU147" s="170"/>
      <c r="AY147" s="170"/>
    </row>
    <row r="148" spans="1:65" s="14" customFormat="1" x14ac:dyDescent="0.2">
      <c r="B148" s="171"/>
      <c r="C148" s="172"/>
      <c r="D148" s="166" t="s">
        <v>139</v>
      </c>
      <c r="E148" s="173" t="s">
        <v>17</v>
      </c>
      <c r="F148" s="174" t="s">
        <v>200</v>
      </c>
      <c r="G148" s="172"/>
      <c r="H148" s="175">
        <v>52.079000000000001</v>
      </c>
      <c r="I148" s="172"/>
      <c r="J148" s="172"/>
      <c r="K148" s="172"/>
      <c r="L148" s="176"/>
      <c r="M148" s="342"/>
      <c r="N148" s="342"/>
      <c r="O148" s="342"/>
      <c r="P148" s="342"/>
      <c r="Q148" s="342"/>
      <c r="R148" s="342"/>
      <c r="S148" s="342"/>
      <c r="T148" s="342"/>
      <c r="U148" s="343"/>
      <c r="V148" s="343"/>
      <c r="AT148" s="177"/>
      <c r="AU148" s="177"/>
      <c r="AY148" s="177"/>
    </row>
    <row r="149" spans="1:65" s="13" customFormat="1" x14ac:dyDescent="0.2">
      <c r="B149" s="164"/>
      <c r="C149" s="165"/>
      <c r="D149" s="166" t="s">
        <v>139</v>
      </c>
      <c r="E149" s="167" t="s">
        <v>17</v>
      </c>
      <c r="F149" s="168" t="s">
        <v>143</v>
      </c>
      <c r="G149" s="165"/>
      <c r="H149" s="167" t="s">
        <v>17</v>
      </c>
      <c r="I149" s="165"/>
      <c r="J149" s="165"/>
      <c r="K149" s="165"/>
      <c r="L149" s="169"/>
      <c r="M149" s="340"/>
      <c r="N149" s="340"/>
      <c r="O149" s="340"/>
      <c r="P149" s="340"/>
      <c r="Q149" s="340"/>
      <c r="R149" s="340"/>
      <c r="S149" s="340"/>
      <c r="T149" s="340"/>
      <c r="U149" s="341"/>
      <c r="V149" s="341"/>
      <c r="AT149" s="170"/>
      <c r="AU149" s="170"/>
      <c r="AY149" s="170"/>
    </row>
    <row r="150" spans="1:65" s="14" customFormat="1" x14ac:dyDescent="0.2">
      <c r="B150" s="171"/>
      <c r="C150" s="172"/>
      <c r="D150" s="166" t="s">
        <v>139</v>
      </c>
      <c r="E150" s="173" t="s">
        <v>17</v>
      </c>
      <c r="F150" s="174" t="s">
        <v>201</v>
      </c>
      <c r="G150" s="172"/>
      <c r="H150" s="175">
        <v>29.317</v>
      </c>
      <c r="I150" s="172"/>
      <c r="J150" s="172"/>
      <c r="K150" s="172"/>
      <c r="L150" s="176"/>
      <c r="M150" s="342"/>
      <c r="N150" s="342"/>
      <c r="O150" s="342"/>
      <c r="P150" s="342"/>
      <c r="Q150" s="342"/>
      <c r="R150" s="342"/>
      <c r="S150" s="342"/>
      <c r="T150" s="342"/>
      <c r="U150" s="343"/>
      <c r="V150" s="343"/>
      <c r="AT150" s="177"/>
      <c r="AU150" s="177"/>
      <c r="AY150" s="177"/>
    </row>
    <row r="151" spans="1:65" s="13" customFormat="1" x14ac:dyDescent="0.2">
      <c r="B151" s="164"/>
      <c r="C151" s="165"/>
      <c r="D151" s="166" t="s">
        <v>139</v>
      </c>
      <c r="E151" s="167" t="s">
        <v>17</v>
      </c>
      <c r="F151" s="168" t="s">
        <v>202</v>
      </c>
      <c r="G151" s="165"/>
      <c r="H151" s="167" t="s">
        <v>17</v>
      </c>
      <c r="I151" s="165"/>
      <c r="J151" s="165"/>
      <c r="K151" s="165"/>
      <c r="L151" s="169"/>
      <c r="M151" s="340"/>
      <c r="N151" s="340"/>
      <c r="O151" s="340"/>
      <c r="P151" s="340"/>
      <c r="Q151" s="340"/>
      <c r="R151" s="340"/>
      <c r="S151" s="340"/>
      <c r="T151" s="340"/>
      <c r="U151" s="341"/>
      <c r="V151" s="341"/>
      <c r="AT151" s="170"/>
      <c r="AU151" s="170"/>
      <c r="AY151" s="170"/>
    </row>
    <row r="152" spans="1:65" s="14" customFormat="1" x14ac:dyDescent="0.2">
      <c r="B152" s="171"/>
      <c r="C152" s="172"/>
      <c r="D152" s="166" t="s">
        <v>139</v>
      </c>
      <c r="E152" s="173" t="s">
        <v>17</v>
      </c>
      <c r="F152" s="174" t="s">
        <v>203</v>
      </c>
      <c r="G152" s="172"/>
      <c r="H152" s="175">
        <v>61.548999999999999</v>
      </c>
      <c r="I152" s="172"/>
      <c r="J152" s="172"/>
      <c r="K152" s="172"/>
      <c r="L152" s="176"/>
      <c r="M152" s="342"/>
      <c r="N152" s="342"/>
      <c r="O152" s="342"/>
      <c r="P152" s="342"/>
      <c r="Q152" s="342"/>
      <c r="R152" s="342"/>
      <c r="S152" s="342"/>
      <c r="T152" s="342"/>
      <c r="U152" s="343"/>
      <c r="V152" s="343"/>
      <c r="AT152" s="177"/>
      <c r="AU152" s="177"/>
      <c r="AY152" s="177"/>
    </row>
    <row r="153" spans="1:65" s="15" customFormat="1" x14ac:dyDescent="0.2">
      <c r="B153" s="178"/>
      <c r="C153" s="179"/>
      <c r="D153" s="166" t="s">
        <v>139</v>
      </c>
      <c r="E153" s="180" t="s">
        <v>17</v>
      </c>
      <c r="F153" s="181" t="s">
        <v>145</v>
      </c>
      <c r="G153" s="179"/>
      <c r="H153" s="182">
        <v>142.94499999999999</v>
      </c>
      <c r="I153" s="179"/>
      <c r="J153" s="179"/>
      <c r="K153" s="179"/>
      <c r="L153" s="183"/>
      <c r="M153" s="344"/>
      <c r="N153" s="344"/>
      <c r="O153" s="344"/>
      <c r="P153" s="344"/>
      <c r="Q153" s="344"/>
      <c r="R153" s="344"/>
      <c r="S153" s="344"/>
      <c r="T153" s="344"/>
      <c r="U153" s="345"/>
      <c r="V153" s="345"/>
      <c r="AT153" s="184"/>
      <c r="AU153" s="184"/>
      <c r="AY153" s="184"/>
    </row>
    <row r="154" spans="1:65" s="2" customFormat="1" ht="14.45" customHeight="1" x14ac:dyDescent="0.2">
      <c r="A154" s="32"/>
      <c r="B154" s="33"/>
      <c r="C154" s="156">
        <v>20</v>
      </c>
      <c r="D154" s="156" t="s">
        <v>125</v>
      </c>
      <c r="E154" s="157" t="s">
        <v>204</v>
      </c>
      <c r="F154" s="158" t="s">
        <v>205</v>
      </c>
      <c r="G154" s="159" t="s">
        <v>206</v>
      </c>
      <c r="H154" s="160">
        <v>2</v>
      </c>
      <c r="I154" s="375"/>
      <c r="J154" s="161">
        <f t="shared" ref="J154:J159" si="0">ROUND(I154*H154,2)</f>
        <v>0</v>
      </c>
      <c r="K154" s="158" t="s">
        <v>129</v>
      </c>
      <c r="L154" s="36"/>
      <c r="M154" s="338"/>
      <c r="N154" s="289"/>
      <c r="O154" s="288"/>
      <c r="P154" s="288"/>
      <c r="Q154" s="288"/>
      <c r="R154" s="288"/>
      <c r="S154" s="288"/>
      <c r="T154" s="288"/>
      <c r="U154" s="328"/>
      <c r="V154" s="328"/>
      <c r="W154" s="32"/>
      <c r="X154" s="32"/>
      <c r="Y154" s="32"/>
      <c r="Z154" s="32"/>
      <c r="AA154" s="32"/>
      <c r="AB154" s="32"/>
      <c r="AC154" s="32"/>
      <c r="AD154" s="32"/>
      <c r="AE154" s="32"/>
      <c r="AR154" s="162"/>
      <c r="AT154" s="162"/>
      <c r="AU154" s="162"/>
      <c r="AY154" s="18"/>
      <c r="BE154" s="163"/>
      <c r="BF154" s="163"/>
      <c r="BG154" s="163"/>
      <c r="BH154" s="163"/>
      <c r="BI154" s="163"/>
      <c r="BJ154" s="18"/>
      <c r="BK154" s="163"/>
      <c r="BL154" s="18"/>
      <c r="BM154" s="162"/>
    </row>
    <row r="155" spans="1:65" s="2" customFormat="1" ht="14.45" customHeight="1" x14ac:dyDescent="0.2">
      <c r="A155" s="32"/>
      <c r="B155" s="33"/>
      <c r="C155" s="185">
        <v>21</v>
      </c>
      <c r="D155" s="185" t="s">
        <v>194</v>
      </c>
      <c r="E155" s="186" t="s">
        <v>207</v>
      </c>
      <c r="F155" s="187" t="s">
        <v>208</v>
      </c>
      <c r="G155" s="188" t="s">
        <v>206</v>
      </c>
      <c r="H155" s="189">
        <v>1</v>
      </c>
      <c r="I155" s="376"/>
      <c r="J155" s="190">
        <f t="shared" si="0"/>
        <v>0</v>
      </c>
      <c r="K155" s="187" t="s">
        <v>129</v>
      </c>
      <c r="L155" s="191"/>
      <c r="M155" s="346"/>
      <c r="N155" s="287"/>
      <c r="O155" s="288"/>
      <c r="P155" s="288"/>
      <c r="Q155" s="288"/>
      <c r="R155" s="288"/>
      <c r="S155" s="288"/>
      <c r="T155" s="288"/>
      <c r="U155" s="328"/>
      <c r="V155" s="328"/>
      <c r="W155" s="32"/>
      <c r="X155" s="32"/>
      <c r="Y155" s="32"/>
      <c r="Z155" s="32"/>
      <c r="AA155" s="32"/>
      <c r="AB155" s="32"/>
      <c r="AC155" s="32"/>
      <c r="AD155" s="32"/>
      <c r="AE155" s="32"/>
      <c r="AR155" s="162"/>
      <c r="AT155" s="162"/>
      <c r="AU155" s="162"/>
      <c r="AY155" s="18"/>
      <c r="BE155" s="163"/>
      <c r="BF155" s="163"/>
      <c r="BG155" s="163"/>
      <c r="BH155" s="163"/>
      <c r="BI155" s="163"/>
      <c r="BJ155" s="18"/>
      <c r="BK155" s="163"/>
      <c r="BL155" s="18"/>
      <c r="BM155" s="162"/>
    </row>
    <row r="156" spans="1:65" s="2" customFormat="1" ht="14.45" customHeight="1" x14ac:dyDescent="0.2">
      <c r="A156" s="32"/>
      <c r="B156" s="33"/>
      <c r="C156" s="185">
        <v>22</v>
      </c>
      <c r="D156" s="185" t="s">
        <v>194</v>
      </c>
      <c r="E156" s="186" t="s">
        <v>209</v>
      </c>
      <c r="F156" s="187" t="s">
        <v>210</v>
      </c>
      <c r="G156" s="188" t="s">
        <v>206</v>
      </c>
      <c r="H156" s="189">
        <v>1</v>
      </c>
      <c r="I156" s="376"/>
      <c r="J156" s="190">
        <f t="shared" si="0"/>
        <v>0</v>
      </c>
      <c r="K156" s="187" t="s">
        <v>129</v>
      </c>
      <c r="L156" s="191"/>
      <c r="M156" s="346"/>
      <c r="N156" s="287"/>
      <c r="O156" s="288"/>
      <c r="P156" s="288"/>
      <c r="Q156" s="288"/>
      <c r="R156" s="288"/>
      <c r="S156" s="288"/>
      <c r="T156" s="288"/>
      <c r="U156" s="328"/>
      <c r="V156" s="328"/>
      <c r="W156" s="32"/>
      <c r="X156" s="32"/>
      <c r="Y156" s="32"/>
      <c r="Z156" s="32"/>
      <c r="AA156" s="32"/>
      <c r="AB156" s="32"/>
      <c r="AC156" s="32"/>
      <c r="AD156" s="32"/>
      <c r="AE156" s="32"/>
      <c r="AR156" s="162"/>
      <c r="AT156" s="162"/>
      <c r="AU156" s="162"/>
      <c r="AY156" s="18"/>
      <c r="BE156" s="163"/>
      <c r="BF156" s="163"/>
      <c r="BG156" s="163"/>
      <c r="BH156" s="163"/>
      <c r="BI156" s="163"/>
      <c r="BJ156" s="18"/>
      <c r="BK156" s="163"/>
      <c r="BL156" s="18"/>
      <c r="BM156" s="162"/>
    </row>
    <row r="157" spans="1:65" s="2" customFormat="1" ht="24.2" customHeight="1" x14ac:dyDescent="0.2">
      <c r="A157" s="32"/>
      <c r="B157" s="33"/>
      <c r="C157" s="156">
        <v>23</v>
      </c>
      <c r="D157" s="156" t="s">
        <v>125</v>
      </c>
      <c r="E157" s="157" t="s">
        <v>211</v>
      </c>
      <c r="F157" s="158" t="s">
        <v>212</v>
      </c>
      <c r="G157" s="159" t="s">
        <v>206</v>
      </c>
      <c r="H157" s="160">
        <v>2</v>
      </c>
      <c r="I157" s="375"/>
      <c r="J157" s="161">
        <f t="shared" si="0"/>
        <v>0</v>
      </c>
      <c r="K157" s="158" t="s">
        <v>129</v>
      </c>
      <c r="L157" s="36"/>
      <c r="M157" s="338"/>
      <c r="N157" s="289"/>
      <c r="O157" s="288"/>
      <c r="P157" s="288"/>
      <c r="Q157" s="288"/>
      <c r="R157" s="288"/>
      <c r="S157" s="288"/>
      <c r="T157" s="288"/>
      <c r="U157" s="328"/>
      <c r="V157" s="328"/>
      <c r="W157" s="32"/>
      <c r="X157" s="32"/>
      <c r="Y157" s="32"/>
      <c r="Z157" s="32"/>
      <c r="AA157" s="32"/>
      <c r="AB157" s="32"/>
      <c r="AC157" s="32"/>
      <c r="AD157" s="32"/>
      <c r="AE157" s="32"/>
      <c r="AR157" s="162"/>
      <c r="AT157" s="162"/>
      <c r="AU157" s="162"/>
      <c r="AY157" s="18"/>
      <c r="BE157" s="163"/>
      <c r="BF157" s="163"/>
      <c r="BG157" s="163"/>
      <c r="BH157" s="163"/>
      <c r="BI157" s="163"/>
      <c r="BJ157" s="18"/>
      <c r="BK157" s="163"/>
      <c r="BL157" s="18"/>
      <c r="BM157" s="162"/>
    </row>
    <row r="158" spans="1:65" s="2" customFormat="1" ht="37.9" customHeight="1" x14ac:dyDescent="0.2">
      <c r="A158" s="32"/>
      <c r="B158" s="33"/>
      <c r="C158" s="156">
        <v>24</v>
      </c>
      <c r="D158" s="156" t="s">
        <v>125</v>
      </c>
      <c r="E158" s="157" t="s">
        <v>213</v>
      </c>
      <c r="F158" s="158" t="s">
        <v>214</v>
      </c>
      <c r="G158" s="159" t="s">
        <v>151</v>
      </c>
      <c r="H158" s="160">
        <v>5.9139999999999997</v>
      </c>
      <c r="I158" s="375"/>
      <c r="J158" s="161">
        <f t="shared" si="0"/>
        <v>0</v>
      </c>
      <c r="K158" s="158" t="s">
        <v>129</v>
      </c>
      <c r="L158" s="36"/>
      <c r="M158" s="338"/>
      <c r="N158" s="289"/>
      <c r="O158" s="288"/>
      <c r="P158" s="288"/>
      <c r="Q158" s="288"/>
      <c r="R158" s="288"/>
      <c r="S158" s="288"/>
      <c r="T158" s="288"/>
      <c r="U158" s="328"/>
      <c r="V158" s="328"/>
      <c r="W158" s="32"/>
      <c r="X158" s="32"/>
      <c r="Y158" s="32"/>
      <c r="Z158" s="32"/>
      <c r="AA158" s="32"/>
      <c r="AB158" s="32"/>
      <c r="AC158" s="32"/>
      <c r="AD158" s="32"/>
      <c r="AE158" s="32"/>
      <c r="AR158" s="162"/>
      <c r="AT158" s="162"/>
      <c r="AU158" s="162"/>
      <c r="AY158" s="18"/>
      <c r="BE158" s="163"/>
      <c r="BF158" s="163"/>
      <c r="BG158" s="163"/>
      <c r="BH158" s="163"/>
      <c r="BI158" s="163"/>
      <c r="BJ158" s="18"/>
      <c r="BK158" s="163"/>
      <c r="BL158" s="18"/>
      <c r="BM158" s="162"/>
    </row>
    <row r="159" spans="1:65" s="2" customFormat="1" ht="24.2" customHeight="1" x14ac:dyDescent="0.2">
      <c r="A159" s="32"/>
      <c r="B159" s="33"/>
      <c r="C159" s="156">
        <v>25</v>
      </c>
      <c r="D159" s="156" t="s">
        <v>125</v>
      </c>
      <c r="E159" s="157" t="s">
        <v>215</v>
      </c>
      <c r="F159" s="158" t="s">
        <v>216</v>
      </c>
      <c r="G159" s="159" t="s">
        <v>151</v>
      </c>
      <c r="H159" s="160">
        <v>5.9139999999999997</v>
      </c>
      <c r="I159" s="375"/>
      <c r="J159" s="161">
        <f t="shared" si="0"/>
        <v>0</v>
      </c>
      <c r="K159" s="158" t="s">
        <v>129</v>
      </c>
      <c r="L159" s="36"/>
      <c r="M159" s="338"/>
      <c r="N159" s="289"/>
      <c r="O159" s="288"/>
      <c r="P159" s="288"/>
      <c r="Q159" s="288"/>
      <c r="R159" s="288"/>
      <c r="S159" s="288"/>
      <c r="T159" s="288"/>
      <c r="U159" s="328"/>
      <c r="V159" s="328"/>
      <c r="W159" s="32"/>
      <c r="X159" s="32"/>
      <c r="Y159" s="32"/>
      <c r="Z159" s="32"/>
      <c r="AA159" s="32"/>
      <c r="AB159" s="32"/>
      <c r="AC159" s="32"/>
      <c r="AD159" s="32"/>
      <c r="AE159" s="32"/>
      <c r="AR159" s="162"/>
      <c r="AT159" s="162"/>
      <c r="AU159" s="162"/>
      <c r="AY159" s="18"/>
      <c r="BE159" s="163"/>
      <c r="BF159" s="163"/>
      <c r="BG159" s="163"/>
      <c r="BH159" s="163"/>
      <c r="BI159" s="163"/>
      <c r="BJ159" s="18"/>
      <c r="BK159" s="163"/>
      <c r="BL159" s="18"/>
      <c r="BM159" s="162"/>
    </row>
    <row r="160" spans="1:65" s="12" customFormat="1" ht="22.9" customHeight="1" x14ac:dyDescent="0.2">
      <c r="B160" s="145"/>
      <c r="C160" s="146"/>
      <c r="D160" s="147" t="s">
        <v>71</v>
      </c>
      <c r="E160" s="154" t="s">
        <v>217</v>
      </c>
      <c r="F160" s="154" t="s">
        <v>218</v>
      </c>
      <c r="G160" s="146"/>
      <c r="H160" s="146"/>
      <c r="I160" s="146"/>
      <c r="J160" s="155">
        <f>SUBTOTAL(9,J161:J165)</f>
        <v>0</v>
      </c>
      <c r="K160" s="146"/>
      <c r="L160" s="150"/>
      <c r="M160" s="290"/>
      <c r="N160" s="290"/>
      <c r="O160" s="290"/>
      <c r="P160" s="291"/>
      <c r="Q160" s="290"/>
      <c r="R160" s="291"/>
      <c r="S160" s="290"/>
      <c r="T160" s="291"/>
      <c r="U160" s="337"/>
      <c r="V160" s="337"/>
      <c r="AR160" s="151"/>
      <c r="AT160" s="152"/>
      <c r="AU160" s="152"/>
      <c r="AY160" s="151"/>
      <c r="BK160" s="153"/>
    </row>
    <row r="161" spans="1:65" s="2" customFormat="1" ht="14.45" customHeight="1" x14ac:dyDescent="0.2">
      <c r="A161" s="32"/>
      <c r="B161" s="33"/>
      <c r="C161" s="156">
        <v>26</v>
      </c>
      <c r="D161" s="156" t="s">
        <v>125</v>
      </c>
      <c r="E161" s="157" t="s">
        <v>219</v>
      </c>
      <c r="F161" s="158" t="s">
        <v>220</v>
      </c>
      <c r="G161" s="159" t="s">
        <v>138</v>
      </c>
      <c r="H161" s="160">
        <v>8.1449999999999996</v>
      </c>
      <c r="I161" s="375"/>
      <c r="J161" s="161">
        <f>ROUND(I161*H161,2)</f>
        <v>0</v>
      </c>
      <c r="K161" s="158" t="s">
        <v>129</v>
      </c>
      <c r="L161" s="36"/>
      <c r="M161" s="338"/>
      <c r="N161" s="289"/>
      <c r="O161" s="288"/>
      <c r="P161" s="288"/>
      <c r="Q161" s="288"/>
      <c r="R161" s="288"/>
      <c r="S161" s="288"/>
      <c r="T161" s="288"/>
      <c r="U161" s="328"/>
      <c r="V161" s="328"/>
      <c r="W161" s="32"/>
      <c r="X161" s="32"/>
      <c r="Y161" s="32"/>
      <c r="Z161" s="32"/>
      <c r="AA161" s="32"/>
      <c r="AB161" s="32"/>
      <c r="AC161" s="32"/>
      <c r="AD161" s="32"/>
      <c r="AE161" s="32"/>
      <c r="AR161" s="162"/>
      <c r="AT161" s="162"/>
      <c r="AU161" s="162"/>
      <c r="AY161" s="18"/>
      <c r="BE161" s="163"/>
      <c r="BF161" s="163"/>
      <c r="BG161" s="163"/>
      <c r="BH161" s="163"/>
      <c r="BI161" s="163"/>
      <c r="BJ161" s="18"/>
      <c r="BK161" s="163"/>
      <c r="BL161" s="18"/>
      <c r="BM161" s="162"/>
    </row>
    <row r="162" spans="1:65" s="13" customFormat="1" x14ac:dyDescent="0.2">
      <c r="B162" s="164"/>
      <c r="C162" s="165"/>
      <c r="D162" s="166" t="s">
        <v>139</v>
      </c>
      <c r="E162" s="167" t="s">
        <v>17</v>
      </c>
      <c r="F162" s="168" t="s">
        <v>140</v>
      </c>
      <c r="G162" s="165"/>
      <c r="H162" s="167" t="s">
        <v>17</v>
      </c>
      <c r="I162" s="165"/>
      <c r="J162" s="165"/>
      <c r="K162" s="165"/>
      <c r="L162" s="169"/>
      <c r="M162" s="340"/>
      <c r="N162" s="340"/>
      <c r="O162" s="340"/>
      <c r="P162" s="340"/>
      <c r="Q162" s="340"/>
      <c r="R162" s="340"/>
      <c r="S162" s="340"/>
      <c r="T162" s="340"/>
      <c r="U162" s="341"/>
      <c r="V162" s="341"/>
      <c r="AT162" s="170"/>
      <c r="AU162" s="170"/>
      <c r="AY162" s="170"/>
    </row>
    <row r="163" spans="1:65" s="14" customFormat="1" x14ac:dyDescent="0.2">
      <c r="B163" s="171"/>
      <c r="C163" s="172"/>
      <c r="D163" s="166" t="s">
        <v>139</v>
      </c>
      <c r="E163" s="173" t="s">
        <v>17</v>
      </c>
      <c r="F163" s="174" t="s">
        <v>221</v>
      </c>
      <c r="G163" s="172"/>
      <c r="H163" s="175">
        <v>1.8</v>
      </c>
      <c r="I163" s="172"/>
      <c r="J163" s="172"/>
      <c r="K163" s="172"/>
      <c r="L163" s="176"/>
      <c r="M163" s="342"/>
      <c r="N163" s="342"/>
      <c r="O163" s="342"/>
      <c r="P163" s="342"/>
      <c r="Q163" s="342"/>
      <c r="R163" s="342"/>
      <c r="S163" s="342"/>
      <c r="T163" s="342"/>
      <c r="U163" s="343"/>
      <c r="V163" s="343"/>
      <c r="AT163" s="177"/>
      <c r="AU163" s="177"/>
      <c r="AY163" s="177"/>
    </row>
    <row r="164" spans="1:65" s="14" customFormat="1" x14ac:dyDescent="0.2">
      <c r="B164" s="171"/>
      <c r="C164" s="172"/>
      <c r="D164" s="166" t="s">
        <v>139</v>
      </c>
      <c r="E164" s="173" t="s">
        <v>17</v>
      </c>
      <c r="F164" s="174" t="s">
        <v>222</v>
      </c>
      <c r="G164" s="172"/>
      <c r="H164" s="175">
        <v>6.3449999999999998</v>
      </c>
      <c r="I164" s="172"/>
      <c r="J164" s="172"/>
      <c r="K164" s="172"/>
      <c r="L164" s="176"/>
      <c r="M164" s="342"/>
      <c r="N164" s="342"/>
      <c r="O164" s="342"/>
      <c r="P164" s="342"/>
      <c r="Q164" s="342"/>
      <c r="R164" s="342"/>
      <c r="S164" s="342"/>
      <c r="T164" s="342"/>
      <c r="U164" s="343"/>
      <c r="V164" s="343"/>
      <c r="AT164" s="177"/>
      <c r="AU164" s="177"/>
      <c r="AY164" s="177"/>
    </row>
    <row r="165" spans="1:65" s="15" customFormat="1" x14ac:dyDescent="0.2">
      <c r="B165" s="178"/>
      <c r="C165" s="179"/>
      <c r="D165" s="166" t="s">
        <v>139</v>
      </c>
      <c r="E165" s="180" t="s">
        <v>17</v>
      </c>
      <c r="F165" s="181" t="s">
        <v>145</v>
      </c>
      <c r="G165" s="179"/>
      <c r="H165" s="182">
        <v>8.1449999999999996</v>
      </c>
      <c r="I165" s="179"/>
      <c r="J165" s="179"/>
      <c r="K165" s="179"/>
      <c r="L165" s="183"/>
      <c r="M165" s="344"/>
      <c r="N165" s="344"/>
      <c r="O165" s="344"/>
      <c r="P165" s="344"/>
      <c r="Q165" s="344"/>
      <c r="R165" s="344"/>
      <c r="S165" s="344"/>
      <c r="T165" s="344"/>
      <c r="U165" s="345"/>
      <c r="V165" s="345"/>
      <c r="AT165" s="184"/>
      <c r="AU165" s="184"/>
      <c r="AY165" s="184"/>
    </row>
    <row r="166" spans="1:65" s="2" customFormat="1" ht="14.45" customHeight="1" x14ac:dyDescent="0.2">
      <c r="A166" s="32"/>
      <c r="B166" s="33"/>
      <c r="C166" s="156">
        <v>27</v>
      </c>
      <c r="D166" s="156" t="s">
        <v>125</v>
      </c>
      <c r="E166" s="157" t="s">
        <v>223</v>
      </c>
      <c r="F166" s="158" t="s">
        <v>224</v>
      </c>
      <c r="G166" s="159" t="s">
        <v>173</v>
      </c>
      <c r="H166" s="160">
        <v>20.65</v>
      </c>
      <c r="I166" s="375"/>
      <c r="J166" s="161">
        <f>ROUND(I166*H166,2)</f>
        <v>0</v>
      </c>
      <c r="K166" s="158" t="s">
        <v>129</v>
      </c>
      <c r="L166" s="36"/>
      <c r="M166" s="338"/>
      <c r="N166" s="289"/>
      <c r="O166" s="288"/>
      <c r="P166" s="288"/>
      <c r="Q166" s="288"/>
      <c r="R166" s="288"/>
      <c r="S166" s="288"/>
      <c r="T166" s="288"/>
      <c r="U166" s="328"/>
      <c r="V166" s="328"/>
      <c r="W166" s="32"/>
      <c r="X166" s="32"/>
      <c r="Y166" s="32"/>
      <c r="Z166" s="32"/>
      <c r="AA166" s="32"/>
      <c r="AB166" s="32"/>
      <c r="AC166" s="32"/>
      <c r="AD166" s="32"/>
      <c r="AE166" s="32"/>
      <c r="AR166" s="162"/>
      <c r="AT166" s="162"/>
      <c r="AU166" s="162"/>
      <c r="AY166" s="18"/>
      <c r="BE166" s="163"/>
      <c r="BF166" s="163"/>
      <c r="BG166" s="163"/>
      <c r="BH166" s="163"/>
      <c r="BI166" s="163"/>
      <c r="BJ166" s="18"/>
      <c r="BK166" s="163"/>
      <c r="BL166" s="18"/>
      <c r="BM166" s="162"/>
    </row>
    <row r="167" spans="1:65" s="13" customFormat="1" x14ac:dyDescent="0.2">
      <c r="B167" s="164"/>
      <c r="C167" s="165"/>
      <c r="D167" s="166" t="s">
        <v>139</v>
      </c>
      <c r="E167" s="167" t="s">
        <v>17</v>
      </c>
      <c r="F167" s="168" t="s">
        <v>140</v>
      </c>
      <c r="G167" s="165"/>
      <c r="H167" s="167" t="s">
        <v>17</v>
      </c>
      <c r="I167" s="165"/>
      <c r="J167" s="165"/>
      <c r="K167" s="165"/>
      <c r="L167" s="169"/>
      <c r="M167" s="340"/>
      <c r="N167" s="340"/>
      <c r="O167" s="340"/>
      <c r="P167" s="340"/>
      <c r="Q167" s="340"/>
      <c r="R167" s="340"/>
      <c r="S167" s="340"/>
      <c r="T167" s="340"/>
      <c r="U167" s="341"/>
      <c r="V167" s="341"/>
      <c r="AT167" s="170"/>
      <c r="AU167" s="170"/>
      <c r="AY167" s="170"/>
    </row>
    <row r="168" spans="1:65" s="14" customFormat="1" x14ac:dyDescent="0.2">
      <c r="B168" s="171"/>
      <c r="C168" s="172"/>
      <c r="D168" s="166" t="s">
        <v>139</v>
      </c>
      <c r="E168" s="173" t="s">
        <v>17</v>
      </c>
      <c r="F168" s="174" t="s">
        <v>225</v>
      </c>
      <c r="G168" s="172"/>
      <c r="H168" s="175">
        <v>4.9000000000000004</v>
      </c>
      <c r="I168" s="172"/>
      <c r="J168" s="172"/>
      <c r="K168" s="172"/>
      <c r="L168" s="176"/>
      <c r="M168" s="342"/>
      <c r="N168" s="342"/>
      <c r="O168" s="342"/>
      <c r="P168" s="342"/>
      <c r="Q168" s="342"/>
      <c r="R168" s="342"/>
      <c r="S168" s="342"/>
      <c r="T168" s="342"/>
      <c r="U168" s="343"/>
      <c r="V168" s="343"/>
      <c r="AT168" s="177"/>
      <c r="AU168" s="177"/>
      <c r="AY168" s="177"/>
    </row>
    <row r="169" spans="1:65" s="14" customFormat="1" x14ac:dyDescent="0.2">
      <c r="B169" s="171"/>
      <c r="C169" s="172"/>
      <c r="D169" s="166" t="s">
        <v>139</v>
      </c>
      <c r="E169" s="173" t="s">
        <v>17</v>
      </c>
      <c r="F169" s="174" t="s">
        <v>226</v>
      </c>
      <c r="G169" s="172"/>
      <c r="H169" s="175">
        <v>15.75</v>
      </c>
      <c r="I169" s="172"/>
      <c r="J169" s="172"/>
      <c r="K169" s="172"/>
      <c r="L169" s="176"/>
      <c r="M169" s="342"/>
      <c r="N169" s="342"/>
      <c r="O169" s="342"/>
      <c r="P169" s="342"/>
      <c r="Q169" s="342"/>
      <c r="R169" s="342"/>
      <c r="S169" s="342"/>
      <c r="T169" s="342"/>
      <c r="U169" s="343"/>
      <c r="V169" s="343"/>
      <c r="AT169" s="177"/>
      <c r="AU169" s="177"/>
      <c r="AY169" s="177"/>
    </row>
    <row r="170" spans="1:65" s="15" customFormat="1" x14ac:dyDescent="0.2">
      <c r="B170" s="178"/>
      <c r="C170" s="179"/>
      <c r="D170" s="166" t="s">
        <v>139</v>
      </c>
      <c r="E170" s="180" t="s">
        <v>17</v>
      </c>
      <c r="F170" s="181" t="s">
        <v>145</v>
      </c>
      <c r="G170" s="179"/>
      <c r="H170" s="182">
        <v>20.65</v>
      </c>
      <c r="I170" s="179"/>
      <c r="J170" s="179"/>
      <c r="K170" s="179"/>
      <c r="L170" s="183"/>
      <c r="M170" s="344"/>
      <c r="N170" s="344"/>
      <c r="O170" s="344"/>
      <c r="P170" s="344"/>
      <c r="Q170" s="344"/>
      <c r="R170" s="344"/>
      <c r="S170" s="344"/>
      <c r="T170" s="344"/>
      <c r="U170" s="345"/>
      <c r="V170" s="345"/>
      <c r="AT170" s="184"/>
      <c r="AU170" s="184"/>
      <c r="AY170" s="184"/>
    </row>
    <row r="171" spans="1:65" s="2" customFormat="1" ht="14.45" customHeight="1" x14ac:dyDescent="0.2">
      <c r="A171" s="32"/>
      <c r="B171" s="33"/>
      <c r="C171" s="156">
        <v>28</v>
      </c>
      <c r="D171" s="156" t="s">
        <v>125</v>
      </c>
      <c r="E171" s="157" t="s">
        <v>227</v>
      </c>
      <c r="F171" s="158" t="s">
        <v>228</v>
      </c>
      <c r="G171" s="159" t="s">
        <v>138</v>
      </c>
      <c r="H171" s="160">
        <v>16.649999999999999</v>
      </c>
      <c r="I171" s="375"/>
      <c r="J171" s="161">
        <f>ROUND(I171*H171,2)</f>
        <v>0</v>
      </c>
      <c r="K171" s="158" t="s">
        <v>129</v>
      </c>
      <c r="L171" s="36"/>
      <c r="M171" s="338"/>
      <c r="N171" s="289"/>
      <c r="O171" s="288"/>
      <c r="P171" s="288"/>
      <c r="Q171" s="288"/>
      <c r="R171" s="288"/>
      <c r="S171" s="288"/>
      <c r="T171" s="288"/>
      <c r="U171" s="328"/>
      <c r="V171" s="328"/>
      <c r="W171" s="32"/>
      <c r="X171" s="32"/>
      <c r="Y171" s="32"/>
      <c r="Z171" s="32"/>
      <c r="AA171" s="32"/>
      <c r="AB171" s="32"/>
      <c r="AC171" s="32"/>
      <c r="AD171" s="32"/>
      <c r="AE171" s="32"/>
      <c r="AR171" s="162"/>
      <c r="AT171" s="162"/>
      <c r="AU171" s="162"/>
      <c r="AY171" s="18"/>
      <c r="BE171" s="163"/>
      <c r="BF171" s="163"/>
      <c r="BG171" s="163"/>
      <c r="BH171" s="163"/>
      <c r="BI171" s="163"/>
      <c r="BJ171" s="18"/>
      <c r="BK171" s="163"/>
      <c r="BL171" s="18"/>
      <c r="BM171" s="162"/>
    </row>
    <row r="172" spans="1:65" s="13" customFormat="1" x14ac:dyDescent="0.2">
      <c r="B172" s="164"/>
      <c r="C172" s="165"/>
      <c r="D172" s="166" t="s">
        <v>139</v>
      </c>
      <c r="E172" s="167" t="s">
        <v>17</v>
      </c>
      <c r="F172" s="168" t="s">
        <v>140</v>
      </c>
      <c r="G172" s="165"/>
      <c r="H172" s="167" t="s">
        <v>17</v>
      </c>
      <c r="I172" s="165"/>
      <c r="J172" s="165"/>
      <c r="K172" s="165"/>
      <c r="L172" s="169"/>
      <c r="M172" s="340"/>
      <c r="N172" s="340"/>
      <c r="O172" s="340"/>
      <c r="P172" s="340"/>
      <c r="Q172" s="340"/>
      <c r="R172" s="340"/>
      <c r="S172" s="340"/>
      <c r="T172" s="340"/>
      <c r="U172" s="341"/>
      <c r="V172" s="341"/>
      <c r="AT172" s="170"/>
      <c r="AU172" s="170"/>
      <c r="AY172" s="170"/>
    </row>
    <row r="173" spans="1:65" s="13" customFormat="1" x14ac:dyDescent="0.2">
      <c r="B173" s="164"/>
      <c r="C173" s="165"/>
      <c r="D173" s="166" t="s">
        <v>139</v>
      </c>
      <c r="E173" s="167" t="s">
        <v>17</v>
      </c>
      <c r="F173" s="168" t="s">
        <v>229</v>
      </c>
      <c r="G173" s="165"/>
      <c r="H173" s="167" t="s">
        <v>17</v>
      </c>
      <c r="I173" s="165"/>
      <c r="J173" s="165"/>
      <c r="K173" s="165"/>
      <c r="L173" s="169"/>
      <c r="M173" s="340"/>
      <c r="N173" s="340"/>
      <c r="O173" s="340"/>
      <c r="P173" s="340"/>
      <c r="Q173" s="340"/>
      <c r="R173" s="340"/>
      <c r="S173" s="340"/>
      <c r="T173" s="340"/>
      <c r="U173" s="341"/>
      <c r="V173" s="341"/>
      <c r="AT173" s="170"/>
      <c r="AU173" s="170"/>
      <c r="AY173" s="170"/>
    </row>
    <row r="174" spans="1:65" s="14" customFormat="1" x14ac:dyDescent="0.2">
      <c r="B174" s="171"/>
      <c r="C174" s="172"/>
      <c r="D174" s="166" t="s">
        <v>139</v>
      </c>
      <c r="E174" s="173" t="s">
        <v>17</v>
      </c>
      <c r="F174" s="174" t="s">
        <v>230</v>
      </c>
      <c r="G174" s="172"/>
      <c r="H174" s="175">
        <v>3.9</v>
      </c>
      <c r="I174" s="172"/>
      <c r="J174" s="172"/>
      <c r="K174" s="172"/>
      <c r="L174" s="176"/>
      <c r="M174" s="342"/>
      <c r="N174" s="342"/>
      <c r="O174" s="342"/>
      <c r="P174" s="342"/>
      <c r="Q174" s="342"/>
      <c r="R174" s="342"/>
      <c r="S174" s="342"/>
      <c r="T174" s="342"/>
      <c r="U174" s="343"/>
      <c r="V174" s="343"/>
      <c r="AT174" s="177"/>
      <c r="AU174" s="177"/>
      <c r="AY174" s="177"/>
    </row>
    <row r="175" spans="1:65" s="14" customFormat="1" x14ac:dyDescent="0.2">
      <c r="B175" s="171"/>
      <c r="C175" s="172"/>
      <c r="D175" s="166" t="s">
        <v>139</v>
      </c>
      <c r="E175" s="173" t="s">
        <v>17</v>
      </c>
      <c r="F175" s="174" t="s">
        <v>231</v>
      </c>
      <c r="G175" s="172"/>
      <c r="H175" s="175">
        <v>12.75</v>
      </c>
      <c r="I175" s="172"/>
      <c r="J175" s="172"/>
      <c r="K175" s="172"/>
      <c r="L175" s="176"/>
      <c r="M175" s="342"/>
      <c r="N175" s="342"/>
      <c r="O175" s="342"/>
      <c r="P175" s="342"/>
      <c r="Q175" s="342"/>
      <c r="R175" s="342"/>
      <c r="S175" s="342"/>
      <c r="T175" s="342"/>
      <c r="U175" s="343"/>
      <c r="V175" s="343"/>
      <c r="AT175" s="177"/>
      <c r="AU175" s="177"/>
      <c r="AY175" s="177"/>
    </row>
    <row r="176" spans="1:65" s="15" customFormat="1" x14ac:dyDescent="0.2">
      <c r="B176" s="178"/>
      <c r="C176" s="179"/>
      <c r="D176" s="166" t="s">
        <v>139</v>
      </c>
      <c r="E176" s="180" t="s">
        <v>17</v>
      </c>
      <c r="F176" s="181" t="s">
        <v>145</v>
      </c>
      <c r="G176" s="179"/>
      <c r="H176" s="182">
        <v>16.649999999999999</v>
      </c>
      <c r="I176" s="179"/>
      <c r="J176" s="179"/>
      <c r="K176" s="179"/>
      <c r="L176" s="183"/>
      <c r="M176" s="344"/>
      <c r="N176" s="344"/>
      <c r="O176" s="344"/>
      <c r="P176" s="344"/>
      <c r="Q176" s="344"/>
      <c r="R176" s="344"/>
      <c r="S176" s="344"/>
      <c r="T176" s="344"/>
      <c r="U176" s="345"/>
      <c r="V176" s="345"/>
      <c r="AT176" s="184"/>
      <c r="AU176" s="184"/>
      <c r="AY176" s="184"/>
    </row>
    <row r="177" spans="1:65" s="2" customFormat="1" ht="24.2" customHeight="1" x14ac:dyDescent="0.2">
      <c r="A177" s="32"/>
      <c r="B177" s="33"/>
      <c r="C177" s="156">
        <v>29</v>
      </c>
      <c r="D177" s="156" t="s">
        <v>125</v>
      </c>
      <c r="E177" s="157" t="s">
        <v>232</v>
      </c>
      <c r="F177" s="158" t="s">
        <v>233</v>
      </c>
      <c r="G177" s="159" t="s">
        <v>151</v>
      </c>
      <c r="H177" s="160">
        <v>0.106</v>
      </c>
      <c r="I177" s="375"/>
      <c r="J177" s="161">
        <f>ROUND(I177*H177,2)</f>
        <v>0</v>
      </c>
      <c r="K177" s="158" t="s">
        <v>129</v>
      </c>
      <c r="L177" s="36"/>
      <c r="M177" s="338"/>
      <c r="N177" s="289"/>
      <c r="O177" s="288"/>
      <c r="P177" s="288"/>
      <c r="Q177" s="288"/>
      <c r="R177" s="288"/>
      <c r="S177" s="288"/>
      <c r="T177" s="288"/>
      <c r="U177" s="328"/>
      <c r="V177" s="328"/>
      <c r="W177" s="32"/>
      <c r="X177" s="32"/>
      <c r="Y177" s="32"/>
      <c r="Z177" s="32"/>
      <c r="AA177" s="32"/>
      <c r="AB177" s="32"/>
      <c r="AC177" s="32"/>
      <c r="AD177" s="32"/>
      <c r="AE177" s="32"/>
      <c r="AR177" s="162"/>
      <c r="AT177" s="162"/>
      <c r="AU177" s="162"/>
      <c r="AY177" s="18"/>
      <c r="BE177" s="163"/>
      <c r="BF177" s="163"/>
      <c r="BG177" s="163"/>
      <c r="BH177" s="163"/>
      <c r="BI177" s="163"/>
      <c r="BJ177" s="18"/>
      <c r="BK177" s="163"/>
      <c r="BL177" s="18"/>
      <c r="BM177" s="162"/>
    </row>
    <row r="178" spans="1:65" s="2" customFormat="1" ht="24.2" customHeight="1" x14ac:dyDescent="0.2">
      <c r="A178" s="32"/>
      <c r="B178" s="33"/>
      <c r="C178" s="156">
        <v>30</v>
      </c>
      <c r="D178" s="156" t="s">
        <v>125</v>
      </c>
      <c r="E178" s="157" t="s">
        <v>234</v>
      </c>
      <c r="F178" s="158" t="s">
        <v>235</v>
      </c>
      <c r="G178" s="159" t="s">
        <v>151</v>
      </c>
      <c r="H178" s="160">
        <v>0.106</v>
      </c>
      <c r="I178" s="375"/>
      <c r="J178" s="161">
        <f>ROUND(I178*H178,2)</f>
        <v>0</v>
      </c>
      <c r="K178" s="158" t="s">
        <v>129</v>
      </c>
      <c r="L178" s="36"/>
      <c r="M178" s="338"/>
      <c r="N178" s="289"/>
      <c r="O178" s="288"/>
      <c r="P178" s="288"/>
      <c r="Q178" s="288"/>
      <c r="R178" s="288"/>
      <c r="S178" s="288"/>
      <c r="T178" s="288"/>
      <c r="U178" s="328"/>
      <c r="V178" s="328"/>
      <c r="W178" s="32"/>
      <c r="X178" s="32"/>
      <c r="Y178" s="32"/>
      <c r="Z178" s="32"/>
      <c r="AA178" s="32"/>
      <c r="AB178" s="32"/>
      <c r="AC178" s="32"/>
      <c r="AD178" s="32"/>
      <c r="AE178" s="32"/>
      <c r="AR178" s="162"/>
      <c r="AT178" s="162"/>
      <c r="AU178" s="162"/>
      <c r="AY178" s="18"/>
      <c r="BE178" s="163"/>
      <c r="BF178" s="163"/>
      <c r="BG178" s="163"/>
      <c r="BH178" s="163"/>
      <c r="BI178" s="163"/>
      <c r="BJ178" s="18"/>
      <c r="BK178" s="163"/>
      <c r="BL178" s="18"/>
      <c r="BM178" s="162"/>
    </row>
    <row r="179" spans="1:65" s="12" customFormat="1" ht="22.9" customHeight="1" x14ac:dyDescent="0.2">
      <c r="B179" s="145"/>
      <c r="C179" s="146"/>
      <c r="D179" s="147" t="s">
        <v>71</v>
      </c>
      <c r="E179" s="154" t="s">
        <v>236</v>
      </c>
      <c r="F179" s="154" t="s">
        <v>237</v>
      </c>
      <c r="G179" s="146"/>
      <c r="H179" s="146"/>
      <c r="I179" s="146"/>
      <c r="J179" s="155">
        <f>SUBTOTAL(9,J180:J191)</f>
        <v>0</v>
      </c>
      <c r="K179" s="146"/>
      <c r="L179" s="150"/>
      <c r="M179" s="290"/>
      <c r="N179" s="290"/>
      <c r="O179" s="290"/>
      <c r="P179" s="291"/>
      <c r="Q179" s="290"/>
      <c r="R179" s="291"/>
      <c r="S179" s="290"/>
      <c r="T179" s="291"/>
      <c r="U179" s="337"/>
      <c r="V179" s="337"/>
      <c r="AR179" s="151"/>
      <c r="AT179" s="152"/>
      <c r="AU179" s="152"/>
      <c r="AY179" s="151"/>
      <c r="BK179" s="153"/>
    </row>
    <row r="180" spans="1:65" s="2" customFormat="1" ht="24.2" customHeight="1" x14ac:dyDescent="0.2">
      <c r="A180" s="32"/>
      <c r="B180" s="33"/>
      <c r="C180" s="156">
        <v>31</v>
      </c>
      <c r="D180" s="156" t="s">
        <v>125</v>
      </c>
      <c r="E180" s="157" t="s">
        <v>238</v>
      </c>
      <c r="F180" s="158" t="s">
        <v>239</v>
      </c>
      <c r="G180" s="159" t="s">
        <v>206</v>
      </c>
      <c r="H180" s="160">
        <v>2</v>
      </c>
      <c r="I180" s="375"/>
      <c r="J180" s="161">
        <f t="shared" ref="J180:J191" si="1">ROUND(I180*H180,2)</f>
        <v>0</v>
      </c>
      <c r="K180" s="158" t="s">
        <v>129</v>
      </c>
      <c r="L180" s="36"/>
      <c r="M180" s="338"/>
      <c r="N180" s="289"/>
      <c r="O180" s="288"/>
      <c r="P180" s="288"/>
      <c r="Q180" s="288"/>
      <c r="R180" s="288"/>
      <c r="S180" s="288"/>
      <c r="T180" s="288"/>
      <c r="U180" s="328"/>
      <c r="V180" s="328"/>
      <c r="W180" s="32"/>
      <c r="X180" s="32"/>
      <c r="Y180" s="32"/>
      <c r="Z180" s="32"/>
      <c r="AA180" s="32"/>
      <c r="AB180" s="32"/>
      <c r="AC180" s="32"/>
      <c r="AD180" s="32"/>
      <c r="AE180" s="32"/>
      <c r="AR180" s="162"/>
      <c r="AT180" s="162"/>
      <c r="AU180" s="162"/>
      <c r="AY180" s="18"/>
      <c r="BE180" s="163"/>
      <c r="BF180" s="163"/>
      <c r="BG180" s="163"/>
      <c r="BH180" s="163"/>
      <c r="BI180" s="163"/>
      <c r="BJ180" s="18"/>
      <c r="BK180" s="163"/>
      <c r="BL180" s="18"/>
      <c r="BM180" s="162"/>
    </row>
    <row r="181" spans="1:65" s="2" customFormat="1" ht="14.45" customHeight="1" x14ac:dyDescent="0.2">
      <c r="A181" s="32"/>
      <c r="B181" s="33"/>
      <c r="C181" s="185">
        <v>32</v>
      </c>
      <c r="D181" s="185" t="s">
        <v>194</v>
      </c>
      <c r="E181" s="186" t="s">
        <v>240</v>
      </c>
      <c r="F181" s="187" t="s">
        <v>241</v>
      </c>
      <c r="G181" s="188" t="s">
        <v>206</v>
      </c>
      <c r="H181" s="189">
        <v>1</v>
      </c>
      <c r="I181" s="376"/>
      <c r="J181" s="190">
        <f t="shared" si="1"/>
        <v>0</v>
      </c>
      <c r="K181" s="187" t="s">
        <v>129</v>
      </c>
      <c r="L181" s="191"/>
      <c r="M181" s="346"/>
      <c r="N181" s="287"/>
      <c r="O181" s="288"/>
      <c r="P181" s="288"/>
      <c r="Q181" s="288"/>
      <c r="R181" s="288"/>
      <c r="S181" s="288"/>
      <c r="T181" s="288"/>
      <c r="U181" s="328"/>
      <c r="V181" s="328"/>
      <c r="W181" s="32"/>
      <c r="X181" s="32"/>
      <c r="Y181" s="32"/>
      <c r="Z181" s="32"/>
      <c r="AA181" s="32"/>
      <c r="AB181" s="32"/>
      <c r="AC181" s="32"/>
      <c r="AD181" s="32"/>
      <c r="AE181" s="32"/>
      <c r="AR181" s="162"/>
      <c r="AT181" s="162"/>
      <c r="AU181" s="162"/>
      <c r="AY181" s="18"/>
      <c r="BE181" s="163"/>
      <c r="BF181" s="163"/>
      <c r="BG181" s="163"/>
      <c r="BH181" s="163"/>
      <c r="BI181" s="163"/>
      <c r="BJ181" s="18"/>
      <c r="BK181" s="163"/>
      <c r="BL181" s="18"/>
      <c r="BM181" s="162"/>
    </row>
    <row r="182" spans="1:65" s="2" customFormat="1" ht="14.45" customHeight="1" x14ac:dyDescent="0.2">
      <c r="A182" s="32"/>
      <c r="B182" s="33"/>
      <c r="C182" s="185">
        <v>33</v>
      </c>
      <c r="D182" s="185" t="s">
        <v>194</v>
      </c>
      <c r="E182" s="186" t="s">
        <v>242</v>
      </c>
      <c r="F182" s="187" t="s">
        <v>243</v>
      </c>
      <c r="G182" s="188" t="s">
        <v>206</v>
      </c>
      <c r="H182" s="189">
        <v>1</v>
      </c>
      <c r="I182" s="376"/>
      <c r="J182" s="190">
        <f t="shared" si="1"/>
        <v>0</v>
      </c>
      <c r="K182" s="187" t="s">
        <v>129</v>
      </c>
      <c r="L182" s="191"/>
      <c r="M182" s="346"/>
      <c r="N182" s="287"/>
      <c r="O182" s="288"/>
      <c r="P182" s="288"/>
      <c r="Q182" s="288"/>
      <c r="R182" s="288"/>
      <c r="S182" s="288"/>
      <c r="T182" s="288"/>
      <c r="U182" s="328"/>
      <c r="V182" s="328"/>
      <c r="W182" s="32"/>
      <c r="X182" s="32"/>
      <c r="Y182" s="32"/>
      <c r="Z182" s="32"/>
      <c r="AA182" s="32"/>
      <c r="AB182" s="32"/>
      <c r="AC182" s="32"/>
      <c r="AD182" s="32"/>
      <c r="AE182" s="32"/>
      <c r="AR182" s="162"/>
      <c r="AT182" s="162"/>
      <c r="AU182" s="162"/>
      <c r="AY182" s="18"/>
      <c r="BE182" s="163"/>
      <c r="BF182" s="163"/>
      <c r="BG182" s="163"/>
      <c r="BH182" s="163"/>
      <c r="BI182" s="163"/>
      <c r="BJ182" s="18"/>
      <c r="BK182" s="163"/>
      <c r="BL182" s="18"/>
      <c r="BM182" s="162"/>
    </row>
    <row r="183" spans="1:65" s="2" customFormat="1" ht="14.45" customHeight="1" x14ac:dyDescent="0.2">
      <c r="A183" s="32"/>
      <c r="B183" s="33"/>
      <c r="C183" s="156">
        <v>34</v>
      </c>
      <c r="D183" s="156" t="s">
        <v>125</v>
      </c>
      <c r="E183" s="157" t="s">
        <v>244</v>
      </c>
      <c r="F183" s="158" t="s">
        <v>245</v>
      </c>
      <c r="G183" s="159" t="s">
        <v>206</v>
      </c>
      <c r="H183" s="160">
        <v>2</v>
      </c>
      <c r="I183" s="375"/>
      <c r="J183" s="161">
        <f t="shared" si="1"/>
        <v>0</v>
      </c>
      <c r="K183" s="158" t="s">
        <v>129</v>
      </c>
      <c r="L183" s="36"/>
      <c r="M183" s="338"/>
      <c r="N183" s="289"/>
      <c r="O183" s="288"/>
      <c r="P183" s="288"/>
      <c r="Q183" s="288"/>
      <c r="R183" s="288"/>
      <c r="S183" s="288"/>
      <c r="T183" s="288"/>
      <c r="U183" s="328"/>
      <c r="V183" s="328"/>
      <c r="W183" s="32"/>
      <c r="X183" s="32"/>
      <c r="Y183" s="32"/>
      <c r="Z183" s="32"/>
      <c r="AA183" s="32"/>
      <c r="AB183" s="32"/>
      <c r="AC183" s="32"/>
      <c r="AD183" s="32"/>
      <c r="AE183" s="32"/>
      <c r="AR183" s="162"/>
      <c r="AT183" s="162"/>
      <c r="AU183" s="162"/>
      <c r="AY183" s="18"/>
      <c r="BE183" s="163"/>
      <c r="BF183" s="163"/>
      <c r="BG183" s="163"/>
      <c r="BH183" s="163"/>
      <c r="BI183" s="163"/>
      <c r="BJ183" s="18"/>
      <c r="BK183" s="163"/>
      <c r="BL183" s="18"/>
      <c r="BM183" s="162"/>
    </row>
    <row r="184" spans="1:65" s="2" customFormat="1" ht="14.45" customHeight="1" x14ac:dyDescent="0.2">
      <c r="A184" s="32"/>
      <c r="B184" s="33"/>
      <c r="C184" s="185">
        <v>35</v>
      </c>
      <c r="D184" s="185" t="s">
        <v>194</v>
      </c>
      <c r="E184" s="186" t="s">
        <v>246</v>
      </c>
      <c r="F184" s="187" t="s">
        <v>247</v>
      </c>
      <c r="G184" s="188" t="s">
        <v>206</v>
      </c>
      <c r="H184" s="189">
        <v>2</v>
      </c>
      <c r="I184" s="376"/>
      <c r="J184" s="190">
        <f t="shared" si="1"/>
        <v>0</v>
      </c>
      <c r="K184" s="187" t="s">
        <v>129</v>
      </c>
      <c r="L184" s="191"/>
      <c r="M184" s="346"/>
      <c r="N184" s="287"/>
      <c r="O184" s="288"/>
      <c r="P184" s="288"/>
      <c r="Q184" s="288"/>
      <c r="R184" s="288"/>
      <c r="S184" s="288"/>
      <c r="T184" s="288"/>
      <c r="U184" s="328"/>
      <c r="V184" s="328"/>
      <c r="W184" s="32"/>
      <c r="X184" s="32"/>
      <c r="Y184" s="32"/>
      <c r="Z184" s="32"/>
      <c r="AA184" s="32"/>
      <c r="AB184" s="32"/>
      <c r="AC184" s="32"/>
      <c r="AD184" s="32"/>
      <c r="AE184" s="32"/>
      <c r="AR184" s="162"/>
      <c r="AT184" s="162"/>
      <c r="AU184" s="162"/>
      <c r="AY184" s="18"/>
      <c r="BE184" s="163"/>
      <c r="BF184" s="163"/>
      <c r="BG184" s="163"/>
      <c r="BH184" s="163"/>
      <c r="BI184" s="163"/>
      <c r="BJ184" s="18"/>
      <c r="BK184" s="163"/>
      <c r="BL184" s="18"/>
      <c r="BM184" s="162"/>
    </row>
    <row r="185" spans="1:65" s="2" customFormat="1" ht="14.45" customHeight="1" x14ac:dyDescent="0.2">
      <c r="A185" s="32"/>
      <c r="B185" s="33"/>
      <c r="C185" s="156">
        <v>36</v>
      </c>
      <c r="D185" s="156" t="s">
        <v>125</v>
      </c>
      <c r="E185" s="157" t="s">
        <v>248</v>
      </c>
      <c r="F185" s="158" t="s">
        <v>249</v>
      </c>
      <c r="G185" s="159" t="s">
        <v>206</v>
      </c>
      <c r="H185" s="160">
        <v>2</v>
      </c>
      <c r="I185" s="375"/>
      <c r="J185" s="161">
        <f t="shared" si="1"/>
        <v>0</v>
      </c>
      <c r="K185" s="158" t="s">
        <v>129</v>
      </c>
      <c r="L185" s="36"/>
      <c r="M185" s="338"/>
      <c r="N185" s="289"/>
      <c r="O185" s="288"/>
      <c r="P185" s="288"/>
      <c r="Q185" s="288"/>
      <c r="R185" s="288"/>
      <c r="S185" s="288"/>
      <c r="T185" s="288"/>
      <c r="U185" s="328"/>
      <c r="V185" s="328"/>
      <c r="W185" s="32"/>
      <c r="X185" s="32"/>
      <c r="Y185" s="32"/>
      <c r="Z185" s="32"/>
      <c r="AA185" s="32"/>
      <c r="AB185" s="32"/>
      <c r="AC185" s="32"/>
      <c r="AD185" s="32"/>
      <c r="AE185" s="32"/>
      <c r="AR185" s="162"/>
      <c r="AT185" s="162"/>
      <c r="AU185" s="162"/>
      <c r="AY185" s="18"/>
      <c r="BE185" s="163"/>
      <c r="BF185" s="163"/>
      <c r="BG185" s="163"/>
      <c r="BH185" s="163"/>
      <c r="BI185" s="163"/>
      <c r="BJ185" s="18"/>
      <c r="BK185" s="163"/>
      <c r="BL185" s="18"/>
      <c r="BM185" s="162"/>
    </row>
    <row r="186" spans="1:65" s="2" customFormat="1" ht="14.45" customHeight="1" x14ac:dyDescent="0.2">
      <c r="A186" s="32"/>
      <c r="B186" s="33"/>
      <c r="C186" s="185">
        <v>37</v>
      </c>
      <c r="D186" s="185" t="s">
        <v>194</v>
      </c>
      <c r="E186" s="186" t="s">
        <v>250</v>
      </c>
      <c r="F186" s="187" t="s">
        <v>251</v>
      </c>
      <c r="G186" s="188" t="s">
        <v>206</v>
      </c>
      <c r="H186" s="189">
        <v>2</v>
      </c>
      <c r="I186" s="376"/>
      <c r="J186" s="190">
        <f t="shared" si="1"/>
        <v>0</v>
      </c>
      <c r="K186" s="187" t="s">
        <v>129</v>
      </c>
      <c r="L186" s="191"/>
      <c r="M186" s="346"/>
      <c r="N186" s="287"/>
      <c r="O186" s="288"/>
      <c r="P186" s="288"/>
      <c r="Q186" s="288"/>
      <c r="R186" s="288"/>
      <c r="S186" s="288"/>
      <c r="T186" s="288"/>
      <c r="U186" s="328"/>
      <c r="V186" s="328"/>
      <c r="W186" s="32"/>
      <c r="X186" s="32"/>
      <c r="Y186" s="32"/>
      <c r="Z186" s="32"/>
      <c r="AA186" s="32"/>
      <c r="AB186" s="32"/>
      <c r="AC186" s="32"/>
      <c r="AD186" s="32"/>
      <c r="AE186" s="32"/>
      <c r="AR186" s="162"/>
      <c r="AT186" s="162"/>
      <c r="AU186" s="162"/>
      <c r="AY186" s="18"/>
      <c r="BE186" s="163"/>
      <c r="BF186" s="163"/>
      <c r="BG186" s="163"/>
      <c r="BH186" s="163"/>
      <c r="BI186" s="163"/>
      <c r="BJ186" s="18"/>
      <c r="BK186" s="163"/>
      <c r="BL186" s="18"/>
      <c r="BM186" s="162"/>
    </row>
    <row r="187" spans="1:65" s="2" customFormat="1" ht="14.45" customHeight="1" x14ac:dyDescent="0.2">
      <c r="A187" s="274"/>
      <c r="B187" s="33"/>
      <c r="C187" s="185">
        <v>38</v>
      </c>
      <c r="D187" s="185" t="s">
        <v>194</v>
      </c>
      <c r="E187" s="186" t="s">
        <v>665</v>
      </c>
      <c r="F187" s="187" t="s">
        <v>664</v>
      </c>
      <c r="G187" s="188" t="s">
        <v>206</v>
      </c>
      <c r="H187" s="189">
        <v>2</v>
      </c>
      <c r="I187" s="376"/>
      <c r="J187" s="190">
        <f t="shared" si="1"/>
        <v>0</v>
      </c>
      <c r="K187" s="187"/>
      <c r="L187" s="191"/>
      <c r="M187" s="346"/>
      <c r="N187" s="287"/>
      <c r="O187" s="288"/>
      <c r="P187" s="288"/>
      <c r="Q187" s="288"/>
      <c r="R187" s="288"/>
      <c r="S187" s="288"/>
      <c r="T187" s="288"/>
      <c r="U187" s="328"/>
      <c r="V187" s="328"/>
      <c r="W187" s="274"/>
      <c r="X187" s="274"/>
      <c r="Y187" s="274"/>
      <c r="Z187" s="274"/>
      <c r="AA187" s="274"/>
      <c r="AB187" s="274"/>
      <c r="AC187" s="274"/>
      <c r="AD187" s="274"/>
      <c r="AE187" s="274"/>
      <c r="AR187" s="162"/>
      <c r="AT187" s="162"/>
      <c r="AU187" s="162"/>
      <c r="AY187" s="18"/>
      <c r="BE187" s="163"/>
      <c r="BF187" s="163"/>
      <c r="BG187" s="163"/>
      <c r="BH187" s="163"/>
      <c r="BI187" s="163"/>
      <c r="BJ187" s="18"/>
      <c r="BK187" s="163"/>
      <c r="BL187" s="18"/>
      <c r="BM187" s="162"/>
    </row>
    <row r="188" spans="1:65" s="2" customFormat="1" ht="14.45" customHeight="1" x14ac:dyDescent="0.2">
      <c r="A188" s="32"/>
      <c r="B188" s="33"/>
      <c r="C188" s="156">
        <v>39</v>
      </c>
      <c r="D188" s="156" t="s">
        <v>125</v>
      </c>
      <c r="E188" s="157" t="s">
        <v>252</v>
      </c>
      <c r="F188" s="158" t="s">
        <v>253</v>
      </c>
      <c r="G188" s="159" t="s">
        <v>206</v>
      </c>
      <c r="H188" s="160">
        <v>4</v>
      </c>
      <c r="I188" s="375"/>
      <c r="J188" s="161">
        <f t="shared" si="1"/>
        <v>0</v>
      </c>
      <c r="K188" s="158" t="s">
        <v>129</v>
      </c>
      <c r="L188" s="36"/>
      <c r="M188" s="338"/>
      <c r="N188" s="289"/>
      <c r="O188" s="288"/>
      <c r="P188" s="288"/>
      <c r="Q188" s="288"/>
      <c r="R188" s="288"/>
      <c r="S188" s="288"/>
      <c r="T188" s="288"/>
      <c r="U188" s="328"/>
      <c r="V188" s="328"/>
      <c r="W188" s="32"/>
      <c r="X188" s="32"/>
      <c r="Y188" s="32"/>
      <c r="Z188" s="32"/>
      <c r="AA188" s="32"/>
      <c r="AB188" s="32"/>
      <c r="AC188" s="32"/>
      <c r="AD188" s="32"/>
      <c r="AE188" s="32"/>
      <c r="AR188" s="162"/>
      <c r="AT188" s="162"/>
      <c r="AU188" s="162"/>
      <c r="AY188" s="18"/>
      <c r="BE188" s="163"/>
      <c r="BF188" s="163"/>
      <c r="BG188" s="163"/>
      <c r="BH188" s="163"/>
      <c r="BI188" s="163"/>
      <c r="BJ188" s="18"/>
      <c r="BK188" s="163"/>
      <c r="BL188" s="18"/>
      <c r="BM188" s="162"/>
    </row>
    <row r="189" spans="1:65" s="2" customFormat="1" ht="14.45" customHeight="1" x14ac:dyDescent="0.2">
      <c r="A189" s="32"/>
      <c r="B189" s="33"/>
      <c r="C189" s="185">
        <v>40</v>
      </c>
      <c r="D189" s="185" t="s">
        <v>194</v>
      </c>
      <c r="E189" s="186" t="s">
        <v>254</v>
      </c>
      <c r="F189" s="187" t="s">
        <v>255</v>
      </c>
      <c r="G189" s="188" t="s">
        <v>206</v>
      </c>
      <c r="H189" s="189">
        <v>4</v>
      </c>
      <c r="I189" s="376"/>
      <c r="J189" s="190">
        <f t="shared" si="1"/>
        <v>0</v>
      </c>
      <c r="K189" s="187" t="s">
        <v>129</v>
      </c>
      <c r="L189" s="191"/>
      <c r="M189" s="346"/>
      <c r="N189" s="287"/>
      <c r="O189" s="288"/>
      <c r="P189" s="288"/>
      <c r="Q189" s="288"/>
      <c r="R189" s="288"/>
      <c r="S189" s="288"/>
      <c r="T189" s="288"/>
      <c r="U189" s="328"/>
      <c r="V189" s="328"/>
      <c r="W189" s="32"/>
      <c r="X189" s="32"/>
      <c r="Y189" s="32"/>
      <c r="Z189" s="32"/>
      <c r="AA189" s="32"/>
      <c r="AB189" s="32"/>
      <c r="AC189" s="32"/>
      <c r="AD189" s="32"/>
      <c r="AE189" s="32"/>
      <c r="AR189" s="162"/>
      <c r="AT189" s="162"/>
      <c r="AU189" s="162"/>
      <c r="AY189" s="18"/>
      <c r="BE189" s="163"/>
      <c r="BF189" s="163"/>
      <c r="BG189" s="163"/>
      <c r="BH189" s="163"/>
      <c r="BI189" s="163"/>
      <c r="BJ189" s="18"/>
      <c r="BK189" s="163"/>
      <c r="BL189" s="18"/>
      <c r="BM189" s="162"/>
    </row>
    <row r="190" spans="1:65" s="2" customFormat="1" ht="24.2" customHeight="1" x14ac:dyDescent="0.2">
      <c r="A190" s="32"/>
      <c r="B190" s="33"/>
      <c r="C190" s="156">
        <v>41</v>
      </c>
      <c r="D190" s="156" t="s">
        <v>125</v>
      </c>
      <c r="E190" s="157" t="s">
        <v>256</v>
      </c>
      <c r="F190" s="158" t="s">
        <v>257</v>
      </c>
      <c r="G190" s="159" t="s">
        <v>151</v>
      </c>
      <c r="H190" s="160">
        <v>0.05</v>
      </c>
      <c r="I190" s="375"/>
      <c r="J190" s="161">
        <f t="shared" si="1"/>
        <v>0</v>
      </c>
      <c r="K190" s="158" t="s">
        <v>129</v>
      </c>
      <c r="L190" s="36"/>
      <c r="M190" s="338"/>
      <c r="N190" s="289"/>
      <c r="O190" s="288"/>
      <c r="P190" s="288"/>
      <c r="Q190" s="288"/>
      <c r="R190" s="288"/>
      <c r="S190" s="288"/>
      <c r="T190" s="288"/>
      <c r="U190" s="328"/>
      <c r="V190" s="328"/>
      <c r="W190" s="32"/>
      <c r="X190" s="32"/>
      <c r="Y190" s="32"/>
      <c r="Z190" s="32"/>
      <c r="AA190" s="32"/>
      <c r="AB190" s="32"/>
      <c r="AC190" s="32"/>
      <c r="AD190" s="32"/>
      <c r="AE190" s="32"/>
      <c r="AR190" s="162"/>
      <c r="AT190" s="162"/>
      <c r="AU190" s="162"/>
      <c r="AY190" s="18"/>
      <c r="BE190" s="163"/>
      <c r="BF190" s="163"/>
      <c r="BG190" s="163"/>
      <c r="BH190" s="163"/>
      <c r="BI190" s="163"/>
      <c r="BJ190" s="18"/>
      <c r="BK190" s="163"/>
      <c r="BL190" s="18"/>
      <c r="BM190" s="162"/>
    </row>
    <row r="191" spans="1:65" s="2" customFormat="1" ht="24.2" customHeight="1" x14ac:dyDescent="0.2">
      <c r="A191" s="32"/>
      <c r="B191" s="33"/>
      <c r="C191" s="156">
        <v>42</v>
      </c>
      <c r="D191" s="156" t="s">
        <v>125</v>
      </c>
      <c r="E191" s="157" t="s">
        <v>258</v>
      </c>
      <c r="F191" s="158" t="s">
        <v>259</v>
      </c>
      <c r="G191" s="159" t="s">
        <v>151</v>
      </c>
      <c r="H191" s="160">
        <v>0.05</v>
      </c>
      <c r="I191" s="375"/>
      <c r="J191" s="161">
        <f t="shared" si="1"/>
        <v>0</v>
      </c>
      <c r="K191" s="158" t="s">
        <v>129</v>
      </c>
      <c r="L191" s="36"/>
      <c r="M191" s="338"/>
      <c r="N191" s="289"/>
      <c r="O191" s="288"/>
      <c r="P191" s="288"/>
      <c r="Q191" s="288"/>
      <c r="R191" s="288"/>
      <c r="S191" s="288"/>
      <c r="T191" s="288"/>
      <c r="U191" s="328"/>
      <c r="V191" s="328"/>
      <c r="W191" s="32"/>
      <c r="X191" s="32"/>
      <c r="Y191" s="32"/>
      <c r="Z191" s="32"/>
      <c r="AA191" s="32"/>
      <c r="AB191" s="32"/>
      <c r="AC191" s="32"/>
      <c r="AD191" s="32"/>
      <c r="AE191" s="32"/>
      <c r="AR191" s="162"/>
      <c r="AT191" s="162"/>
      <c r="AU191" s="162"/>
      <c r="AY191" s="18"/>
      <c r="BE191" s="163"/>
      <c r="BF191" s="163"/>
      <c r="BG191" s="163"/>
      <c r="BH191" s="163"/>
      <c r="BI191" s="163"/>
      <c r="BJ191" s="18"/>
      <c r="BK191" s="163"/>
      <c r="BL191" s="18"/>
      <c r="BM191" s="162"/>
    </row>
    <row r="192" spans="1:65" s="12" customFormat="1" ht="22.9" customHeight="1" x14ac:dyDescent="0.2">
      <c r="B192" s="145"/>
      <c r="C192" s="146"/>
      <c r="D192" s="147" t="s">
        <v>71</v>
      </c>
      <c r="E192" s="154" t="s">
        <v>260</v>
      </c>
      <c r="F192" s="154" t="s">
        <v>261</v>
      </c>
      <c r="G192" s="146"/>
      <c r="H192" s="146"/>
      <c r="I192" s="146"/>
      <c r="J192" s="155">
        <f>SUBTOTAL(9,J193:J199)</f>
        <v>0</v>
      </c>
      <c r="K192" s="146"/>
      <c r="L192" s="150"/>
      <c r="M192" s="290"/>
      <c r="N192" s="290"/>
      <c r="O192" s="290"/>
      <c r="P192" s="291"/>
      <c r="Q192" s="290"/>
      <c r="R192" s="291"/>
      <c r="S192" s="290"/>
      <c r="T192" s="291"/>
      <c r="U192" s="337"/>
      <c r="V192" s="337"/>
      <c r="AR192" s="151"/>
      <c r="AT192" s="152"/>
      <c r="AU192" s="152"/>
      <c r="AY192" s="151"/>
      <c r="BK192" s="153"/>
    </row>
    <row r="193" spans="1:65" s="2" customFormat="1" ht="24.2" customHeight="1" x14ac:dyDescent="0.2">
      <c r="A193" s="32"/>
      <c r="B193" s="33"/>
      <c r="C193" s="156">
        <v>43</v>
      </c>
      <c r="D193" s="156" t="s">
        <v>125</v>
      </c>
      <c r="E193" s="157" t="s">
        <v>262</v>
      </c>
      <c r="F193" s="158" t="s">
        <v>263</v>
      </c>
      <c r="G193" s="159" t="s">
        <v>173</v>
      </c>
      <c r="H193" s="160">
        <v>1</v>
      </c>
      <c r="I193" s="375"/>
      <c r="J193" s="161">
        <f>ROUND(I193*H193,2)</f>
        <v>0</v>
      </c>
      <c r="K193" s="158" t="s">
        <v>129</v>
      </c>
      <c r="L193" s="36"/>
      <c r="M193" s="338"/>
      <c r="N193" s="289"/>
      <c r="O193" s="288"/>
      <c r="P193" s="288"/>
      <c r="Q193" s="288"/>
      <c r="R193" s="288"/>
      <c r="S193" s="288"/>
      <c r="T193" s="288"/>
      <c r="U193" s="328"/>
      <c r="V193" s="328"/>
      <c r="W193" s="32"/>
      <c r="X193" s="32"/>
      <c r="Y193" s="32"/>
      <c r="Z193" s="32"/>
      <c r="AA193" s="32"/>
      <c r="AB193" s="32"/>
      <c r="AC193" s="32"/>
      <c r="AD193" s="32"/>
      <c r="AE193" s="32"/>
      <c r="AR193" s="162"/>
      <c r="AT193" s="162"/>
      <c r="AU193" s="162"/>
      <c r="AY193" s="18"/>
      <c r="BE193" s="163"/>
      <c r="BF193" s="163"/>
      <c r="BG193" s="163"/>
      <c r="BH193" s="163"/>
      <c r="BI193" s="163"/>
      <c r="BJ193" s="18"/>
      <c r="BK193" s="163"/>
      <c r="BL193" s="18"/>
      <c r="BM193" s="162"/>
    </row>
    <row r="194" spans="1:65" s="13" customFormat="1" x14ac:dyDescent="0.2">
      <c r="B194" s="164"/>
      <c r="C194" s="165"/>
      <c r="D194" s="166" t="s">
        <v>139</v>
      </c>
      <c r="E194" s="167" t="s">
        <v>17</v>
      </c>
      <c r="F194" s="168" t="s">
        <v>140</v>
      </c>
      <c r="G194" s="165"/>
      <c r="H194" s="167" t="s">
        <v>17</v>
      </c>
      <c r="I194" s="165"/>
      <c r="J194" s="165"/>
      <c r="K194" s="165"/>
      <c r="L194" s="169"/>
      <c r="M194" s="340"/>
      <c r="N194" s="340"/>
      <c r="O194" s="340"/>
      <c r="P194" s="340"/>
      <c r="Q194" s="340"/>
      <c r="R194" s="340"/>
      <c r="S194" s="340"/>
      <c r="T194" s="340"/>
      <c r="U194" s="341"/>
      <c r="V194" s="341"/>
      <c r="AT194" s="170"/>
      <c r="AU194" s="170"/>
      <c r="AY194" s="170"/>
    </row>
    <row r="195" spans="1:65" s="14" customFormat="1" x14ac:dyDescent="0.2">
      <c r="B195" s="171"/>
      <c r="C195" s="172"/>
      <c r="D195" s="166" t="s">
        <v>139</v>
      </c>
      <c r="E195" s="173" t="s">
        <v>17</v>
      </c>
      <c r="F195" s="174" t="s">
        <v>264</v>
      </c>
      <c r="G195" s="172"/>
      <c r="H195" s="175">
        <v>1</v>
      </c>
      <c r="I195" s="172"/>
      <c r="J195" s="172"/>
      <c r="K195" s="172"/>
      <c r="L195" s="176"/>
      <c r="M195" s="342"/>
      <c r="N195" s="342"/>
      <c r="O195" s="342"/>
      <c r="P195" s="342"/>
      <c r="Q195" s="342"/>
      <c r="R195" s="342"/>
      <c r="S195" s="342"/>
      <c r="T195" s="342"/>
      <c r="U195" s="343"/>
      <c r="V195" s="343"/>
      <c r="AT195" s="177"/>
      <c r="AU195" s="177"/>
      <c r="AY195" s="177"/>
    </row>
    <row r="196" spans="1:65" s="15" customFormat="1" x14ac:dyDescent="0.2">
      <c r="B196" s="178"/>
      <c r="C196" s="179"/>
      <c r="D196" s="166" t="s">
        <v>139</v>
      </c>
      <c r="E196" s="180" t="s">
        <v>17</v>
      </c>
      <c r="F196" s="181" t="s">
        <v>145</v>
      </c>
      <c r="G196" s="179"/>
      <c r="H196" s="182">
        <v>1</v>
      </c>
      <c r="I196" s="179"/>
      <c r="J196" s="179"/>
      <c r="K196" s="179"/>
      <c r="L196" s="183"/>
      <c r="M196" s="344"/>
      <c r="N196" s="344"/>
      <c r="O196" s="344"/>
      <c r="P196" s="344"/>
      <c r="Q196" s="344"/>
      <c r="R196" s="344"/>
      <c r="S196" s="344"/>
      <c r="T196" s="344"/>
      <c r="U196" s="345"/>
      <c r="V196" s="345"/>
      <c r="AT196" s="184"/>
      <c r="AU196" s="184"/>
      <c r="AY196" s="184"/>
    </row>
    <row r="197" spans="1:65" s="2" customFormat="1" ht="14.45" customHeight="1" x14ac:dyDescent="0.2">
      <c r="A197" s="32"/>
      <c r="B197" s="33"/>
      <c r="C197" s="185">
        <v>44</v>
      </c>
      <c r="D197" s="185" t="s">
        <v>194</v>
      </c>
      <c r="E197" s="186" t="s">
        <v>265</v>
      </c>
      <c r="F197" s="187" t="s">
        <v>266</v>
      </c>
      <c r="G197" s="188" t="s">
        <v>206</v>
      </c>
      <c r="H197" s="189">
        <v>1</v>
      </c>
      <c r="I197" s="376"/>
      <c r="J197" s="190">
        <f>ROUND(I197*H197,2)</f>
        <v>0</v>
      </c>
      <c r="K197" s="187" t="s">
        <v>17</v>
      </c>
      <c r="L197" s="191"/>
      <c r="M197" s="346"/>
      <c r="N197" s="287"/>
      <c r="O197" s="288"/>
      <c r="P197" s="288"/>
      <c r="Q197" s="288"/>
      <c r="R197" s="288"/>
      <c r="S197" s="288"/>
      <c r="T197" s="288"/>
      <c r="U197" s="328"/>
      <c r="V197" s="328"/>
      <c r="W197" s="32"/>
      <c r="X197" s="32"/>
      <c r="Y197" s="32"/>
      <c r="Z197" s="32"/>
      <c r="AA197" s="32"/>
      <c r="AB197" s="32"/>
      <c r="AC197" s="32"/>
      <c r="AD197" s="32"/>
      <c r="AE197" s="32"/>
      <c r="AR197" s="162"/>
      <c r="AT197" s="162"/>
      <c r="AU197" s="162"/>
      <c r="AY197" s="18"/>
      <c r="BE197" s="163"/>
      <c r="BF197" s="163"/>
      <c r="BG197" s="163"/>
      <c r="BH197" s="163"/>
      <c r="BI197" s="163"/>
      <c r="BJ197" s="18"/>
      <c r="BK197" s="163"/>
      <c r="BL197" s="18"/>
      <c r="BM197" s="162"/>
    </row>
    <row r="198" spans="1:65" s="2" customFormat="1" ht="24.2" customHeight="1" x14ac:dyDescent="0.2">
      <c r="A198" s="32"/>
      <c r="B198" s="33"/>
      <c r="C198" s="156">
        <v>45</v>
      </c>
      <c r="D198" s="156" t="s">
        <v>125</v>
      </c>
      <c r="E198" s="157" t="s">
        <v>267</v>
      </c>
      <c r="F198" s="158" t="s">
        <v>268</v>
      </c>
      <c r="G198" s="159" t="s">
        <v>151</v>
      </c>
      <c r="H198" s="160">
        <v>3.5000000000000003E-2</v>
      </c>
      <c r="I198" s="375"/>
      <c r="J198" s="161">
        <f>ROUND(I198*H198,2)</f>
        <v>0</v>
      </c>
      <c r="K198" s="158" t="s">
        <v>129</v>
      </c>
      <c r="L198" s="36"/>
      <c r="M198" s="338"/>
      <c r="N198" s="289"/>
      <c r="O198" s="288"/>
      <c r="P198" s="288"/>
      <c r="Q198" s="288"/>
      <c r="R198" s="288"/>
      <c r="S198" s="288"/>
      <c r="T198" s="288"/>
      <c r="U198" s="328"/>
      <c r="V198" s="328"/>
      <c r="W198" s="32"/>
      <c r="X198" s="32"/>
      <c r="Y198" s="32"/>
      <c r="Z198" s="32"/>
      <c r="AA198" s="32"/>
      <c r="AB198" s="32"/>
      <c r="AC198" s="32"/>
      <c r="AD198" s="32"/>
      <c r="AE198" s="32"/>
      <c r="AR198" s="162"/>
      <c r="AT198" s="162"/>
      <c r="AU198" s="162"/>
      <c r="AY198" s="18"/>
      <c r="BE198" s="163"/>
      <c r="BF198" s="163"/>
      <c r="BG198" s="163"/>
      <c r="BH198" s="163"/>
      <c r="BI198" s="163"/>
      <c r="BJ198" s="18"/>
      <c r="BK198" s="163"/>
      <c r="BL198" s="18"/>
      <c r="BM198" s="162"/>
    </row>
    <row r="199" spans="1:65" s="2" customFormat="1" ht="24.2" customHeight="1" x14ac:dyDescent="0.2">
      <c r="A199" s="32"/>
      <c r="B199" s="33"/>
      <c r="C199" s="156">
        <v>46</v>
      </c>
      <c r="D199" s="156" t="s">
        <v>125</v>
      </c>
      <c r="E199" s="157" t="s">
        <v>269</v>
      </c>
      <c r="F199" s="158" t="s">
        <v>270</v>
      </c>
      <c r="G199" s="159" t="s">
        <v>151</v>
      </c>
      <c r="H199" s="160">
        <v>3.5000000000000003E-2</v>
      </c>
      <c r="I199" s="375"/>
      <c r="J199" s="161">
        <f>ROUND(I199*H199,2)</f>
        <v>0</v>
      </c>
      <c r="K199" s="158" t="s">
        <v>129</v>
      </c>
      <c r="L199" s="36"/>
      <c r="M199" s="338"/>
      <c r="N199" s="289"/>
      <c r="O199" s="288"/>
      <c r="P199" s="288"/>
      <c r="Q199" s="288"/>
      <c r="R199" s="288"/>
      <c r="S199" s="288"/>
      <c r="T199" s="288"/>
      <c r="U199" s="328"/>
      <c r="V199" s="328"/>
      <c r="W199" s="32"/>
      <c r="X199" s="32"/>
      <c r="Y199" s="32"/>
      <c r="Z199" s="32"/>
      <c r="AA199" s="32"/>
      <c r="AB199" s="32"/>
      <c r="AC199" s="32"/>
      <c r="AD199" s="32"/>
      <c r="AE199" s="32"/>
      <c r="AR199" s="162"/>
      <c r="AT199" s="162"/>
      <c r="AU199" s="162"/>
      <c r="AY199" s="18"/>
      <c r="BE199" s="163"/>
      <c r="BF199" s="163"/>
      <c r="BG199" s="163"/>
      <c r="BH199" s="163"/>
      <c r="BI199" s="163"/>
      <c r="BJ199" s="18"/>
      <c r="BK199" s="163"/>
      <c r="BL199" s="18"/>
      <c r="BM199" s="162"/>
    </row>
    <row r="200" spans="1:65" s="12" customFormat="1" ht="22.9" customHeight="1" x14ac:dyDescent="0.2">
      <c r="B200" s="145"/>
      <c r="C200" s="146"/>
      <c r="D200" s="147" t="s">
        <v>71</v>
      </c>
      <c r="E200" s="154" t="s">
        <v>271</v>
      </c>
      <c r="F200" s="154" t="s">
        <v>272</v>
      </c>
      <c r="G200" s="146"/>
      <c r="H200" s="146"/>
      <c r="I200" s="146"/>
      <c r="J200" s="155">
        <f>SUBTOTAL(9,J201:J214)</f>
        <v>0</v>
      </c>
      <c r="K200" s="146"/>
      <c r="L200" s="150"/>
      <c r="M200" s="290"/>
      <c r="N200" s="290"/>
      <c r="O200" s="290"/>
      <c r="P200" s="291"/>
      <c r="Q200" s="290"/>
      <c r="R200" s="291"/>
      <c r="S200" s="290"/>
      <c r="T200" s="291"/>
      <c r="U200" s="337"/>
      <c r="V200" s="337"/>
      <c r="AR200" s="151"/>
      <c r="AT200" s="152"/>
      <c r="AU200" s="152"/>
      <c r="AY200" s="151"/>
      <c r="BK200" s="153"/>
    </row>
    <row r="201" spans="1:65" s="2" customFormat="1" ht="14.45" customHeight="1" x14ac:dyDescent="0.2">
      <c r="A201" s="32"/>
      <c r="B201" s="33"/>
      <c r="C201" s="156">
        <v>47</v>
      </c>
      <c r="D201" s="156" t="s">
        <v>125</v>
      </c>
      <c r="E201" s="157" t="s">
        <v>273</v>
      </c>
      <c r="F201" s="158" t="s">
        <v>274</v>
      </c>
      <c r="G201" s="159" t="s">
        <v>138</v>
      </c>
      <c r="H201" s="160">
        <v>17.704000000000001</v>
      </c>
      <c r="I201" s="375"/>
      <c r="J201" s="161">
        <f>ROUND(I201*H201,2)</f>
        <v>0</v>
      </c>
      <c r="K201" s="158" t="s">
        <v>129</v>
      </c>
      <c r="L201" s="36"/>
      <c r="M201" s="338"/>
      <c r="N201" s="289"/>
      <c r="O201" s="288"/>
      <c r="P201" s="288"/>
      <c r="Q201" s="288"/>
      <c r="R201" s="288"/>
      <c r="S201" s="288"/>
      <c r="T201" s="288"/>
      <c r="U201" s="328"/>
      <c r="V201" s="328"/>
      <c r="W201" s="32"/>
      <c r="X201" s="32"/>
      <c r="Y201" s="32"/>
      <c r="Z201" s="32"/>
      <c r="AA201" s="32"/>
      <c r="AB201" s="32"/>
      <c r="AC201" s="32"/>
      <c r="AD201" s="32"/>
      <c r="AE201" s="32"/>
      <c r="AR201" s="162"/>
      <c r="AT201" s="162"/>
      <c r="AU201" s="162"/>
      <c r="AY201" s="18"/>
      <c r="BE201" s="163"/>
      <c r="BF201" s="163"/>
      <c r="BG201" s="163"/>
      <c r="BH201" s="163"/>
      <c r="BI201" s="163"/>
      <c r="BJ201" s="18"/>
      <c r="BK201" s="163"/>
      <c r="BL201" s="18"/>
      <c r="BM201" s="162"/>
    </row>
    <row r="202" spans="1:65" s="2" customFormat="1" ht="14.45" customHeight="1" x14ac:dyDescent="0.2">
      <c r="A202" s="32"/>
      <c r="B202" s="33"/>
      <c r="C202" s="156">
        <v>48</v>
      </c>
      <c r="D202" s="156" t="s">
        <v>125</v>
      </c>
      <c r="E202" s="157" t="s">
        <v>275</v>
      </c>
      <c r="F202" s="158" t="s">
        <v>276</v>
      </c>
      <c r="G202" s="159" t="s">
        <v>138</v>
      </c>
      <c r="H202" s="160">
        <v>17.704000000000001</v>
      </c>
      <c r="I202" s="375"/>
      <c r="J202" s="161">
        <f>ROUND(I202*H202,2)</f>
        <v>0</v>
      </c>
      <c r="K202" s="158" t="s">
        <v>129</v>
      </c>
      <c r="L202" s="36"/>
      <c r="M202" s="338"/>
      <c r="N202" s="289"/>
      <c r="O202" s="288"/>
      <c r="P202" s="288"/>
      <c r="Q202" s="288"/>
      <c r="R202" s="288"/>
      <c r="S202" s="288"/>
      <c r="T202" s="288"/>
      <c r="U202" s="328"/>
      <c r="V202" s="328"/>
      <c r="W202" s="32"/>
      <c r="X202" s="32"/>
      <c r="Y202" s="32"/>
      <c r="Z202" s="32"/>
      <c r="AA202" s="32"/>
      <c r="AB202" s="32"/>
      <c r="AC202" s="32"/>
      <c r="AD202" s="32"/>
      <c r="AE202" s="32"/>
      <c r="AR202" s="162"/>
      <c r="AT202" s="162"/>
      <c r="AU202" s="162"/>
      <c r="AY202" s="18"/>
      <c r="BE202" s="163"/>
      <c r="BF202" s="163"/>
      <c r="BG202" s="163"/>
      <c r="BH202" s="163"/>
      <c r="BI202" s="163"/>
      <c r="BJ202" s="18"/>
      <c r="BK202" s="163"/>
      <c r="BL202" s="18"/>
      <c r="BM202" s="162"/>
    </row>
    <row r="203" spans="1:65" s="2" customFormat="1" ht="14.45" customHeight="1" x14ac:dyDescent="0.2">
      <c r="A203" s="32"/>
      <c r="B203" s="33"/>
      <c r="C203" s="156">
        <v>49</v>
      </c>
      <c r="D203" s="156" t="s">
        <v>125</v>
      </c>
      <c r="E203" s="157" t="s">
        <v>277</v>
      </c>
      <c r="F203" s="158" t="s">
        <v>278</v>
      </c>
      <c r="G203" s="159" t="s">
        <v>138</v>
      </c>
      <c r="H203" s="160">
        <v>17.704000000000001</v>
      </c>
      <c r="I203" s="375"/>
      <c r="J203" s="161">
        <f>ROUND(I203*H203,2)</f>
        <v>0</v>
      </c>
      <c r="K203" s="158" t="s">
        <v>129</v>
      </c>
      <c r="L203" s="36"/>
      <c r="M203" s="338"/>
      <c r="N203" s="289"/>
      <c r="O203" s="288"/>
      <c r="P203" s="288"/>
      <c r="Q203" s="288"/>
      <c r="R203" s="288"/>
      <c r="S203" s="288"/>
      <c r="T203" s="288"/>
      <c r="U203" s="328"/>
      <c r="V203" s="328"/>
      <c r="W203" s="32"/>
      <c r="X203" s="32"/>
      <c r="Y203" s="32"/>
      <c r="Z203" s="32"/>
      <c r="AA203" s="32"/>
      <c r="AB203" s="32"/>
      <c r="AC203" s="32"/>
      <c r="AD203" s="32"/>
      <c r="AE203" s="32"/>
      <c r="AR203" s="162"/>
      <c r="AT203" s="162"/>
      <c r="AU203" s="162"/>
      <c r="AY203" s="18"/>
      <c r="BE203" s="163"/>
      <c r="BF203" s="163"/>
      <c r="BG203" s="163"/>
      <c r="BH203" s="163"/>
      <c r="BI203" s="163"/>
      <c r="BJ203" s="18"/>
      <c r="BK203" s="163"/>
      <c r="BL203" s="18"/>
      <c r="BM203" s="162"/>
    </row>
    <row r="204" spans="1:65" s="13" customFormat="1" x14ac:dyDescent="0.2">
      <c r="B204" s="164"/>
      <c r="C204" s="165"/>
      <c r="D204" s="166" t="s">
        <v>139</v>
      </c>
      <c r="E204" s="167" t="s">
        <v>17</v>
      </c>
      <c r="F204" s="168" t="s">
        <v>140</v>
      </c>
      <c r="G204" s="165"/>
      <c r="H204" s="167" t="s">
        <v>17</v>
      </c>
      <c r="I204" s="165"/>
      <c r="J204" s="165"/>
      <c r="K204" s="165"/>
      <c r="L204" s="169"/>
      <c r="M204" s="340"/>
      <c r="N204" s="340"/>
      <c r="O204" s="340"/>
      <c r="P204" s="340"/>
      <c r="Q204" s="340"/>
      <c r="R204" s="340"/>
      <c r="S204" s="340"/>
      <c r="T204" s="340"/>
      <c r="U204" s="341"/>
      <c r="V204" s="341"/>
      <c r="AT204" s="170"/>
      <c r="AU204" s="170"/>
      <c r="AY204" s="170"/>
    </row>
    <row r="205" spans="1:65" s="13" customFormat="1" x14ac:dyDescent="0.2">
      <c r="B205" s="164"/>
      <c r="C205" s="165"/>
      <c r="D205" s="166" t="s">
        <v>139</v>
      </c>
      <c r="E205" s="167" t="s">
        <v>17</v>
      </c>
      <c r="F205" s="168" t="s">
        <v>279</v>
      </c>
      <c r="G205" s="165"/>
      <c r="H205" s="167" t="s">
        <v>17</v>
      </c>
      <c r="I205" s="165"/>
      <c r="J205" s="165"/>
      <c r="K205" s="165"/>
      <c r="L205" s="169"/>
      <c r="M205" s="340"/>
      <c r="N205" s="340"/>
      <c r="O205" s="340"/>
      <c r="P205" s="340"/>
      <c r="Q205" s="340"/>
      <c r="R205" s="340"/>
      <c r="S205" s="340"/>
      <c r="T205" s="340"/>
      <c r="U205" s="341"/>
      <c r="V205" s="341"/>
      <c r="AT205" s="170"/>
      <c r="AU205" s="170"/>
      <c r="AY205" s="170"/>
    </row>
    <row r="206" spans="1:65" s="14" customFormat="1" x14ac:dyDescent="0.2">
      <c r="B206" s="171"/>
      <c r="C206" s="172"/>
      <c r="D206" s="166" t="s">
        <v>139</v>
      </c>
      <c r="E206" s="173" t="s">
        <v>17</v>
      </c>
      <c r="F206" s="174" t="s">
        <v>280</v>
      </c>
      <c r="G206" s="172"/>
      <c r="H206" s="175">
        <v>5.6219999999999999</v>
      </c>
      <c r="I206" s="172"/>
      <c r="J206" s="172"/>
      <c r="K206" s="172"/>
      <c r="L206" s="176"/>
      <c r="M206" s="342"/>
      <c r="N206" s="342"/>
      <c r="O206" s="342"/>
      <c r="P206" s="342"/>
      <c r="Q206" s="342"/>
      <c r="R206" s="342"/>
      <c r="S206" s="342"/>
      <c r="T206" s="342"/>
      <c r="U206" s="343"/>
      <c r="V206" s="343"/>
      <c r="AT206" s="177"/>
      <c r="AU206" s="177"/>
      <c r="AY206" s="177"/>
    </row>
    <row r="207" spans="1:65" s="13" customFormat="1" x14ac:dyDescent="0.2">
      <c r="B207" s="164"/>
      <c r="C207" s="165"/>
      <c r="D207" s="166" t="s">
        <v>139</v>
      </c>
      <c r="E207" s="167" t="s">
        <v>17</v>
      </c>
      <c r="F207" s="168" t="s">
        <v>281</v>
      </c>
      <c r="G207" s="165"/>
      <c r="H207" s="167" t="s">
        <v>17</v>
      </c>
      <c r="I207" s="165"/>
      <c r="J207" s="165"/>
      <c r="K207" s="165"/>
      <c r="L207" s="169"/>
      <c r="M207" s="340"/>
      <c r="N207" s="340"/>
      <c r="O207" s="340"/>
      <c r="P207" s="340"/>
      <c r="Q207" s="340"/>
      <c r="R207" s="340"/>
      <c r="S207" s="340"/>
      <c r="T207" s="340"/>
      <c r="U207" s="341"/>
      <c r="V207" s="341"/>
      <c r="AT207" s="170"/>
      <c r="AU207" s="170"/>
      <c r="AY207" s="170"/>
    </row>
    <row r="208" spans="1:65" s="14" customFormat="1" x14ac:dyDescent="0.2">
      <c r="B208" s="171"/>
      <c r="C208" s="172"/>
      <c r="D208" s="166" t="s">
        <v>139</v>
      </c>
      <c r="E208" s="173" t="s">
        <v>17</v>
      </c>
      <c r="F208" s="174" t="s">
        <v>282</v>
      </c>
      <c r="G208" s="172"/>
      <c r="H208" s="175">
        <v>12.082000000000001</v>
      </c>
      <c r="I208" s="172"/>
      <c r="J208" s="172"/>
      <c r="K208" s="172"/>
      <c r="L208" s="176"/>
      <c r="M208" s="342"/>
      <c r="N208" s="342"/>
      <c r="O208" s="342"/>
      <c r="P208" s="342"/>
      <c r="Q208" s="342"/>
      <c r="R208" s="342"/>
      <c r="S208" s="342"/>
      <c r="T208" s="342"/>
      <c r="U208" s="343"/>
      <c r="V208" s="343"/>
      <c r="AT208" s="177"/>
      <c r="AU208" s="177"/>
      <c r="AY208" s="177"/>
    </row>
    <row r="209" spans="1:65" s="15" customFormat="1" x14ac:dyDescent="0.2">
      <c r="B209" s="178"/>
      <c r="C209" s="179"/>
      <c r="D209" s="166" t="s">
        <v>139</v>
      </c>
      <c r="E209" s="180" t="s">
        <v>17</v>
      </c>
      <c r="F209" s="181" t="s">
        <v>145</v>
      </c>
      <c r="G209" s="179"/>
      <c r="H209" s="182">
        <v>17.704000000000001</v>
      </c>
      <c r="I209" s="179"/>
      <c r="J209" s="179"/>
      <c r="K209" s="179"/>
      <c r="L209" s="183"/>
      <c r="M209" s="344"/>
      <c r="N209" s="344"/>
      <c r="O209" s="344"/>
      <c r="P209" s="344"/>
      <c r="Q209" s="344"/>
      <c r="R209" s="344"/>
      <c r="S209" s="344"/>
      <c r="T209" s="344"/>
      <c r="U209" s="345"/>
      <c r="V209" s="345"/>
      <c r="AT209" s="184"/>
      <c r="AU209" s="184"/>
      <c r="AY209" s="184"/>
    </row>
    <row r="210" spans="1:65" s="2" customFormat="1" ht="14.45" customHeight="1" x14ac:dyDescent="0.2">
      <c r="A210" s="32"/>
      <c r="B210" s="33"/>
      <c r="C210" s="156">
        <v>50</v>
      </c>
      <c r="D210" s="156" t="s">
        <v>125</v>
      </c>
      <c r="E210" s="157" t="s">
        <v>283</v>
      </c>
      <c r="F210" s="158" t="s">
        <v>284</v>
      </c>
      <c r="G210" s="159" t="s">
        <v>138</v>
      </c>
      <c r="H210" s="160">
        <v>3</v>
      </c>
      <c r="I210" s="375"/>
      <c r="J210" s="161">
        <f>ROUND(I210*H210,2)</f>
        <v>0</v>
      </c>
      <c r="K210" s="158" t="s">
        <v>129</v>
      </c>
      <c r="L210" s="36"/>
      <c r="M210" s="338"/>
      <c r="N210" s="289"/>
      <c r="O210" s="288"/>
      <c r="P210" s="288"/>
      <c r="Q210" s="288"/>
      <c r="R210" s="288"/>
      <c r="S210" s="288"/>
      <c r="T210" s="288"/>
      <c r="U210" s="328"/>
      <c r="V210" s="328"/>
      <c r="W210" s="32"/>
      <c r="X210" s="32"/>
      <c r="Y210" s="32"/>
      <c r="Z210" s="32"/>
      <c r="AA210" s="32"/>
      <c r="AB210" s="32"/>
      <c r="AC210" s="32"/>
      <c r="AD210" s="32"/>
      <c r="AE210" s="32"/>
      <c r="AR210" s="162"/>
      <c r="AT210" s="162"/>
      <c r="AU210" s="162"/>
      <c r="AY210" s="18"/>
      <c r="BE210" s="163"/>
      <c r="BF210" s="163"/>
      <c r="BG210" s="163"/>
      <c r="BH210" s="163"/>
      <c r="BI210" s="163"/>
      <c r="BJ210" s="18"/>
      <c r="BK210" s="163"/>
      <c r="BL210" s="18"/>
      <c r="BM210" s="162"/>
    </row>
    <row r="211" spans="1:65" s="2" customFormat="1" ht="14.45" customHeight="1" x14ac:dyDescent="0.2">
      <c r="A211" s="32"/>
      <c r="B211" s="33"/>
      <c r="C211" s="156">
        <v>51</v>
      </c>
      <c r="D211" s="156" t="s">
        <v>125</v>
      </c>
      <c r="E211" s="157" t="s">
        <v>285</v>
      </c>
      <c r="F211" s="158" t="s">
        <v>286</v>
      </c>
      <c r="G211" s="159" t="s">
        <v>138</v>
      </c>
      <c r="H211" s="160">
        <v>3</v>
      </c>
      <c r="I211" s="375"/>
      <c r="J211" s="161">
        <f>ROUND(I211*H211,2)</f>
        <v>0</v>
      </c>
      <c r="K211" s="158" t="s">
        <v>129</v>
      </c>
      <c r="L211" s="36"/>
      <c r="M211" s="338"/>
      <c r="N211" s="289"/>
      <c r="O211" s="288"/>
      <c r="P211" s="288"/>
      <c r="Q211" s="288"/>
      <c r="R211" s="288"/>
      <c r="S211" s="288"/>
      <c r="T211" s="288"/>
      <c r="U211" s="328"/>
      <c r="V211" s="328"/>
      <c r="W211" s="32"/>
      <c r="X211" s="32"/>
      <c r="Y211" s="32"/>
      <c r="Z211" s="32"/>
      <c r="AA211" s="32"/>
      <c r="AB211" s="32"/>
      <c r="AC211" s="32"/>
      <c r="AD211" s="32"/>
      <c r="AE211" s="32"/>
      <c r="AR211" s="162"/>
      <c r="AT211" s="162"/>
      <c r="AU211" s="162"/>
      <c r="AY211" s="18"/>
      <c r="BE211" s="163"/>
      <c r="BF211" s="163"/>
      <c r="BG211" s="163"/>
      <c r="BH211" s="163"/>
      <c r="BI211" s="163"/>
      <c r="BJ211" s="18"/>
      <c r="BK211" s="163"/>
      <c r="BL211" s="18"/>
      <c r="BM211" s="162"/>
    </row>
    <row r="212" spans="1:65" s="2" customFormat="1" ht="14.45" customHeight="1" x14ac:dyDescent="0.2">
      <c r="A212" s="32"/>
      <c r="B212" s="33"/>
      <c r="C212" s="156">
        <v>52</v>
      </c>
      <c r="D212" s="156" t="s">
        <v>125</v>
      </c>
      <c r="E212" s="157" t="s">
        <v>287</v>
      </c>
      <c r="F212" s="158" t="s">
        <v>288</v>
      </c>
      <c r="G212" s="159" t="s">
        <v>138</v>
      </c>
      <c r="H212" s="160">
        <v>3</v>
      </c>
      <c r="I212" s="375"/>
      <c r="J212" s="161">
        <f>ROUND(I212*H212,2)</f>
        <v>0</v>
      </c>
      <c r="K212" s="158" t="s">
        <v>129</v>
      </c>
      <c r="L212" s="36"/>
      <c r="M212" s="338"/>
      <c r="N212" s="289"/>
      <c r="O212" s="288"/>
      <c r="P212" s="288"/>
      <c r="Q212" s="288"/>
      <c r="R212" s="288"/>
      <c r="S212" s="288"/>
      <c r="T212" s="288"/>
      <c r="U212" s="328"/>
      <c r="V212" s="328"/>
      <c r="W212" s="32"/>
      <c r="X212" s="32"/>
      <c r="Y212" s="32"/>
      <c r="Z212" s="32"/>
      <c r="AA212" s="32"/>
      <c r="AB212" s="32"/>
      <c r="AC212" s="32"/>
      <c r="AD212" s="32"/>
      <c r="AE212" s="32"/>
      <c r="AR212" s="162"/>
      <c r="AT212" s="162"/>
      <c r="AU212" s="162"/>
      <c r="AY212" s="18"/>
      <c r="BE212" s="163"/>
      <c r="BF212" s="163"/>
      <c r="BG212" s="163"/>
      <c r="BH212" s="163"/>
      <c r="BI212" s="163"/>
      <c r="BJ212" s="18"/>
      <c r="BK212" s="163"/>
      <c r="BL212" s="18"/>
      <c r="BM212" s="162"/>
    </row>
    <row r="213" spans="1:65" s="14" customFormat="1" x14ac:dyDescent="0.2">
      <c r="B213" s="171"/>
      <c r="C213" s="172"/>
      <c r="D213" s="166" t="s">
        <v>139</v>
      </c>
      <c r="E213" s="173" t="s">
        <v>17</v>
      </c>
      <c r="F213" s="174" t="s">
        <v>289</v>
      </c>
      <c r="G213" s="172"/>
      <c r="H213" s="175">
        <v>3</v>
      </c>
      <c r="I213" s="172"/>
      <c r="J213" s="172"/>
      <c r="K213" s="172"/>
      <c r="L213" s="176"/>
      <c r="M213" s="342"/>
      <c r="N213" s="342"/>
      <c r="O213" s="342"/>
      <c r="P213" s="342"/>
      <c r="Q213" s="342"/>
      <c r="R213" s="342"/>
      <c r="S213" s="342"/>
      <c r="T213" s="342"/>
      <c r="U213" s="343"/>
      <c r="V213" s="343"/>
      <c r="AT213" s="177"/>
      <c r="AU213" s="177"/>
      <c r="AY213" s="177"/>
    </row>
    <row r="214" spans="1:65" s="15" customFormat="1" x14ac:dyDescent="0.2">
      <c r="B214" s="178"/>
      <c r="C214" s="179"/>
      <c r="D214" s="166" t="s">
        <v>139</v>
      </c>
      <c r="E214" s="180" t="s">
        <v>17</v>
      </c>
      <c r="F214" s="181" t="s">
        <v>145</v>
      </c>
      <c r="G214" s="179"/>
      <c r="H214" s="182">
        <v>3</v>
      </c>
      <c r="I214" s="179"/>
      <c r="J214" s="179"/>
      <c r="K214" s="179"/>
      <c r="L214" s="183"/>
      <c r="M214" s="344"/>
      <c r="N214" s="344"/>
      <c r="O214" s="344"/>
      <c r="P214" s="344"/>
      <c r="Q214" s="344"/>
      <c r="R214" s="344"/>
      <c r="S214" s="344"/>
      <c r="T214" s="344"/>
      <c r="U214" s="345"/>
      <c r="V214" s="345"/>
      <c r="AT214" s="184"/>
      <c r="AU214" s="184"/>
      <c r="AY214" s="184"/>
    </row>
    <row r="215" spans="1:65" s="12" customFormat="1" ht="22.9" customHeight="1" x14ac:dyDescent="0.2">
      <c r="B215" s="145"/>
      <c r="C215" s="146"/>
      <c r="D215" s="147" t="s">
        <v>71</v>
      </c>
      <c r="E215" s="154" t="s">
        <v>290</v>
      </c>
      <c r="F215" s="154" t="s">
        <v>291</v>
      </c>
      <c r="G215" s="146"/>
      <c r="H215" s="146"/>
      <c r="I215" s="146"/>
      <c r="J215" s="155">
        <f>SUBTOTAL(9,J216:J225)</f>
        <v>0</v>
      </c>
      <c r="K215" s="146"/>
      <c r="L215" s="150"/>
      <c r="M215" s="290"/>
      <c r="N215" s="290"/>
      <c r="O215" s="290"/>
      <c r="P215" s="291"/>
      <c r="Q215" s="290"/>
      <c r="R215" s="291"/>
      <c r="S215" s="290"/>
      <c r="T215" s="291"/>
      <c r="U215" s="337"/>
      <c r="V215" s="337"/>
      <c r="AR215" s="151"/>
      <c r="AT215" s="152"/>
      <c r="AU215" s="152"/>
      <c r="AY215" s="151"/>
      <c r="BK215" s="153"/>
    </row>
    <row r="216" spans="1:65" s="2" customFormat="1" ht="14.45" customHeight="1" x14ac:dyDescent="0.2">
      <c r="A216" s="32"/>
      <c r="B216" s="33"/>
      <c r="C216" s="156">
        <v>53</v>
      </c>
      <c r="D216" s="156" t="s">
        <v>125</v>
      </c>
      <c r="E216" s="157" t="s">
        <v>292</v>
      </c>
      <c r="F216" s="158" t="s">
        <v>293</v>
      </c>
      <c r="G216" s="159" t="s">
        <v>138</v>
      </c>
      <c r="H216" s="302">
        <f>H225</f>
        <v>270.15499999999997</v>
      </c>
      <c r="I216" s="375"/>
      <c r="J216" s="161">
        <f>ROUND(I216*H216,2)</f>
        <v>0</v>
      </c>
      <c r="K216" s="158" t="s">
        <v>129</v>
      </c>
      <c r="L216" s="36"/>
      <c r="M216" s="338"/>
      <c r="N216" s="289"/>
      <c r="O216" s="288"/>
      <c r="P216" s="288"/>
      <c r="Q216" s="288"/>
      <c r="R216" s="288"/>
      <c r="S216" s="288"/>
      <c r="T216" s="288"/>
      <c r="U216" s="328"/>
      <c r="V216" s="328"/>
      <c r="W216" s="32"/>
      <c r="X216" s="32"/>
      <c r="Y216" s="32"/>
      <c r="Z216" s="32"/>
      <c r="AA216" s="32"/>
      <c r="AB216" s="32"/>
      <c r="AC216" s="32"/>
      <c r="AD216" s="32"/>
      <c r="AE216" s="32"/>
      <c r="AR216" s="162"/>
      <c r="AT216" s="162"/>
      <c r="AU216" s="162"/>
      <c r="AY216" s="18"/>
      <c r="BE216" s="163"/>
      <c r="BF216" s="163"/>
      <c r="BG216" s="163"/>
      <c r="BH216" s="163"/>
      <c r="BI216" s="163"/>
      <c r="BJ216" s="18"/>
      <c r="BK216" s="163"/>
      <c r="BL216" s="18"/>
      <c r="BM216" s="162"/>
    </row>
    <row r="217" spans="1:65" s="2" customFormat="1" ht="14.45" customHeight="1" x14ac:dyDescent="0.2">
      <c r="A217" s="32"/>
      <c r="B217" s="33"/>
      <c r="C217" s="156">
        <v>54</v>
      </c>
      <c r="D217" s="156" t="s">
        <v>125</v>
      </c>
      <c r="E217" s="157" t="s">
        <v>294</v>
      </c>
      <c r="F217" s="158" t="s">
        <v>295</v>
      </c>
      <c r="G217" s="159" t="s">
        <v>138</v>
      </c>
      <c r="H217" s="302">
        <f>H225</f>
        <v>270.15499999999997</v>
      </c>
      <c r="I217" s="375"/>
      <c r="J217" s="161">
        <f>ROUND(I217*H217,2)</f>
        <v>0</v>
      </c>
      <c r="K217" s="158" t="s">
        <v>129</v>
      </c>
      <c r="L217" s="36"/>
      <c r="M217" s="338"/>
      <c r="N217" s="289"/>
      <c r="O217" s="288"/>
      <c r="P217" s="288"/>
      <c r="Q217" s="288"/>
      <c r="R217" s="288"/>
      <c r="S217" s="288"/>
      <c r="T217" s="288"/>
      <c r="U217" s="328"/>
      <c r="V217" s="328"/>
      <c r="W217" s="32"/>
      <c r="X217" s="32"/>
      <c r="Y217" s="32"/>
      <c r="Z217" s="32"/>
      <c r="AA217" s="32"/>
      <c r="AB217" s="32"/>
      <c r="AC217" s="32"/>
      <c r="AD217" s="32"/>
      <c r="AE217" s="32"/>
      <c r="AR217" s="162"/>
      <c r="AT217" s="162"/>
      <c r="AU217" s="162"/>
      <c r="AY217" s="18"/>
      <c r="BE217" s="163"/>
      <c r="BF217" s="163"/>
      <c r="BG217" s="163"/>
      <c r="BH217" s="163"/>
      <c r="BI217" s="163"/>
      <c r="BJ217" s="18"/>
      <c r="BK217" s="163"/>
      <c r="BL217" s="18"/>
      <c r="BM217" s="162"/>
    </row>
    <row r="218" spans="1:65" s="2" customFormat="1" ht="24.2" customHeight="1" x14ac:dyDescent="0.2">
      <c r="A218" s="32"/>
      <c r="B218" s="33"/>
      <c r="C218" s="156">
        <v>55</v>
      </c>
      <c r="D218" s="156" t="s">
        <v>125</v>
      </c>
      <c r="E218" s="157" t="s">
        <v>296</v>
      </c>
      <c r="F218" s="158" t="s">
        <v>297</v>
      </c>
      <c r="G218" s="159" t="s">
        <v>138</v>
      </c>
      <c r="H218" s="302">
        <f>H225</f>
        <v>270.15499999999997</v>
      </c>
      <c r="I218" s="375"/>
      <c r="J218" s="161">
        <f>ROUND(I218*H218,2)</f>
        <v>0</v>
      </c>
      <c r="K218" s="158" t="s">
        <v>129</v>
      </c>
      <c r="L218" s="36"/>
      <c r="M218" s="338"/>
      <c r="N218" s="289"/>
      <c r="O218" s="288"/>
      <c r="P218" s="288"/>
      <c r="Q218" s="288"/>
      <c r="R218" s="288"/>
      <c r="S218" s="288"/>
      <c r="T218" s="288"/>
      <c r="U218" s="328"/>
      <c r="V218" s="328"/>
      <c r="W218" s="32"/>
      <c r="X218" s="32"/>
      <c r="Y218" s="32"/>
      <c r="Z218" s="32"/>
      <c r="AA218" s="32"/>
      <c r="AB218" s="32"/>
      <c r="AC218" s="32"/>
      <c r="AD218" s="32"/>
      <c r="AE218" s="32"/>
      <c r="AR218" s="162"/>
      <c r="AT218" s="162"/>
      <c r="AU218" s="162"/>
      <c r="AY218" s="18"/>
      <c r="BE218" s="163"/>
      <c r="BF218" s="163"/>
      <c r="BG218" s="163"/>
      <c r="BH218" s="163"/>
      <c r="BI218" s="163"/>
      <c r="BJ218" s="18"/>
      <c r="BK218" s="163"/>
      <c r="BL218" s="18"/>
      <c r="BM218" s="162"/>
    </row>
    <row r="219" spans="1:65" s="13" customFormat="1" x14ac:dyDescent="0.2">
      <c r="B219" s="164"/>
      <c r="C219" s="165"/>
      <c r="D219" s="166" t="s">
        <v>139</v>
      </c>
      <c r="E219" s="167" t="s">
        <v>17</v>
      </c>
      <c r="F219" s="168" t="s">
        <v>298</v>
      </c>
      <c r="G219" s="165"/>
      <c r="H219" s="167" t="s">
        <v>17</v>
      </c>
      <c r="I219" s="165"/>
      <c r="J219" s="165"/>
      <c r="K219" s="165"/>
      <c r="L219" s="169"/>
      <c r="M219" s="340"/>
      <c r="N219" s="340"/>
      <c r="O219" s="340"/>
      <c r="P219" s="340"/>
      <c r="Q219" s="340"/>
      <c r="R219" s="340"/>
      <c r="S219" s="340"/>
      <c r="T219" s="340"/>
      <c r="U219" s="341"/>
      <c r="V219" s="341"/>
      <c r="AT219" s="170"/>
      <c r="AU219" s="170"/>
      <c r="AY219" s="170"/>
    </row>
    <row r="220" spans="1:65" s="14" customFormat="1" x14ac:dyDescent="0.2">
      <c r="B220" s="171"/>
      <c r="C220" s="172"/>
      <c r="D220" s="166" t="s">
        <v>139</v>
      </c>
      <c r="E220" s="173" t="s">
        <v>17</v>
      </c>
      <c r="F220" s="174" t="s">
        <v>299</v>
      </c>
      <c r="G220" s="172"/>
      <c r="H220" s="175">
        <v>91.21</v>
      </c>
      <c r="I220" s="172"/>
      <c r="J220" s="172"/>
      <c r="K220" s="172"/>
      <c r="L220" s="176"/>
      <c r="M220" s="342"/>
      <c r="N220" s="342"/>
      <c r="O220" s="342"/>
      <c r="P220" s="342"/>
      <c r="Q220" s="342"/>
      <c r="R220" s="342"/>
      <c r="S220" s="342"/>
      <c r="T220" s="342"/>
      <c r="U220" s="343"/>
      <c r="V220" s="343"/>
      <c r="AT220" s="177"/>
      <c r="AU220" s="177"/>
      <c r="AY220" s="177"/>
    </row>
    <row r="221" spans="1:65" s="13" customFormat="1" x14ac:dyDescent="0.2">
      <c r="B221" s="164"/>
      <c r="C221" s="165"/>
      <c r="D221" s="166" t="s">
        <v>139</v>
      </c>
      <c r="E221" s="167" t="s">
        <v>17</v>
      </c>
      <c r="F221" s="168" t="s">
        <v>300</v>
      </c>
      <c r="G221" s="165"/>
      <c r="H221" s="167" t="s">
        <v>17</v>
      </c>
      <c r="I221" s="165"/>
      <c r="J221" s="165"/>
      <c r="K221" s="165"/>
      <c r="L221" s="169"/>
      <c r="M221" s="340"/>
      <c r="N221" s="340"/>
      <c r="O221" s="340"/>
      <c r="P221" s="340"/>
      <c r="Q221" s="340"/>
      <c r="R221" s="340"/>
      <c r="S221" s="340"/>
      <c r="T221" s="340"/>
      <c r="U221" s="341"/>
      <c r="V221" s="341"/>
      <c r="AT221" s="170"/>
      <c r="AU221" s="170"/>
      <c r="AY221" s="170"/>
    </row>
    <row r="222" spans="1:65" s="14" customFormat="1" x14ac:dyDescent="0.2">
      <c r="B222" s="171"/>
      <c r="C222" s="172"/>
      <c r="D222" s="166" t="s">
        <v>139</v>
      </c>
      <c r="E222" s="173" t="s">
        <v>17</v>
      </c>
      <c r="F222" s="174" t="s">
        <v>301</v>
      </c>
      <c r="G222" s="172"/>
      <c r="H222" s="175">
        <v>142.94499999999999</v>
      </c>
      <c r="I222" s="172"/>
      <c r="J222" s="172"/>
      <c r="K222" s="172"/>
      <c r="L222" s="176"/>
      <c r="M222" s="342"/>
      <c r="N222" s="342"/>
      <c r="O222" s="342"/>
      <c r="P222" s="342"/>
      <c r="Q222" s="342"/>
      <c r="R222" s="342"/>
      <c r="S222" s="342"/>
      <c r="T222" s="342"/>
      <c r="U222" s="343"/>
      <c r="V222" s="343"/>
      <c r="AT222" s="177"/>
      <c r="AU222" s="177"/>
      <c r="AY222" s="177"/>
    </row>
    <row r="223" spans="1:65" s="13" customFormat="1" x14ac:dyDescent="0.2">
      <c r="B223" s="164"/>
      <c r="C223" s="165"/>
      <c r="D223" s="166" t="s">
        <v>139</v>
      </c>
      <c r="E223" s="167"/>
      <c r="F223" s="304" t="s">
        <v>651</v>
      </c>
      <c r="G223" s="305"/>
      <c r="H223" s="306"/>
      <c r="I223" s="165"/>
      <c r="J223" s="165"/>
      <c r="K223" s="165"/>
      <c r="L223" s="169"/>
      <c r="M223" s="340"/>
      <c r="N223" s="340"/>
      <c r="O223" s="340"/>
      <c r="P223" s="340"/>
      <c r="Q223" s="340"/>
      <c r="R223" s="340"/>
      <c r="S223" s="340"/>
      <c r="T223" s="340"/>
      <c r="U223" s="341"/>
      <c r="V223" s="341"/>
      <c r="AT223" s="170"/>
      <c r="AU223" s="170"/>
      <c r="AY223" s="170"/>
    </row>
    <row r="224" spans="1:65" s="14" customFormat="1" x14ac:dyDescent="0.2">
      <c r="B224" s="171"/>
      <c r="C224" s="172"/>
      <c r="D224" s="166" t="s">
        <v>139</v>
      </c>
      <c r="E224" s="173"/>
      <c r="F224" s="307" t="s">
        <v>653</v>
      </c>
      <c r="G224" s="308"/>
      <c r="H224" s="309">
        <v>36</v>
      </c>
      <c r="I224" s="172"/>
      <c r="J224" s="172"/>
      <c r="K224" s="172"/>
      <c r="L224" s="176"/>
      <c r="M224" s="342"/>
      <c r="N224" s="342"/>
      <c r="O224" s="342"/>
      <c r="P224" s="342"/>
      <c r="Q224" s="342"/>
      <c r="R224" s="342"/>
      <c r="S224" s="342"/>
      <c r="T224" s="342"/>
      <c r="U224" s="343"/>
      <c r="V224" s="343"/>
      <c r="AT224" s="177"/>
      <c r="AU224" s="177"/>
      <c r="AY224" s="177"/>
    </row>
    <row r="225" spans="1:65" s="15" customFormat="1" x14ac:dyDescent="0.2">
      <c r="B225" s="178"/>
      <c r="C225" s="179"/>
      <c r="D225" s="166" t="s">
        <v>139</v>
      </c>
      <c r="E225" s="180" t="s">
        <v>17</v>
      </c>
      <c r="F225" s="310" t="s">
        <v>145</v>
      </c>
      <c r="G225" s="311"/>
      <c r="H225" s="312">
        <f>H220+H222+H224</f>
        <v>270.15499999999997</v>
      </c>
      <c r="I225" s="179"/>
      <c r="J225" s="179"/>
      <c r="K225" s="179"/>
      <c r="L225" s="183"/>
      <c r="M225" s="344"/>
      <c r="N225" s="344"/>
      <c r="O225" s="344"/>
      <c r="P225" s="344"/>
      <c r="Q225" s="344"/>
      <c r="R225" s="344"/>
      <c r="S225" s="344"/>
      <c r="T225" s="344"/>
      <c r="U225" s="345"/>
      <c r="V225" s="345"/>
      <c r="AT225" s="184"/>
      <c r="AU225" s="184"/>
      <c r="AY225" s="184"/>
    </row>
    <row r="226" spans="1:65" s="12" customFormat="1" ht="25.9" customHeight="1" x14ac:dyDescent="0.2">
      <c r="B226" s="145"/>
      <c r="C226" s="146"/>
      <c r="D226" s="147" t="s">
        <v>71</v>
      </c>
      <c r="E226" s="148" t="s">
        <v>302</v>
      </c>
      <c r="F226" s="148" t="s">
        <v>303</v>
      </c>
      <c r="G226" s="146"/>
      <c r="H226" s="146"/>
      <c r="I226" s="146"/>
      <c r="J226" s="149">
        <f>SUBTOTAL(9,J227:J228)</f>
        <v>0</v>
      </c>
      <c r="K226" s="146"/>
      <c r="L226" s="150"/>
      <c r="M226" s="290"/>
      <c r="N226" s="290"/>
      <c r="O226" s="290"/>
      <c r="P226" s="291"/>
      <c r="Q226" s="290"/>
      <c r="R226" s="291"/>
      <c r="S226" s="290"/>
      <c r="T226" s="291"/>
      <c r="U226" s="337"/>
      <c r="V226" s="337"/>
      <c r="AR226" s="151"/>
      <c r="AT226" s="152"/>
      <c r="AU226" s="152"/>
      <c r="AY226" s="151"/>
      <c r="BK226" s="153"/>
    </row>
    <row r="227" spans="1:65" s="2" customFormat="1" ht="14.45" customHeight="1" x14ac:dyDescent="0.2">
      <c r="A227" s="32"/>
      <c r="B227" s="33"/>
      <c r="C227" s="156">
        <v>56</v>
      </c>
      <c r="D227" s="156" t="s">
        <v>125</v>
      </c>
      <c r="E227" s="157" t="s">
        <v>304</v>
      </c>
      <c r="F227" s="158" t="s">
        <v>305</v>
      </c>
      <c r="G227" s="159" t="s">
        <v>306</v>
      </c>
      <c r="H227" s="160">
        <v>25</v>
      </c>
      <c r="I227" s="375"/>
      <c r="J227" s="161">
        <f>ROUND(I227*H227,2)</f>
        <v>0</v>
      </c>
      <c r="K227" s="158" t="s">
        <v>129</v>
      </c>
      <c r="L227" s="36"/>
      <c r="M227" s="338"/>
      <c r="N227" s="289"/>
      <c r="O227" s="288"/>
      <c r="P227" s="288"/>
      <c r="Q227" s="288"/>
      <c r="R227" s="288"/>
      <c r="S227" s="288"/>
      <c r="T227" s="288"/>
      <c r="U227" s="328"/>
      <c r="V227" s="328"/>
      <c r="W227" s="32"/>
      <c r="X227" s="32"/>
      <c r="Y227" s="32"/>
      <c r="Z227" s="32"/>
      <c r="AA227" s="32"/>
      <c r="AB227" s="32"/>
      <c r="AC227" s="32"/>
      <c r="AD227" s="32"/>
      <c r="AE227" s="32"/>
      <c r="AR227" s="162"/>
      <c r="AT227" s="162"/>
      <c r="AU227" s="162"/>
      <c r="AY227" s="18"/>
      <c r="BE227" s="163"/>
      <c r="BF227" s="163"/>
      <c r="BG227" s="163"/>
      <c r="BH227" s="163"/>
      <c r="BI227" s="163"/>
      <c r="BJ227" s="18"/>
      <c r="BK227" s="163"/>
      <c r="BL227" s="18"/>
      <c r="BM227" s="162"/>
    </row>
    <row r="228" spans="1:65" s="2" customFormat="1" ht="19.5" x14ac:dyDescent="0.2">
      <c r="A228" s="32"/>
      <c r="B228" s="33"/>
      <c r="C228" s="34"/>
      <c r="D228" s="166" t="s">
        <v>307</v>
      </c>
      <c r="E228" s="34"/>
      <c r="F228" s="192" t="s">
        <v>308</v>
      </c>
      <c r="G228" s="34"/>
      <c r="H228" s="34"/>
      <c r="I228" s="34"/>
      <c r="J228" s="34"/>
      <c r="K228" s="34"/>
      <c r="L228" s="36"/>
      <c r="M228" s="334"/>
      <c r="N228" s="335"/>
      <c r="O228" s="334"/>
      <c r="P228" s="334"/>
      <c r="Q228" s="334"/>
      <c r="R228" s="334"/>
      <c r="S228" s="334"/>
      <c r="T228" s="334"/>
      <c r="U228" s="328"/>
      <c r="V228" s="328"/>
      <c r="W228" s="32"/>
      <c r="X228" s="32"/>
      <c r="Y228" s="32"/>
      <c r="Z228" s="32"/>
      <c r="AA228" s="32"/>
      <c r="AB228" s="32"/>
      <c r="AC228" s="32"/>
      <c r="AD228" s="32"/>
      <c r="AE228" s="32"/>
      <c r="AT228" s="18"/>
      <c r="AU228" s="18"/>
    </row>
    <row r="229" spans="1:65" s="12" customFormat="1" ht="25.9" customHeight="1" x14ac:dyDescent="0.2">
      <c r="B229" s="145"/>
      <c r="C229" s="146"/>
      <c r="D229" s="147" t="s">
        <v>71</v>
      </c>
      <c r="E229" s="148" t="s">
        <v>309</v>
      </c>
      <c r="F229" s="148" t="s">
        <v>310</v>
      </c>
      <c r="G229" s="146"/>
      <c r="H229" s="146"/>
      <c r="I229" s="146"/>
      <c r="J229" s="149">
        <f>SUBTOTAL(9,J230:J234)</f>
        <v>0</v>
      </c>
      <c r="K229" s="146"/>
      <c r="L229" s="150"/>
      <c r="M229" s="290"/>
      <c r="N229" s="290"/>
      <c r="O229" s="290"/>
      <c r="P229" s="291"/>
      <c r="Q229" s="290"/>
      <c r="R229" s="291"/>
      <c r="S229" s="290"/>
      <c r="T229" s="291"/>
      <c r="U229" s="337"/>
      <c r="V229" s="337"/>
      <c r="AR229" s="151"/>
      <c r="AT229" s="152"/>
      <c r="AU229" s="152"/>
      <c r="AY229" s="151"/>
      <c r="BK229" s="153"/>
    </row>
    <row r="230" spans="1:65" s="2" customFormat="1" ht="14.45" customHeight="1" x14ac:dyDescent="0.2">
      <c r="A230" s="32"/>
      <c r="B230" s="33"/>
      <c r="C230" s="156">
        <v>57</v>
      </c>
      <c r="D230" s="156" t="s">
        <v>125</v>
      </c>
      <c r="E230" s="157" t="s">
        <v>311</v>
      </c>
      <c r="F230" s="158" t="s">
        <v>312</v>
      </c>
      <c r="G230" s="159" t="s">
        <v>313</v>
      </c>
      <c r="H230" s="160">
        <v>1</v>
      </c>
      <c r="I230" s="375"/>
      <c r="J230" s="161">
        <f>ROUND(I230*H230,2)</f>
        <v>0</v>
      </c>
      <c r="K230" s="158" t="s">
        <v>17</v>
      </c>
      <c r="L230" s="36"/>
      <c r="M230" s="338"/>
      <c r="N230" s="289"/>
      <c r="O230" s="288"/>
      <c r="P230" s="288"/>
      <c r="Q230" s="288"/>
      <c r="R230" s="288"/>
      <c r="S230" s="288"/>
      <c r="T230" s="288"/>
      <c r="U230" s="328"/>
      <c r="V230" s="328"/>
      <c r="W230" s="32"/>
      <c r="X230" s="32"/>
      <c r="Y230" s="32"/>
      <c r="Z230" s="32"/>
      <c r="AA230" s="32"/>
      <c r="AB230" s="32"/>
      <c r="AC230" s="32"/>
      <c r="AD230" s="32"/>
      <c r="AE230" s="32"/>
      <c r="AR230" s="162"/>
      <c r="AT230" s="162"/>
      <c r="AU230" s="162"/>
      <c r="AY230" s="18"/>
      <c r="BE230" s="163"/>
      <c r="BF230" s="163"/>
      <c r="BG230" s="163"/>
      <c r="BH230" s="163"/>
      <c r="BI230" s="163"/>
      <c r="BJ230" s="18"/>
      <c r="BK230" s="163"/>
      <c r="BL230" s="18"/>
      <c r="BM230" s="162"/>
    </row>
    <row r="231" spans="1:65" s="2" customFormat="1" ht="14.45" customHeight="1" x14ac:dyDescent="0.2">
      <c r="A231" s="274"/>
      <c r="B231" s="33"/>
      <c r="C231" s="156">
        <v>58</v>
      </c>
      <c r="D231" s="156" t="s">
        <v>125</v>
      </c>
      <c r="E231" s="157" t="s">
        <v>314</v>
      </c>
      <c r="F231" s="300" t="s">
        <v>652</v>
      </c>
      <c r="G231" s="301" t="s">
        <v>206</v>
      </c>
      <c r="H231" s="302">
        <v>20</v>
      </c>
      <c r="I231" s="375"/>
      <c r="J231" s="161">
        <f t="shared" ref="J231:J232" si="2">ROUND(I231*H231,2)</f>
        <v>0</v>
      </c>
      <c r="K231" s="158"/>
      <c r="L231" s="36"/>
      <c r="M231" s="338"/>
      <c r="N231" s="289"/>
      <c r="O231" s="288"/>
      <c r="P231" s="288"/>
      <c r="Q231" s="288"/>
      <c r="R231" s="288"/>
      <c r="S231" s="288"/>
      <c r="T231" s="288"/>
      <c r="U231" s="328"/>
      <c r="V231" s="328"/>
      <c r="W231" s="274"/>
      <c r="X231" s="274"/>
      <c r="Y231" s="274"/>
      <c r="Z231" s="274"/>
      <c r="AA231" s="274"/>
      <c r="AB231" s="274"/>
      <c r="AC231" s="274"/>
      <c r="AD231" s="274"/>
      <c r="AE231" s="274"/>
      <c r="AR231" s="162"/>
      <c r="AT231" s="162"/>
      <c r="AU231" s="162"/>
      <c r="AY231" s="18"/>
      <c r="BE231" s="163"/>
      <c r="BF231" s="163"/>
      <c r="BG231" s="163"/>
      <c r="BH231" s="163"/>
      <c r="BI231" s="163"/>
      <c r="BJ231" s="18"/>
      <c r="BK231" s="163"/>
      <c r="BL231" s="18"/>
      <c r="BM231" s="162"/>
    </row>
    <row r="232" spans="1:65" s="2" customFormat="1" ht="14.45" customHeight="1" x14ac:dyDescent="0.2">
      <c r="A232" s="32"/>
      <c r="B232" s="33"/>
      <c r="C232" s="156">
        <v>59</v>
      </c>
      <c r="D232" s="156" t="s">
        <v>125</v>
      </c>
      <c r="E232" s="157" t="s">
        <v>315</v>
      </c>
      <c r="F232" s="158" t="s">
        <v>316</v>
      </c>
      <c r="G232" s="159" t="s">
        <v>206</v>
      </c>
      <c r="H232" s="160">
        <v>1</v>
      </c>
      <c r="I232" s="375"/>
      <c r="J232" s="161">
        <f t="shared" si="2"/>
        <v>0</v>
      </c>
      <c r="K232" s="158" t="s">
        <v>17</v>
      </c>
      <c r="L232" s="36"/>
      <c r="M232" s="338"/>
      <c r="N232" s="289"/>
      <c r="O232" s="288"/>
      <c r="P232" s="288"/>
      <c r="Q232" s="288"/>
      <c r="R232" s="288"/>
      <c r="S232" s="288"/>
      <c r="T232" s="288"/>
      <c r="U232" s="328"/>
      <c r="V232" s="328"/>
      <c r="W232" s="32"/>
      <c r="X232" s="32"/>
      <c r="Y232" s="32"/>
      <c r="Z232" s="32"/>
      <c r="AA232" s="32"/>
      <c r="AB232" s="32"/>
      <c r="AC232" s="32"/>
      <c r="AD232" s="32"/>
      <c r="AE232" s="32"/>
      <c r="AR232" s="162"/>
      <c r="AT232" s="162"/>
      <c r="AU232" s="162"/>
      <c r="AY232" s="18"/>
      <c r="BE232" s="163"/>
      <c r="BF232" s="163"/>
      <c r="BG232" s="163"/>
      <c r="BH232" s="163"/>
      <c r="BI232" s="163"/>
      <c r="BJ232" s="18"/>
      <c r="BK232" s="163"/>
      <c r="BL232" s="18"/>
      <c r="BM232" s="162"/>
    </row>
    <row r="233" spans="1:65" s="2" customFormat="1" ht="19.5" x14ac:dyDescent="0.2">
      <c r="A233" s="32"/>
      <c r="B233" s="33"/>
      <c r="C233" s="34"/>
      <c r="D233" s="166" t="s">
        <v>307</v>
      </c>
      <c r="E233" s="34"/>
      <c r="F233" s="192" t="s">
        <v>317</v>
      </c>
      <c r="G233" s="34"/>
      <c r="H233" s="34"/>
      <c r="I233" s="34"/>
      <c r="J233" s="34"/>
      <c r="K233" s="34"/>
      <c r="L233" s="36"/>
      <c r="M233" s="334"/>
      <c r="N233" s="335"/>
      <c r="O233" s="334"/>
      <c r="P233" s="334"/>
      <c r="Q233" s="334"/>
      <c r="R233" s="334"/>
      <c r="S233" s="334"/>
      <c r="T233" s="334"/>
      <c r="U233" s="328"/>
      <c r="V233" s="328"/>
      <c r="W233" s="32"/>
      <c r="X233" s="32"/>
      <c r="Y233" s="32"/>
      <c r="Z233" s="32"/>
      <c r="AA233" s="32"/>
      <c r="AB233" s="32"/>
      <c r="AC233" s="32"/>
      <c r="AD233" s="32"/>
      <c r="AE233" s="32"/>
      <c r="AT233" s="18"/>
      <c r="AU233" s="18"/>
    </row>
    <row r="234" spans="1:65" s="2" customFormat="1" ht="14.45" customHeight="1" x14ac:dyDescent="0.2">
      <c r="A234" s="32"/>
      <c r="B234" s="33"/>
      <c r="C234" s="156">
        <v>60</v>
      </c>
      <c r="D234" s="156" t="s">
        <v>125</v>
      </c>
      <c r="E234" s="157" t="s">
        <v>318</v>
      </c>
      <c r="F234" s="296" t="s">
        <v>666</v>
      </c>
      <c r="G234" s="297" t="s">
        <v>313</v>
      </c>
      <c r="H234" s="298">
        <v>8</v>
      </c>
      <c r="I234" s="374"/>
      <c r="J234" s="299">
        <f>ROUND(I234*H234,2)</f>
        <v>0</v>
      </c>
      <c r="K234" s="158" t="s">
        <v>17</v>
      </c>
      <c r="L234" s="36"/>
      <c r="M234" s="338"/>
      <c r="N234" s="289"/>
      <c r="O234" s="288"/>
      <c r="P234" s="288"/>
      <c r="Q234" s="288"/>
      <c r="R234" s="288"/>
      <c r="S234" s="288"/>
      <c r="T234" s="288"/>
      <c r="U234" s="328"/>
      <c r="V234" s="328"/>
      <c r="W234" s="32"/>
      <c r="X234" s="32"/>
      <c r="Y234" s="32"/>
      <c r="Z234" s="32"/>
      <c r="AA234" s="32"/>
      <c r="AB234" s="32"/>
      <c r="AC234" s="32"/>
      <c r="AD234" s="32"/>
      <c r="AE234" s="32"/>
      <c r="AR234" s="162"/>
      <c r="AT234" s="162"/>
      <c r="AU234" s="162"/>
      <c r="AY234" s="18"/>
      <c r="BE234" s="163"/>
      <c r="BF234" s="163"/>
      <c r="BG234" s="163"/>
      <c r="BH234" s="163"/>
      <c r="BI234" s="163"/>
      <c r="BJ234" s="18"/>
      <c r="BK234" s="163"/>
      <c r="BL234" s="18"/>
      <c r="BM234" s="162"/>
    </row>
    <row r="235" spans="1:65" s="2" customFormat="1" ht="6.95" customHeight="1" x14ac:dyDescent="0.2">
      <c r="A235" s="32"/>
      <c r="B235" s="42"/>
      <c r="C235" s="43"/>
      <c r="D235" s="43"/>
      <c r="E235" s="43"/>
      <c r="F235" s="43"/>
      <c r="G235" s="43"/>
      <c r="H235" s="43"/>
      <c r="I235" s="43"/>
      <c r="J235" s="43"/>
      <c r="K235" s="43"/>
      <c r="L235" s="36"/>
      <c r="M235" s="328"/>
      <c r="N235" s="327"/>
      <c r="O235" s="328"/>
      <c r="P235" s="328"/>
      <c r="Q235" s="328"/>
      <c r="R235" s="328"/>
      <c r="S235" s="328"/>
      <c r="T235" s="328"/>
      <c r="U235" s="328"/>
      <c r="V235" s="328"/>
      <c r="W235" s="32"/>
      <c r="X235" s="32"/>
      <c r="Y235" s="32"/>
      <c r="Z235" s="32"/>
      <c r="AA235" s="32"/>
      <c r="AB235" s="32"/>
      <c r="AC235" s="32"/>
      <c r="AD235" s="32"/>
      <c r="AE235" s="32"/>
    </row>
  </sheetData>
  <sheetProtection algorithmName="SHA-512" hashValue="wGjh+f0DOA20qKSXu6m1fqmrmSQ43JsazrS/SOAOR8TsJIPmWmJs60bZyRxMS+aPrS+SK3aPIsV7MctFJlNb8Q==" saltValue="m7o1q5DpY9RcEktuIxvicQ==" spinCount="100000" sheet="1" objects="1" scenarios="1"/>
  <autoFilter ref="C91:K234"/>
  <mergeCells count="9">
    <mergeCell ref="E49:H49"/>
    <mergeCell ref="E82:H82"/>
    <mergeCell ref="E84:H84"/>
    <mergeCell ref="L2:V2"/>
    <mergeCell ref="E7:H7"/>
    <mergeCell ref="E9:H9"/>
    <mergeCell ref="E18:H18"/>
    <mergeCell ref="E27:H27"/>
    <mergeCell ref="E47:H47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7"/>
  <sheetViews>
    <sheetView showGridLines="0" topLeftCell="A71" workbookViewId="0">
      <selection activeCell="AF26" sqref="AF26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325" customWidth="1"/>
    <col min="14" max="14" width="9.33203125" style="325"/>
    <col min="15" max="20" width="14.1640625" style="325" customWidth="1"/>
    <col min="21" max="21" width="16.33203125" style="325" customWidth="1"/>
    <col min="22" max="22" width="12.33203125" style="325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/>
  </cols>
  <sheetData>
    <row r="1" spans="1:46" x14ac:dyDescent="0.2">
      <c r="A1" s="23"/>
    </row>
    <row r="2" spans="1:46" s="1" customFormat="1" ht="36.950000000000003" customHeight="1" x14ac:dyDescent="0.2">
      <c r="L2" s="405"/>
      <c r="M2" s="405"/>
      <c r="N2" s="405"/>
      <c r="O2" s="405"/>
      <c r="P2" s="405"/>
      <c r="Q2" s="405"/>
      <c r="R2" s="405"/>
      <c r="S2" s="405"/>
      <c r="T2" s="405"/>
      <c r="U2" s="405"/>
      <c r="V2" s="405"/>
      <c r="AT2" s="18"/>
    </row>
    <row r="3" spans="1:46" s="1" customFormat="1" ht="6.95" customHeight="1" x14ac:dyDescent="0.2">
      <c r="B3" s="93"/>
      <c r="C3" s="94"/>
      <c r="D3" s="94"/>
      <c r="E3" s="94"/>
      <c r="F3" s="94"/>
      <c r="G3" s="94"/>
      <c r="H3" s="94"/>
      <c r="I3" s="94"/>
      <c r="J3" s="94"/>
      <c r="K3" s="94"/>
      <c r="L3" s="21"/>
      <c r="M3" s="325"/>
      <c r="N3" s="325"/>
      <c r="O3" s="325"/>
      <c r="P3" s="325"/>
      <c r="Q3" s="325"/>
      <c r="R3" s="325"/>
      <c r="S3" s="325"/>
      <c r="T3" s="325"/>
      <c r="U3" s="325"/>
      <c r="V3" s="325"/>
      <c r="AT3" s="18"/>
    </row>
    <row r="4" spans="1:46" s="1" customFormat="1" ht="24.95" customHeight="1" x14ac:dyDescent="0.2">
      <c r="B4" s="21"/>
      <c r="D4" s="95" t="s">
        <v>95</v>
      </c>
      <c r="L4" s="21"/>
      <c r="M4" s="326"/>
      <c r="N4" s="325"/>
      <c r="O4" s="325"/>
      <c r="P4" s="325"/>
      <c r="Q4" s="325"/>
      <c r="R4" s="325"/>
      <c r="S4" s="325"/>
      <c r="T4" s="325"/>
      <c r="U4" s="325"/>
      <c r="V4" s="325"/>
      <c r="AT4" s="18"/>
    </row>
    <row r="5" spans="1:46" s="1" customFormat="1" ht="6.95" customHeight="1" x14ac:dyDescent="0.2">
      <c r="B5" s="21"/>
      <c r="L5" s="21"/>
      <c r="M5" s="325"/>
      <c r="N5" s="325"/>
      <c r="O5" s="325"/>
      <c r="P5" s="325"/>
      <c r="Q5" s="325"/>
      <c r="R5" s="325"/>
      <c r="S5" s="325"/>
      <c r="T5" s="325"/>
      <c r="U5" s="325"/>
      <c r="V5" s="325"/>
    </row>
    <row r="6" spans="1:46" s="1" customFormat="1" ht="12" customHeight="1" x14ac:dyDescent="0.2">
      <c r="B6" s="21"/>
      <c r="D6" s="96" t="s">
        <v>14</v>
      </c>
      <c r="L6" s="21"/>
      <c r="M6" s="325"/>
      <c r="N6" s="325"/>
      <c r="O6" s="325"/>
      <c r="P6" s="325"/>
      <c r="Q6" s="325"/>
      <c r="R6" s="325"/>
      <c r="S6" s="325"/>
      <c r="T6" s="325"/>
      <c r="U6" s="325"/>
      <c r="V6" s="325"/>
    </row>
    <row r="7" spans="1:46" s="1" customFormat="1" ht="16.5" customHeight="1" x14ac:dyDescent="0.2">
      <c r="B7" s="21"/>
      <c r="E7" s="418" t="str">
        <f>'Rekapitulace stavby'!K6</f>
        <v>Zařízení na provětrání půdy objektu ČRo v Ústí nad Labem</v>
      </c>
      <c r="F7" s="419"/>
      <c r="G7" s="419"/>
      <c r="H7" s="419"/>
      <c r="L7" s="21"/>
      <c r="M7" s="325"/>
      <c r="N7" s="325"/>
      <c r="O7" s="325"/>
      <c r="P7" s="325"/>
      <c r="Q7" s="325"/>
      <c r="R7" s="325"/>
      <c r="S7" s="325"/>
      <c r="T7" s="325"/>
      <c r="U7" s="325"/>
      <c r="V7" s="325"/>
    </row>
    <row r="8" spans="1:46" s="2" customFormat="1" ht="12" customHeight="1" x14ac:dyDescent="0.2">
      <c r="A8" s="32"/>
      <c r="B8" s="36"/>
      <c r="C8" s="32"/>
      <c r="D8" s="96" t="s">
        <v>96</v>
      </c>
      <c r="E8" s="32"/>
      <c r="F8" s="32"/>
      <c r="G8" s="32"/>
      <c r="H8" s="32"/>
      <c r="I8" s="32"/>
      <c r="J8" s="32"/>
      <c r="K8" s="32"/>
      <c r="L8" s="97"/>
      <c r="M8" s="327"/>
      <c r="N8" s="327"/>
      <c r="O8" s="327"/>
      <c r="P8" s="327"/>
      <c r="Q8" s="327"/>
      <c r="R8" s="327"/>
      <c r="S8" s="328"/>
      <c r="T8" s="328"/>
      <c r="U8" s="328"/>
      <c r="V8" s="328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6"/>
      <c r="C9" s="32"/>
      <c r="D9" s="32"/>
      <c r="E9" s="420" t="s">
        <v>319</v>
      </c>
      <c r="F9" s="421"/>
      <c r="G9" s="421"/>
      <c r="H9" s="421"/>
      <c r="I9" s="32"/>
      <c r="J9" s="32"/>
      <c r="K9" s="32"/>
      <c r="L9" s="97"/>
      <c r="M9" s="327"/>
      <c r="N9" s="327"/>
      <c r="O9" s="327"/>
      <c r="P9" s="327"/>
      <c r="Q9" s="327"/>
      <c r="R9" s="327"/>
      <c r="S9" s="328"/>
      <c r="T9" s="328"/>
      <c r="U9" s="328"/>
      <c r="V9" s="328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x14ac:dyDescent="0.2">
      <c r="A10" s="32"/>
      <c r="B10" s="36"/>
      <c r="C10" s="32"/>
      <c r="D10" s="32"/>
      <c r="E10" s="32"/>
      <c r="F10" s="32"/>
      <c r="G10" s="32"/>
      <c r="H10" s="32"/>
      <c r="I10" s="32"/>
      <c r="J10" s="32"/>
      <c r="K10" s="32"/>
      <c r="L10" s="97"/>
      <c r="M10" s="327"/>
      <c r="N10" s="327"/>
      <c r="O10" s="327"/>
      <c r="P10" s="327"/>
      <c r="Q10" s="327"/>
      <c r="R10" s="327"/>
      <c r="S10" s="328"/>
      <c r="T10" s="328"/>
      <c r="U10" s="328"/>
      <c r="V10" s="328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6"/>
      <c r="C11" s="32"/>
      <c r="D11" s="96" t="s">
        <v>16</v>
      </c>
      <c r="E11" s="32"/>
      <c r="F11" s="98" t="s">
        <v>17</v>
      </c>
      <c r="G11" s="32"/>
      <c r="H11" s="32"/>
      <c r="I11" s="96" t="s">
        <v>18</v>
      </c>
      <c r="J11" s="98" t="s">
        <v>17</v>
      </c>
      <c r="K11" s="32"/>
      <c r="L11" s="97"/>
      <c r="M11" s="327"/>
      <c r="N11" s="327"/>
      <c r="O11" s="327"/>
      <c r="P11" s="327"/>
      <c r="Q11" s="327"/>
      <c r="R11" s="327"/>
      <c r="S11" s="328"/>
      <c r="T11" s="328"/>
      <c r="U11" s="328"/>
      <c r="V11" s="328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6"/>
      <c r="C12" s="32"/>
      <c r="D12" s="96" t="s">
        <v>19</v>
      </c>
      <c r="E12" s="32"/>
      <c r="F12" s="98" t="s">
        <v>20</v>
      </c>
      <c r="G12" s="32"/>
      <c r="H12" s="32"/>
      <c r="I12" s="96" t="s">
        <v>21</v>
      </c>
      <c r="J12" s="99">
        <f>'Rekapitulace stavby'!AN8</f>
        <v>0</v>
      </c>
      <c r="K12" s="32"/>
      <c r="L12" s="97"/>
      <c r="M12" s="327"/>
      <c r="N12" s="327"/>
      <c r="O12" s="327"/>
      <c r="P12" s="327"/>
      <c r="Q12" s="327"/>
      <c r="R12" s="327"/>
      <c r="S12" s="328"/>
      <c r="T12" s="328"/>
      <c r="U12" s="328"/>
      <c r="V12" s="328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 x14ac:dyDescent="0.2">
      <c r="A13" s="32"/>
      <c r="B13" s="36"/>
      <c r="C13" s="32"/>
      <c r="D13" s="32"/>
      <c r="E13" s="32"/>
      <c r="F13" s="32"/>
      <c r="G13" s="32"/>
      <c r="H13" s="32"/>
      <c r="I13" s="32"/>
      <c r="J13" s="32"/>
      <c r="K13" s="32"/>
      <c r="L13" s="97"/>
      <c r="M13" s="327"/>
      <c r="N13" s="327"/>
      <c r="O13" s="327"/>
      <c r="P13" s="327"/>
      <c r="Q13" s="327"/>
      <c r="R13" s="327"/>
      <c r="S13" s="328"/>
      <c r="T13" s="328"/>
      <c r="U13" s="328"/>
      <c r="V13" s="328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6"/>
      <c r="C14" s="32"/>
      <c r="D14" s="96" t="s">
        <v>22</v>
      </c>
      <c r="E14" s="32"/>
      <c r="F14" s="32"/>
      <c r="G14" s="32"/>
      <c r="H14" s="32"/>
      <c r="I14" s="96" t="s">
        <v>23</v>
      </c>
      <c r="J14" s="98" t="s">
        <v>24</v>
      </c>
      <c r="K14" s="32"/>
      <c r="L14" s="97"/>
      <c r="M14" s="327"/>
      <c r="N14" s="327"/>
      <c r="O14" s="327"/>
      <c r="P14" s="327"/>
      <c r="Q14" s="327"/>
      <c r="R14" s="327"/>
      <c r="S14" s="328"/>
      <c r="T14" s="328"/>
      <c r="U14" s="328"/>
      <c r="V14" s="328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6"/>
      <c r="C15" s="32"/>
      <c r="D15" s="32"/>
      <c r="E15" s="98" t="s">
        <v>25</v>
      </c>
      <c r="F15" s="32"/>
      <c r="G15" s="32"/>
      <c r="H15" s="32"/>
      <c r="I15" s="96" t="s">
        <v>26</v>
      </c>
      <c r="J15" s="98" t="s">
        <v>27</v>
      </c>
      <c r="K15" s="32"/>
      <c r="L15" s="97"/>
      <c r="M15" s="327"/>
      <c r="N15" s="327"/>
      <c r="O15" s="327"/>
      <c r="P15" s="327"/>
      <c r="Q15" s="327"/>
      <c r="R15" s="327"/>
      <c r="S15" s="328"/>
      <c r="T15" s="328"/>
      <c r="U15" s="328"/>
      <c r="V15" s="328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 x14ac:dyDescent="0.2">
      <c r="A16" s="32"/>
      <c r="B16" s="36"/>
      <c r="C16" s="32"/>
      <c r="D16" s="32"/>
      <c r="E16" s="32"/>
      <c r="F16" s="32"/>
      <c r="G16" s="32"/>
      <c r="H16" s="32"/>
      <c r="I16" s="32"/>
      <c r="J16" s="32"/>
      <c r="K16" s="32"/>
      <c r="L16" s="97"/>
      <c r="M16" s="327"/>
      <c r="N16" s="327"/>
      <c r="O16" s="327"/>
      <c r="P16" s="327"/>
      <c r="Q16" s="327"/>
      <c r="R16" s="327"/>
      <c r="S16" s="328"/>
      <c r="T16" s="328"/>
      <c r="U16" s="328"/>
      <c r="V16" s="328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6"/>
      <c r="C17" s="32"/>
      <c r="D17" s="96" t="s">
        <v>28</v>
      </c>
      <c r="E17" s="32"/>
      <c r="F17" s="32"/>
      <c r="G17" s="32"/>
      <c r="H17" s="32"/>
      <c r="I17" s="96" t="s">
        <v>23</v>
      </c>
      <c r="J17" s="98">
        <f>'Rekapitulace stavby'!AN13</f>
        <v>0</v>
      </c>
      <c r="K17" s="32"/>
      <c r="L17" s="97"/>
      <c r="M17" s="327"/>
      <c r="N17" s="327"/>
      <c r="O17" s="327"/>
      <c r="P17" s="327"/>
      <c r="Q17" s="327"/>
      <c r="R17" s="327"/>
      <c r="S17" s="328"/>
      <c r="T17" s="328"/>
      <c r="U17" s="328"/>
      <c r="V17" s="328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6"/>
      <c r="C18" s="32"/>
      <c r="D18" s="32"/>
      <c r="E18" s="422">
        <f>'Rekapitulace stavby'!E14</f>
        <v>0</v>
      </c>
      <c r="F18" s="422"/>
      <c r="G18" s="422"/>
      <c r="H18" s="422"/>
      <c r="I18" s="96" t="s">
        <v>26</v>
      </c>
      <c r="J18" s="98">
        <f>'Rekapitulace stavby'!AN14</f>
        <v>0</v>
      </c>
      <c r="K18" s="32"/>
      <c r="L18" s="97"/>
      <c r="M18" s="327"/>
      <c r="N18" s="327"/>
      <c r="O18" s="327"/>
      <c r="P18" s="327"/>
      <c r="Q18" s="327"/>
      <c r="R18" s="327"/>
      <c r="S18" s="328"/>
      <c r="T18" s="328"/>
      <c r="U18" s="328"/>
      <c r="V18" s="328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 x14ac:dyDescent="0.2">
      <c r="A19" s="32"/>
      <c r="B19" s="36"/>
      <c r="C19" s="32"/>
      <c r="D19" s="32"/>
      <c r="E19" s="32"/>
      <c r="F19" s="32"/>
      <c r="G19" s="32"/>
      <c r="H19" s="32"/>
      <c r="I19" s="32"/>
      <c r="J19" s="32"/>
      <c r="K19" s="32"/>
      <c r="L19" s="97"/>
      <c r="M19" s="327"/>
      <c r="N19" s="327"/>
      <c r="O19" s="327"/>
      <c r="P19" s="327"/>
      <c r="Q19" s="327"/>
      <c r="R19" s="327"/>
      <c r="S19" s="328"/>
      <c r="T19" s="328"/>
      <c r="U19" s="328"/>
      <c r="V19" s="328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6"/>
      <c r="C20" s="32"/>
      <c r="D20" s="96" t="s">
        <v>29</v>
      </c>
      <c r="E20" s="32"/>
      <c r="F20" s="32"/>
      <c r="G20" s="32"/>
      <c r="H20" s="32"/>
      <c r="I20" s="96" t="s">
        <v>23</v>
      </c>
      <c r="J20" s="98" t="s">
        <v>30</v>
      </c>
      <c r="K20" s="32"/>
      <c r="L20" s="97"/>
      <c r="M20" s="327"/>
      <c r="N20" s="327"/>
      <c r="O20" s="327"/>
      <c r="P20" s="327"/>
      <c r="Q20" s="327"/>
      <c r="R20" s="327"/>
      <c r="S20" s="328"/>
      <c r="T20" s="328"/>
      <c r="U20" s="328"/>
      <c r="V20" s="328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6"/>
      <c r="C21" s="32"/>
      <c r="D21" s="32"/>
      <c r="E21" s="98" t="s">
        <v>31</v>
      </c>
      <c r="F21" s="32"/>
      <c r="G21" s="32"/>
      <c r="H21" s="32"/>
      <c r="I21" s="96" t="s">
        <v>26</v>
      </c>
      <c r="J21" s="98" t="s">
        <v>17</v>
      </c>
      <c r="K21" s="32"/>
      <c r="L21" s="97"/>
      <c r="M21" s="327"/>
      <c r="N21" s="327"/>
      <c r="O21" s="327"/>
      <c r="P21" s="327"/>
      <c r="Q21" s="327"/>
      <c r="R21" s="327"/>
      <c r="S21" s="328"/>
      <c r="T21" s="328"/>
      <c r="U21" s="328"/>
      <c r="V21" s="328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 x14ac:dyDescent="0.2">
      <c r="A22" s="32"/>
      <c r="B22" s="36"/>
      <c r="C22" s="32"/>
      <c r="D22" s="32"/>
      <c r="E22" s="32"/>
      <c r="F22" s="32"/>
      <c r="G22" s="32"/>
      <c r="H22" s="32"/>
      <c r="I22" s="32"/>
      <c r="J22" s="32"/>
      <c r="K22" s="32"/>
      <c r="L22" s="97"/>
      <c r="M22" s="327"/>
      <c r="N22" s="327"/>
      <c r="O22" s="327"/>
      <c r="P22" s="327"/>
      <c r="Q22" s="327"/>
      <c r="R22" s="327"/>
      <c r="S22" s="328"/>
      <c r="T22" s="328"/>
      <c r="U22" s="328"/>
      <c r="V22" s="328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6"/>
      <c r="C23" s="32"/>
      <c r="D23" s="96" t="s">
        <v>33</v>
      </c>
      <c r="E23" s="32"/>
      <c r="F23" s="32"/>
      <c r="G23" s="32"/>
      <c r="H23" s="32"/>
      <c r="I23" s="96" t="s">
        <v>23</v>
      </c>
      <c r="J23" s="98" t="s">
        <v>17</v>
      </c>
      <c r="K23" s="32"/>
      <c r="L23" s="97"/>
      <c r="M23" s="327"/>
      <c r="N23" s="327"/>
      <c r="O23" s="327"/>
      <c r="P23" s="327"/>
      <c r="Q23" s="327"/>
      <c r="R23" s="327"/>
      <c r="S23" s="328"/>
      <c r="T23" s="328"/>
      <c r="U23" s="328"/>
      <c r="V23" s="328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6"/>
      <c r="C24" s="32"/>
      <c r="D24" s="32"/>
      <c r="E24" s="98" t="s">
        <v>320</v>
      </c>
      <c r="F24" s="32"/>
      <c r="G24" s="32"/>
      <c r="H24" s="32"/>
      <c r="I24" s="96" t="s">
        <v>26</v>
      </c>
      <c r="J24" s="98" t="s">
        <v>17</v>
      </c>
      <c r="K24" s="32"/>
      <c r="L24" s="97"/>
      <c r="M24" s="327"/>
      <c r="N24" s="327"/>
      <c r="O24" s="327"/>
      <c r="P24" s="327"/>
      <c r="Q24" s="327"/>
      <c r="R24" s="327"/>
      <c r="S24" s="328"/>
      <c r="T24" s="328"/>
      <c r="U24" s="328"/>
      <c r="V24" s="328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 x14ac:dyDescent="0.2">
      <c r="A25" s="32"/>
      <c r="B25" s="36"/>
      <c r="C25" s="32"/>
      <c r="D25" s="32"/>
      <c r="E25" s="32"/>
      <c r="F25" s="32"/>
      <c r="G25" s="32"/>
      <c r="H25" s="32"/>
      <c r="I25" s="32"/>
      <c r="J25" s="32"/>
      <c r="K25" s="32"/>
      <c r="L25" s="97"/>
      <c r="M25" s="327"/>
      <c r="N25" s="327"/>
      <c r="O25" s="327"/>
      <c r="P25" s="327"/>
      <c r="Q25" s="327"/>
      <c r="R25" s="327"/>
      <c r="S25" s="328"/>
      <c r="T25" s="328"/>
      <c r="U25" s="328"/>
      <c r="V25" s="328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6"/>
      <c r="C26" s="32"/>
      <c r="D26" s="96" t="s">
        <v>36</v>
      </c>
      <c r="E26" s="32"/>
      <c r="F26" s="32"/>
      <c r="G26" s="32"/>
      <c r="H26" s="32"/>
      <c r="I26" s="32"/>
      <c r="J26" s="32"/>
      <c r="K26" s="32"/>
      <c r="L26" s="97"/>
      <c r="M26" s="327"/>
      <c r="N26" s="327"/>
      <c r="O26" s="327"/>
      <c r="P26" s="327"/>
      <c r="Q26" s="327"/>
      <c r="R26" s="327"/>
      <c r="S26" s="328"/>
      <c r="T26" s="328"/>
      <c r="U26" s="328"/>
      <c r="V26" s="328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100"/>
      <c r="B27" s="101"/>
      <c r="C27" s="100"/>
      <c r="D27" s="100"/>
      <c r="E27" s="423" t="s">
        <v>17</v>
      </c>
      <c r="F27" s="423"/>
      <c r="G27" s="423"/>
      <c r="H27" s="423"/>
      <c r="I27" s="100"/>
      <c r="J27" s="100"/>
      <c r="K27" s="100"/>
      <c r="L27" s="102"/>
      <c r="M27" s="329"/>
      <c r="N27" s="329"/>
      <c r="O27" s="329"/>
      <c r="P27" s="329"/>
      <c r="Q27" s="329"/>
      <c r="R27" s="329"/>
      <c r="S27" s="330"/>
      <c r="T27" s="330"/>
      <c r="U27" s="330"/>
      <c r="V27" s="33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 x14ac:dyDescent="0.2">
      <c r="A28" s="32"/>
      <c r="B28" s="36"/>
      <c r="C28" s="32"/>
      <c r="D28" s="32"/>
      <c r="E28" s="32"/>
      <c r="F28" s="32"/>
      <c r="G28" s="32"/>
      <c r="H28" s="32"/>
      <c r="I28" s="32"/>
      <c r="J28" s="32"/>
      <c r="K28" s="32"/>
      <c r="L28" s="97"/>
      <c r="M28" s="327"/>
      <c r="N28" s="327"/>
      <c r="O28" s="327"/>
      <c r="P28" s="327"/>
      <c r="Q28" s="327"/>
      <c r="R28" s="327"/>
      <c r="S28" s="328"/>
      <c r="T28" s="328"/>
      <c r="U28" s="328"/>
      <c r="V28" s="328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6"/>
      <c r="C29" s="32"/>
      <c r="D29" s="103"/>
      <c r="E29" s="103"/>
      <c r="F29" s="103"/>
      <c r="G29" s="103"/>
      <c r="H29" s="103"/>
      <c r="I29" s="103"/>
      <c r="J29" s="103"/>
      <c r="K29" s="103"/>
      <c r="L29" s="97"/>
      <c r="M29" s="327"/>
      <c r="N29" s="327"/>
      <c r="O29" s="327"/>
      <c r="P29" s="327"/>
      <c r="Q29" s="327"/>
      <c r="R29" s="327"/>
      <c r="S29" s="328"/>
      <c r="T29" s="328"/>
      <c r="U29" s="328"/>
      <c r="V29" s="328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6"/>
      <c r="C30" s="32"/>
      <c r="D30" s="104" t="s">
        <v>38</v>
      </c>
      <c r="E30" s="32"/>
      <c r="F30" s="32"/>
      <c r="G30" s="32"/>
      <c r="H30" s="32"/>
      <c r="I30" s="32"/>
      <c r="J30" s="105">
        <f>ROUND(J80, 2)</f>
        <v>0</v>
      </c>
      <c r="K30" s="32"/>
      <c r="L30" s="97"/>
      <c r="M30" s="327"/>
      <c r="N30" s="327"/>
      <c r="O30" s="327"/>
      <c r="P30" s="327"/>
      <c r="Q30" s="327"/>
      <c r="R30" s="327"/>
      <c r="S30" s="328"/>
      <c r="T30" s="328"/>
      <c r="U30" s="328"/>
      <c r="V30" s="328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6"/>
      <c r="C31" s="32"/>
      <c r="D31" s="103"/>
      <c r="E31" s="103"/>
      <c r="F31" s="103"/>
      <c r="G31" s="103"/>
      <c r="H31" s="103"/>
      <c r="I31" s="103"/>
      <c r="J31" s="103"/>
      <c r="K31" s="103"/>
      <c r="L31" s="97"/>
      <c r="M31" s="327"/>
      <c r="N31" s="327"/>
      <c r="O31" s="327"/>
      <c r="P31" s="327"/>
      <c r="Q31" s="327"/>
      <c r="R31" s="327"/>
      <c r="S31" s="328"/>
      <c r="T31" s="328"/>
      <c r="U31" s="328"/>
      <c r="V31" s="328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6"/>
      <c r="C32" s="32"/>
      <c r="D32" s="32"/>
      <c r="E32" s="32"/>
      <c r="F32" s="106" t="s">
        <v>40</v>
      </c>
      <c r="G32" s="32"/>
      <c r="H32" s="32"/>
      <c r="I32" s="106" t="s">
        <v>39</v>
      </c>
      <c r="J32" s="106" t="s">
        <v>41</v>
      </c>
      <c r="K32" s="32"/>
      <c r="L32" s="97"/>
      <c r="M32" s="327"/>
      <c r="N32" s="327"/>
      <c r="O32" s="327"/>
      <c r="P32" s="327"/>
      <c r="Q32" s="327"/>
      <c r="R32" s="327"/>
      <c r="S32" s="328"/>
      <c r="T32" s="328"/>
      <c r="U32" s="328"/>
      <c r="V32" s="328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 x14ac:dyDescent="0.2">
      <c r="A33" s="32"/>
      <c r="B33" s="36"/>
      <c r="C33" s="32"/>
      <c r="D33" s="107" t="s">
        <v>42</v>
      </c>
      <c r="E33" s="96" t="s">
        <v>43</v>
      </c>
      <c r="F33" s="108">
        <f>J30</f>
        <v>0</v>
      </c>
      <c r="G33" s="32"/>
      <c r="H33" s="32"/>
      <c r="I33" s="109">
        <f>'Rekapitulace stavby'!L29</f>
        <v>0.21</v>
      </c>
      <c r="J33" s="108">
        <f>ROUND(F33*I33,  2)</f>
        <v>0</v>
      </c>
      <c r="K33" s="32"/>
      <c r="L33" s="97"/>
      <c r="M33" s="327"/>
      <c r="N33" s="327"/>
      <c r="O33" s="327"/>
      <c r="P33" s="327"/>
      <c r="Q33" s="327"/>
      <c r="R33" s="327"/>
      <c r="S33" s="328"/>
      <c r="T33" s="328"/>
      <c r="U33" s="328"/>
      <c r="V33" s="328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 x14ac:dyDescent="0.2">
      <c r="A34" s="32"/>
      <c r="B34" s="36"/>
      <c r="C34" s="32"/>
      <c r="D34" s="32"/>
      <c r="E34" s="96" t="s">
        <v>45</v>
      </c>
      <c r="F34" s="108">
        <f>ROUND((SUM(BG80:BG96)),  2)</f>
        <v>0</v>
      </c>
      <c r="G34" s="32"/>
      <c r="H34" s="32"/>
      <c r="I34" s="109">
        <v>0.21</v>
      </c>
      <c r="J34" s="108">
        <f>0</f>
        <v>0</v>
      </c>
      <c r="K34" s="32"/>
      <c r="L34" s="97"/>
      <c r="M34" s="327"/>
      <c r="N34" s="327"/>
      <c r="O34" s="327"/>
      <c r="P34" s="327"/>
      <c r="Q34" s="327"/>
      <c r="R34" s="327"/>
      <c r="S34" s="328"/>
      <c r="T34" s="328"/>
      <c r="U34" s="328"/>
      <c r="V34" s="328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6"/>
      <c r="C35" s="32"/>
      <c r="D35" s="32"/>
      <c r="E35" s="96" t="s">
        <v>46</v>
      </c>
      <c r="F35" s="108">
        <f>ROUND((SUM(BH80:BH96)),  2)</f>
        <v>0</v>
      </c>
      <c r="G35" s="32"/>
      <c r="H35" s="32"/>
      <c r="I35" s="109">
        <v>0.15</v>
      </c>
      <c r="J35" s="108">
        <f>0</f>
        <v>0</v>
      </c>
      <c r="K35" s="32"/>
      <c r="L35" s="97"/>
      <c r="M35" s="327"/>
      <c r="N35" s="327"/>
      <c r="O35" s="327"/>
      <c r="P35" s="327"/>
      <c r="Q35" s="327"/>
      <c r="R35" s="327"/>
      <c r="S35" s="328"/>
      <c r="T35" s="328"/>
      <c r="U35" s="328"/>
      <c r="V35" s="328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 x14ac:dyDescent="0.2">
      <c r="A36" s="32"/>
      <c r="B36" s="36"/>
      <c r="C36" s="32"/>
      <c r="D36" s="32"/>
      <c r="E36" s="96" t="s">
        <v>47</v>
      </c>
      <c r="F36" s="108">
        <f>ROUND((SUM(BI80:BI96)),  2)</f>
        <v>0</v>
      </c>
      <c r="G36" s="32"/>
      <c r="H36" s="32"/>
      <c r="I36" s="109">
        <v>0</v>
      </c>
      <c r="J36" s="108">
        <f>0</f>
        <v>0</v>
      </c>
      <c r="K36" s="32"/>
      <c r="L36" s="97"/>
      <c r="M36" s="327"/>
      <c r="N36" s="327"/>
      <c r="O36" s="327"/>
      <c r="P36" s="327"/>
      <c r="Q36" s="327"/>
      <c r="R36" s="327"/>
      <c r="S36" s="328"/>
      <c r="T36" s="328"/>
      <c r="U36" s="328"/>
      <c r="V36" s="328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6.95" customHeight="1" x14ac:dyDescent="0.2">
      <c r="A37" s="32"/>
      <c r="B37" s="36"/>
      <c r="C37" s="32"/>
      <c r="D37" s="32"/>
      <c r="E37" s="32"/>
      <c r="F37" s="32"/>
      <c r="G37" s="32"/>
      <c r="H37" s="32"/>
      <c r="I37" s="32"/>
      <c r="J37" s="32"/>
      <c r="K37" s="32"/>
      <c r="L37" s="97"/>
      <c r="M37" s="327"/>
      <c r="N37" s="327"/>
      <c r="O37" s="327"/>
      <c r="P37" s="327"/>
      <c r="Q37" s="327"/>
      <c r="R37" s="327"/>
      <c r="S37" s="328"/>
      <c r="T37" s="328"/>
      <c r="U37" s="328"/>
      <c r="V37" s="328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25.35" customHeight="1" x14ac:dyDescent="0.2">
      <c r="A38" s="32"/>
      <c r="B38" s="36"/>
      <c r="C38" s="110"/>
      <c r="D38" s="111" t="s">
        <v>48</v>
      </c>
      <c r="E38" s="112"/>
      <c r="F38" s="112"/>
      <c r="G38" s="113" t="s">
        <v>49</v>
      </c>
      <c r="H38" s="114" t="s">
        <v>50</v>
      </c>
      <c r="I38" s="112"/>
      <c r="J38" s="115">
        <f>SUM(J30:J36)</f>
        <v>0</v>
      </c>
      <c r="K38" s="116"/>
      <c r="L38" s="97"/>
      <c r="M38" s="327"/>
      <c r="N38" s="327"/>
      <c r="O38" s="327"/>
      <c r="P38" s="327"/>
      <c r="Q38" s="327"/>
      <c r="R38" s="327"/>
      <c r="S38" s="328"/>
      <c r="T38" s="328"/>
      <c r="U38" s="328"/>
      <c r="V38" s="328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customHeight="1" x14ac:dyDescent="0.2">
      <c r="A39" s="32"/>
      <c r="B39" s="117"/>
      <c r="C39" s="118"/>
      <c r="D39" s="118"/>
      <c r="E39" s="118"/>
      <c r="F39" s="118"/>
      <c r="G39" s="118"/>
      <c r="H39" s="118"/>
      <c r="I39" s="118"/>
      <c r="J39" s="118"/>
      <c r="K39" s="118"/>
      <c r="L39" s="97"/>
      <c r="M39" s="327"/>
      <c r="N39" s="327"/>
      <c r="O39" s="327"/>
      <c r="P39" s="327"/>
      <c r="Q39" s="327"/>
      <c r="R39" s="327"/>
      <c r="S39" s="328"/>
      <c r="T39" s="328"/>
      <c r="U39" s="328"/>
      <c r="V39" s="328"/>
      <c r="W39" s="32"/>
      <c r="X39" s="32"/>
      <c r="Y39" s="32"/>
      <c r="Z39" s="32"/>
      <c r="AA39" s="32"/>
      <c r="AB39" s="32"/>
      <c r="AC39" s="32"/>
      <c r="AD39" s="32"/>
      <c r="AE39" s="32"/>
    </row>
    <row r="43" spans="1:31" s="2" customFormat="1" ht="6.95" customHeight="1" x14ac:dyDescent="0.2">
      <c r="A43" s="32"/>
      <c r="B43" s="119"/>
      <c r="C43" s="120"/>
      <c r="D43" s="120"/>
      <c r="E43" s="120"/>
      <c r="F43" s="120"/>
      <c r="G43" s="120"/>
      <c r="H43" s="120"/>
      <c r="I43" s="120"/>
      <c r="J43" s="120"/>
      <c r="K43" s="120"/>
      <c r="L43" s="97"/>
      <c r="M43" s="327"/>
      <c r="N43" s="327"/>
      <c r="O43" s="327"/>
      <c r="P43" s="327"/>
      <c r="Q43" s="327"/>
      <c r="R43" s="327"/>
      <c r="S43" s="328"/>
      <c r="T43" s="328"/>
      <c r="U43" s="328"/>
      <c r="V43" s="328"/>
      <c r="W43" s="32"/>
      <c r="X43" s="32"/>
      <c r="Y43" s="32"/>
      <c r="Z43" s="32"/>
      <c r="AA43" s="32"/>
      <c r="AB43" s="32"/>
      <c r="AC43" s="32"/>
      <c r="AD43" s="32"/>
      <c r="AE43" s="32"/>
    </row>
    <row r="44" spans="1:31" s="2" customFormat="1" ht="24.95" customHeight="1" x14ac:dyDescent="0.2">
      <c r="A44" s="32"/>
      <c r="B44" s="33"/>
      <c r="C44" s="24" t="s">
        <v>98</v>
      </c>
      <c r="D44" s="34"/>
      <c r="E44" s="34"/>
      <c r="F44" s="34"/>
      <c r="G44" s="34"/>
      <c r="H44" s="34"/>
      <c r="I44" s="34"/>
      <c r="J44" s="34"/>
      <c r="K44" s="34"/>
      <c r="L44" s="97"/>
      <c r="M44" s="327"/>
      <c r="N44" s="327"/>
      <c r="O44" s="327"/>
      <c r="P44" s="327"/>
      <c r="Q44" s="327"/>
      <c r="R44" s="327"/>
      <c r="S44" s="328"/>
      <c r="T44" s="328"/>
      <c r="U44" s="328"/>
      <c r="V44" s="328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6.95" customHeight="1" x14ac:dyDescent="0.2">
      <c r="A45" s="32"/>
      <c r="B45" s="33"/>
      <c r="C45" s="34"/>
      <c r="D45" s="34"/>
      <c r="E45" s="34"/>
      <c r="F45" s="34"/>
      <c r="G45" s="34"/>
      <c r="H45" s="34"/>
      <c r="I45" s="34"/>
      <c r="J45" s="34"/>
      <c r="K45" s="34"/>
      <c r="L45" s="97"/>
      <c r="M45" s="327"/>
      <c r="N45" s="327"/>
      <c r="O45" s="327"/>
      <c r="P45" s="327"/>
      <c r="Q45" s="327"/>
      <c r="R45" s="327"/>
      <c r="S45" s="328"/>
      <c r="T45" s="328"/>
      <c r="U45" s="328"/>
      <c r="V45" s="328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12" customHeight="1" x14ac:dyDescent="0.2">
      <c r="A46" s="32"/>
      <c r="B46" s="33"/>
      <c r="C46" s="29" t="s">
        <v>14</v>
      </c>
      <c r="D46" s="34"/>
      <c r="E46" s="34"/>
      <c r="F46" s="34"/>
      <c r="G46" s="34"/>
      <c r="H46" s="34"/>
      <c r="I46" s="34"/>
      <c r="J46" s="34"/>
      <c r="K46" s="34"/>
      <c r="L46" s="97"/>
      <c r="M46" s="327"/>
      <c r="N46" s="327"/>
      <c r="O46" s="327"/>
      <c r="P46" s="327"/>
      <c r="Q46" s="327"/>
      <c r="R46" s="327"/>
      <c r="S46" s="328"/>
      <c r="T46" s="328"/>
      <c r="U46" s="328"/>
      <c r="V46" s="328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6.5" customHeight="1" x14ac:dyDescent="0.2">
      <c r="A47" s="32"/>
      <c r="B47" s="33"/>
      <c r="C47" s="34"/>
      <c r="D47" s="34"/>
      <c r="E47" s="416" t="str">
        <f>E7</f>
        <v>Zařízení na provětrání půdy objektu ČRo v Ústí nad Labem</v>
      </c>
      <c r="F47" s="417"/>
      <c r="G47" s="417"/>
      <c r="H47" s="417"/>
      <c r="I47" s="34"/>
      <c r="J47" s="34"/>
      <c r="K47" s="34"/>
      <c r="L47" s="97"/>
      <c r="M47" s="327"/>
      <c r="N47" s="327"/>
      <c r="O47" s="327"/>
      <c r="P47" s="327"/>
      <c r="Q47" s="327"/>
      <c r="R47" s="327"/>
      <c r="S47" s="328"/>
      <c r="T47" s="328"/>
      <c r="U47" s="328"/>
      <c r="V47" s="328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2" customHeight="1" x14ac:dyDescent="0.2">
      <c r="A48" s="32"/>
      <c r="B48" s="33"/>
      <c r="C48" s="29" t="s">
        <v>96</v>
      </c>
      <c r="D48" s="34"/>
      <c r="E48" s="34"/>
      <c r="F48" s="34"/>
      <c r="G48" s="34"/>
      <c r="H48" s="34"/>
      <c r="I48" s="34"/>
      <c r="J48" s="34"/>
      <c r="K48" s="34"/>
      <c r="L48" s="97"/>
      <c r="M48" s="327"/>
      <c r="N48" s="327"/>
      <c r="O48" s="327"/>
      <c r="P48" s="327"/>
      <c r="Q48" s="327"/>
      <c r="R48" s="327"/>
      <c r="S48" s="328"/>
      <c r="T48" s="328"/>
      <c r="U48" s="328"/>
      <c r="V48" s="328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6.5" customHeight="1" x14ac:dyDescent="0.2">
      <c r="A49" s="32"/>
      <c r="B49" s="33"/>
      <c r="C49" s="34"/>
      <c r="D49" s="34"/>
      <c r="E49" s="378" t="str">
        <f>E9</f>
        <v>D.1.4.1 - Vzduchotechnika</v>
      </c>
      <c r="F49" s="415"/>
      <c r="G49" s="415"/>
      <c r="H49" s="415"/>
      <c r="I49" s="34"/>
      <c r="J49" s="34"/>
      <c r="K49" s="34"/>
      <c r="L49" s="97"/>
      <c r="M49" s="327"/>
      <c r="N49" s="327"/>
      <c r="O49" s="327"/>
      <c r="P49" s="327"/>
      <c r="Q49" s="327"/>
      <c r="R49" s="327"/>
      <c r="S49" s="328"/>
      <c r="T49" s="328"/>
      <c r="U49" s="328"/>
      <c r="V49" s="328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6.95" customHeight="1" x14ac:dyDescent="0.2">
      <c r="A50" s="32"/>
      <c r="B50" s="33"/>
      <c r="C50" s="34"/>
      <c r="D50" s="34"/>
      <c r="E50" s="34"/>
      <c r="F50" s="34"/>
      <c r="G50" s="34"/>
      <c r="H50" s="34"/>
      <c r="I50" s="34"/>
      <c r="J50" s="34"/>
      <c r="K50" s="34"/>
      <c r="L50" s="97"/>
      <c r="M50" s="327"/>
      <c r="N50" s="327"/>
      <c r="O50" s="327"/>
      <c r="P50" s="327"/>
      <c r="Q50" s="327"/>
      <c r="R50" s="327"/>
      <c r="S50" s="328"/>
      <c r="T50" s="328"/>
      <c r="U50" s="328"/>
      <c r="V50" s="328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12" customHeight="1" x14ac:dyDescent="0.2">
      <c r="A51" s="32"/>
      <c r="B51" s="33"/>
      <c r="C51" s="29" t="s">
        <v>19</v>
      </c>
      <c r="D51" s="34"/>
      <c r="E51" s="34"/>
      <c r="F51" s="27" t="str">
        <f>F12</f>
        <v>Ústí nad Labem</v>
      </c>
      <c r="G51" s="34"/>
      <c r="H51" s="34"/>
      <c r="I51" s="29" t="s">
        <v>21</v>
      </c>
      <c r="J51" s="52">
        <f>IF(J12="","",J12)</f>
        <v>0</v>
      </c>
      <c r="K51" s="34"/>
      <c r="L51" s="97"/>
      <c r="M51" s="327"/>
      <c r="N51" s="327"/>
      <c r="O51" s="327"/>
      <c r="P51" s="327"/>
      <c r="Q51" s="327"/>
      <c r="R51" s="327"/>
      <c r="S51" s="328"/>
      <c r="T51" s="328"/>
      <c r="U51" s="328"/>
      <c r="V51" s="328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6.95" customHeight="1" x14ac:dyDescent="0.2">
      <c r="A52" s="32"/>
      <c r="B52" s="33"/>
      <c r="C52" s="34"/>
      <c r="D52" s="34"/>
      <c r="E52" s="34"/>
      <c r="F52" s="34"/>
      <c r="G52" s="34"/>
      <c r="H52" s="34"/>
      <c r="I52" s="34"/>
      <c r="J52" s="34"/>
      <c r="K52" s="34"/>
      <c r="L52" s="97"/>
      <c r="M52" s="327"/>
      <c r="N52" s="327"/>
      <c r="O52" s="327"/>
      <c r="P52" s="327"/>
      <c r="Q52" s="327"/>
      <c r="R52" s="327"/>
      <c r="S52" s="328"/>
      <c r="T52" s="328"/>
      <c r="U52" s="328"/>
      <c r="V52" s="328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25.7" customHeight="1" x14ac:dyDescent="0.2">
      <c r="A53" s="32"/>
      <c r="B53" s="33"/>
      <c r="C53" s="29" t="s">
        <v>22</v>
      </c>
      <c r="D53" s="34"/>
      <c r="E53" s="34"/>
      <c r="F53" s="27" t="str">
        <f>E15</f>
        <v>Český rozhlas, Vinohradská 1409/12, 120 99 Praha 2</v>
      </c>
      <c r="G53" s="34"/>
      <c r="H53" s="34"/>
      <c r="I53" s="29" t="s">
        <v>29</v>
      </c>
      <c r="J53" s="30" t="str">
        <f>E21</f>
        <v>Ing. arch. Václav Kolínský</v>
      </c>
      <c r="K53" s="34"/>
      <c r="L53" s="97"/>
      <c r="M53" s="327"/>
      <c r="N53" s="327"/>
      <c r="O53" s="327"/>
      <c r="P53" s="327"/>
      <c r="Q53" s="327"/>
      <c r="R53" s="327"/>
      <c r="S53" s="328"/>
      <c r="T53" s="328"/>
      <c r="U53" s="328"/>
      <c r="V53" s="328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 x14ac:dyDescent="0.2">
      <c r="A54" s="32"/>
      <c r="B54" s="33"/>
      <c r="C54" s="29" t="s">
        <v>28</v>
      </c>
      <c r="D54" s="34"/>
      <c r="E54" s="34"/>
      <c r="F54" s="27">
        <f>IF(E18="","",E18)</f>
        <v>0</v>
      </c>
      <c r="G54" s="34"/>
      <c r="H54" s="34"/>
      <c r="I54" s="29" t="s">
        <v>33</v>
      </c>
      <c r="J54" s="30" t="str">
        <f>E24</f>
        <v>Ing. David Němec</v>
      </c>
      <c r="K54" s="34"/>
      <c r="L54" s="97"/>
      <c r="M54" s="327"/>
      <c r="N54" s="327"/>
      <c r="O54" s="327"/>
      <c r="P54" s="327"/>
      <c r="Q54" s="327"/>
      <c r="R54" s="327"/>
      <c r="S54" s="328"/>
      <c r="T54" s="328"/>
      <c r="U54" s="328"/>
      <c r="V54" s="328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0.35" customHeight="1" x14ac:dyDescent="0.2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97"/>
      <c r="M55" s="327"/>
      <c r="N55" s="327"/>
      <c r="O55" s="327"/>
      <c r="P55" s="327"/>
      <c r="Q55" s="327"/>
      <c r="R55" s="327"/>
      <c r="S55" s="328"/>
      <c r="T55" s="328"/>
      <c r="U55" s="328"/>
      <c r="V55" s="328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29.25" customHeight="1" x14ac:dyDescent="0.2">
      <c r="A56" s="32"/>
      <c r="B56" s="33"/>
      <c r="C56" s="121" t="s">
        <v>99</v>
      </c>
      <c r="D56" s="122"/>
      <c r="E56" s="122"/>
      <c r="F56" s="122"/>
      <c r="G56" s="122"/>
      <c r="H56" s="122"/>
      <c r="I56" s="122"/>
      <c r="J56" s="123" t="s">
        <v>100</v>
      </c>
      <c r="K56" s="122"/>
      <c r="L56" s="97"/>
      <c r="M56" s="327"/>
      <c r="N56" s="327"/>
      <c r="O56" s="327"/>
      <c r="P56" s="327"/>
      <c r="Q56" s="327"/>
      <c r="R56" s="327"/>
      <c r="S56" s="328"/>
      <c r="T56" s="328"/>
      <c r="U56" s="328"/>
      <c r="V56" s="328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10.35" customHeight="1" x14ac:dyDescent="0.2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97"/>
      <c r="M57" s="327"/>
      <c r="N57" s="327"/>
      <c r="O57" s="327"/>
      <c r="P57" s="327"/>
      <c r="Q57" s="327"/>
      <c r="R57" s="327"/>
      <c r="S57" s="328"/>
      <c r="T57" s="328"/>
      <c r="U57" s="328"/>
      <c r="V57" s="328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22.9" customHeight="1" x14ac:dyDescent="0.2">
      <c r="A58" s="32"/>
      <c r="B58" s="33"/>
      <c r="C58" s="124" t="s">
        <v>70</v>
      </c>
      <c r="D58" s="34"/>
      <c r="E58" s="34"/>
      <c r="F58" s="34"/>
      <c r="G58" s="34"/>
      <c r="H58" s="34"/>
      <c r="I58" s="34"/>
      <c r="J58" s="70">
        <f>J80</f>
        <v>0</v>
      </c>
      <c r="K58" s="34"/>
      <c r="L58" s="97"/>
      <c r="M58" s="327"/>
      <c r="N58" s="327"/>
      <c r="O58" s="327"/>
      <c r="P58" s="327"/>
      <c r="Q58" s="327"/>
      <c r="R58" s="327"/>
      <c r="S58" s="328"/>
      <c r="T58" s="328"/>
      <c r="U58" s="328"/>
      <c r="V58" s="328"/>
      <c r="W58" s="32"/>
      <c r="X58" s="32"/>
      <c r="Y58" s="32"/>
      <c r="Z58" s="32"/>
      <c r="AA58" s="32"/>
      <c r="AB58" s="32"/>
      <c r="AC58" s="32"/>
      <c r="AD58" s="32"/>
      <c r="AE58" s="32"/>
      <c r="AU58" s="18"/>
    </row>
    <row r="59" spans="1:47" s="9" customFormat="1" ht="24.95" customHeight="1" x14ac:dyDescent="0.2">
      <c r="B59" s="125"/>
      <c r="C59" s="126"/>
      <c r="D59" s="127" t="s">
        <v>321</v>
      </c>
      <c r="E59" s="128"/>
      <c r="F59" s="128"/>
      <c r="G59" s="128"/>
      <c r="H59" s="128"/>
      <c r="I59" s="128"/>
      <c r="J59" s="129">
        <f>J81</f>
        <v>0</v>
      </c>
      <c r="K59" s="126"/>
      <c r="L59" s="130"/>
      <c r="M59" s="331"/>
      <c r="N59" s="331"/>
      <c r="O59" s="331"/>
      <c r="P59" s="331"/>
      <c r="Q59" s="331"/>
      <c r="R59" s="331"/>
      <c r="S59" s="331"/>
      <c r="T59" s="331"/>
      <c r="U59" s="331"/>
      <c r="V59" s="331"/>
    </row>
    <row r="60" spans="1:47" s="9" customFormat="1" ht="24.95" customHeight="1" x14ac:dyDescent="0.2">
      <c r="B60" s="125"/>
      <c r="C60" s="126"/>
      <c r="D60" s="127" t="s">
        <v>322</v>
      </c>
      <c r="E60" s="128"/>
      <c r="F60" s="128"/>
      <c r="G60" s="128"/>
      <c r="H60" s="128"/>
      <c r="I60" s="128"/>
      <c r="J60" s="129">
        <f>J90</f>
        <v>0</v>
      </c>
      <c r="K60" s="126"/>
      <c r="L60" s="130"/>
      <c r="M60" s="331"/>
      <c r="N60" s="331"/>
      <c r="O60" s="331"/>
      <c r="P60" s="331"/>
      <c r="Q60" s="331"/>
      <c r="R60" s="331"/>
      <c r="S60" s="331"/>
      <c r="T60" s="331"/>
      <c r="U60" s="331"/>
      <c r="V60" s="331"/>
    </row>
    <row r="61" spans="1:47" s="2" customFormat="1" ht="21.75" customHeight="1" x14ac:dyDescent="0.2">
      <c r="A61" s="32"/>
      <c r="B61" s="33"/>
      <c r="C61" s="34"/>
      <c r="D61" s="34"/>
      <c r="E61" s="34"/>
      <c r="F61" s="34"/>
      <c r="G61" s="34"/>
      <c r="H61" s="34"/>
      <c r="I61" s="34"/>
      <c r="J61" s="34"/>
      <c r="K61" s="34"/>
      <c r="L61" s="97"/>
      <c r="M61" s="327"/>
      <c r="N61" s="327"/>
      <c r="O61" s="327"/>
      <c r="P61" s="327"/>
      <c r="Q61" s="327"/>
      <c r="R61" s="327"/>
      <c r="S61" s="328"/>
      <c r="T61" s="328"/>
      <c r="U61" s="328"/>
      <c r="V61" s="328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6.95" customHeight="1" x14ac:dyDescent="0.2">
      <c r="A62" s="32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97"/>
      <c r="M62" s="327"/>
      <c r="N62" s="327"/>
      <c r="O62" s="327"/>
      <c r="P62" s="327"/>
      <c r="Q62" s="327"/>
      <c r="R62" s="327"/>
      <c r="S62" s="328"/>
      <c r="T62" s="328"/>
      <c r="U62" s="328"/>
      <c r="V62" s="328"/>
      <c r="W62" s="32"/>
      <c r="X62" s="32"/>
      <c r="Y62" s="32"/>
      <c r="Z62" s="32"/>
      <c r="AA62" s="32"/>
      <c r="AB62" s="32"/>
      <c r="AC62" s="32"/>
      <c r="AD62" s="32"/>
      <c r="AE62" s="32"/>
    </row>
    <row r="66" spans="1:63" s="2" customFormat="1" ht="6.95" customHeight="1" x14ac:dyDescent="0.2">
      <c r="A66" s="32"/>
      <c r="B66" s="44"/>
      <c r="C66" s="45"/>
      <c r="D66" s="45"/>
      <c r="E66" s="45"/>
      <c r="F66" s="45"/>
      <c r="G66" s="45"/>
      <c r="H66" s="45"/>
      <c r="I66" s="45"/>
      <c r="J66" s="45"/>
      <c r="K66" s="45"/>
      <c r="L66" s="97"/>
      <c r="M66" s="327"/>
      <c r="N66" s="327"/>
      <c r="O66" s="327"/>
      <c r="P66" s="327"/>
      <c r="Q66" s="327"/>
      <c r="R66" s="327"/>
      <c r="S66" s="328"/>
      <c r="T66" s="328"/>
      <c r="U66" s="328"/>
      <c r="V66" s="328"/>
      <c r="W66" s="32"/>
      <c r="X66" s="32"/>
      <c r="Y66" s="32"/>
      <c r="Z66" s="32"/>
      <c r="AA66" s="32"/>
      <c r="AB66" s="32"/>
      <c r="AC66" s="32"/>
      <c r="AD66" s="32"/>
      <c r="AE66" s="32"/>
    </row>
    <row r="67" spans="1:63" s="2" customFormat="1" ht="24.95" customHeight="1" x14ac:dyDescent="0.2">
      <c r="A67" s="32"/>
      <c r="B67" s="33"/>
      <c r="C67" s="24" t="s">
        <v>114</v>
      </c>
      <c r="D67" s="34"/>
      <c r="E67" s="34"/>
      <c r="F67" s="34"/>
      <c r="G67" s="34"/>
      <c r="H67" s="34"/>
      <c r="I67" s="34"/>
      <c r="J67" s="34"/>
      <c r="K67" s="34"/>
      <c r="L67" s="97"/>
      <c r="M67" s="327"/>
      <c r="N67" s="327"/>
      <c r="O67" s="327"/>
      <c r="P67" s="327"/>
      <c r="Q67" s="327"/>
      <c r="R67" s="327"/>
      <c r="S67" s="328"/>
      <c r="T67" s="328"/>
      <c r="U67" s="328"/>
      <c r="V67" s="328"/>
      <c r="W67" s="32"/>
      <c r="X67" s="32"/>
      <c r="Y67" s="32"/>
      <c r="Z67" s="32"/>
      <c r="AA67" s="32"/>
      <c r="AB67" s="32"/>
      <c r="AC67" s="32"/>
      <c r="AD67" s="32"/>
      <c r="AE67" s="32"/>
    </row>
    <row r="68" spans="1:63" s="2" customFormat="1" ht="6.95" customHeight="1" x14ac:dyDescent="0.2">
      <c r="A68" s="32"/>
      <c r="B68" s="33"/>
      <c r="C68" s="34"/>
      <c r="D68" s="34"/>
      <c r="E68" s="34"/>
      <c r="F68" s="34"/>
      <c r="G68" s="34"/>
      <c r="H68" s="34"/>
      <c r="I68" s="34"/>
      <c r="J68" s="34"/>
      <c r="K68" s="34"/>
      <c r="L68" s="97"/>
      <c r="M68" s="327"/>
      <c r="N68" s="327"/>
      <c r="O68" s="327"/>
      <c r="P68" s="327"/>
      <c r="Q68" s="327"/>
      <c r="R68" s="327"/>
      <c r="S68" s="328"/>
      <c r="T68" s="328"/>
      <c r="U68" s="328"/>
      <c r="V68" s="328"/>
      <c r="W68" s="32"/>
      <c r="X68" s="32"/>
      <c r="Y68" s="32"/>
      <c r="Z68" s="32"/>
      <c r="AA68" s="32"/>
      <c r="AB68" s="32"/>
      <c r="AC68" s="32"/>
      <c r="AD68" s="32"/>
      <c r="AE68" s="32"/>
    </row>
    <row r="69" spans="1:63" s="2" customFormat="1" ht="12" customHeight="1" x14ac:dyDescent="0.2">
      <c r="A69" s="32"/>
      <c r="B69" s="33"/>
      <c r="C69" s="29" t="s">
        <v>14</v>
      </c>
      <c r="D69" s="34"/>
      <c r="E69" s="34"/>
      <c r="F69" s="34"/>
      <c r="G69" s="34"/>
      <c r="H69" s="34"/>
      <c r="I69" s="34"/>
      <c r="J69" s="34"/>
      <c r="K69" s="34"/>
      <c r="L69" s="97"/>
      <c r="M69" s="327"/>
      <c r="N69" s="327"/>
      <c r="O69" s="327"/>
      <c r="P69" s="327"/>
      <c r="Q69" s="327"/>
      <c r="R69" s="327"/>
      <c r="S69" s="328"/>
      <c r="T69" s="328"/>
      <c r="U69" s="328"/>
      <c r="V69" s="328"/>
      <c r="W69" s="32"/>
      <c r="X69" s="32"/>
      <c r="Y69" s="32"/>
      <c r="Z69" s="32"/>
      <c r="AA69" s="32"/>
      <c r="AB69" s="32"/>
      <c r="AC69" s="32"/>
      <c r="AD69" s="32"/>
      <c r="AE69" s="32"/>
    </row>
    <row r="70" spans="1:63" s="2" customFormat="1" ht="16.5" customHeight="1" x14ac:dyDescent="0.2">
      <c r="A70" s="32"/>
      <c r="B70" s="33"/>
      <c r="C70" s="34"/>
      <c r="D70" s="34"/>
      <c r="E70" s="416" t="str">
        <f>E7</f>
        <v>Zařízení na provětrání půdy objektu ČRo v Ústí nad Labem</v>
      </c>
      <c r="F70" s="417"/>
      <c r="G70" s="417"/>
      <c r="H70" s="417"/>
      <c r="I70" s="34"/>
      <c r="J70" s="34"/>
      <c r="K70" s="34"/>
      <c r="L70" s="97"/>
      <c r="M70" s="327"/>
      <c r="N70" s="327"/>
      <c r="O70" s="327"/>
      <c r="P70" s="327"/>
      <c r="Q70" s="327"/>
      <c r="R70" s="327"/>
      <c r="S70" s="328"/>
      <c r="T70" s="328"/>
      <c r="U70" s="328"/>
      <c r="V70" s="328"/>
      <c r="W70" s="32"/>
      <c r="X70" s="32"/>
      <c r="Y70" s="32"/>
      <c r="Z70" s="32"/>
      <c r="AA70" s="32"/>
      <c r="AB70" s="32"/>
      <c r="AC70" s="32"/>
      <c r="AD70" s="32"/>
      <c r="AE70" s="32"/>
    </row>
    <row r="71" spans="1:63" s="2" customFormat="1" ht="12" customHeight="1" x14ac:dyDescent="0.2">
      <c r="A71" s="32"/>
      <c r="B71" s="33"/>
      <c r="C71" s="29" t="s">
        <v>96</v>
      </c>
      <c r="D71" s="34"/>
      <c r="E71" s="34"/>
      <c r="F71" s="34"/>
      <c r="G71" s="34"/>
      <c r="H71" s="34"/>
      <c r="I71" s="34"/>
      <c r="J71" s="34"/>
      <c r="K71" s="34"/>
      <c r="L71" s="97"/>
      <c r="M71" s="327"/>
      <c r="N71" s="327"/>
      <c r="O71" s="327"/>
      <c r="P71" s="327"/>
      <c r="Q71" s="327"/>
      <c r="R71" s="327"/>
      <c r="S71" s="328"/>
      <c r="T71" s="328"/>
      <c r="U71" s="328"/>
      <c r="V71" s="328"/>
      <c r="W71" s="32"/>
      <c r="X71" s="32"/>
      <c r="Y71" s="32"/>
      <c r="Z71" s="32"/>
      <c r="AA71" s="32"/>
      <c r="AB71" s="32"/>
      <c r="AC71" s="32"/>
      <c r="AD71" s="32"/>
      <c r="AE71" s="32"/>
    </row>
    <row r="72" spans="1:63" s="2" customFormat="1" ht="16.5" customHeight="1" x14ac:dyDescent="0.2">
      <c r="A72" s="32"/>
      <c r="B72" s="33"/>
      <c r="C72" s="34"/>
      <c r="D72" s="34"/>
      <c r="E72" s="378" t="str">
        <f>E9</f>
        <v>D.1.4.1 - Vzduchotechnika</v>
      </c>
      <c r="F72" s="415"/>
      <c r="G72" s="415"/>
      <c r="H72" s="415"/>
      <c r="I72" s="34"/>
      <c r="J72" s="34"/>
      <c r="K72" s="34"/>
      <c r="L72" s="97"/>
      <c r="M72" s="327"/>
      <c r="N72" s="327"/>
      <c r="O72" s="327"/>
      <c r="P72" s="327"/>
      <c r="Q72" s="327"/>
      <c r="R72" s="327"/>
      <c r="S72" s="328"/>
      <c r="T72" s="328"/>
      <c r="U72" s="328"/>
      <c r="V72" s="328"/>
      <c r="W72" s="32"/>
      <c r="X72" s="32"/>
      <c r="Y72" s="32"/>
      <c r="Z72" s="32"/>
      <c r="AA72" s="32"/>
      <c r="AB72" s="32"/>
      <c r="AC72" s="32"/>
      <c r="AD72" s="32"/>
      <c r="AE72" s="32"/>
    </row>
    <row r="73" spans="1:63" s="2" customFormat="1" ht="6.95" customHeight="1" x14ac:dyDescent="0.2">
      <c r="A73" s="32"/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97"/>
      <c r="M73" s="327"/>
      <c r="N73" s="327"/>
      <c r="O73" s="327"/>
      <c r="P73" s="327"/>
      <c r="Q73" s="327"/>
      <c r="R73" s="327"/>
      <c r="S73" s="328"/>
      <c r="T73" s="328"/>
      <c r="U73" s="328"/>
      <c r="V73" s="328"/>
      <c r="W73" s="32"/>
      <c r="X73" s="32"/>
      <c r="Y73" s="32"/>
      <c r="Z73" s="32"/>
      <c r="AA73" s="32"/>
      <c r="AB73" s="32"/>
      <c r="AC73" s="32"/>
      <c r="AD73" s="32"/>
      <c r="AE73" s="32"/>
    </row>
    <row r="74" spans="1:63" s="2" customFormat="1" ht="12" customHeight="1" x14ac:dyDescent="0.2">
      <c r="A74" s="32"/>
      <c r="B74" s="33"/>
      <c r="C74" s="29" t="s">
        <v>19</v>
      </c>
      <c r="D74" s="34"/>
      <c r="E74" s="34"/>
      <c r="F74" s="27" t="str">
        <f>F12</f>
        <v>Ústí nad Labem</v>
      </c>
      <c r="G74" s="34"/>
      <c r="H74" s="34"/>
      <c r="I74" s="29" t="s">
        <v>21</v>
      </c>
      <c r="J74" s="52">
        <f>IF(J12="","",J12)</f>
        <v>0</v>
      </c>
      <c r="K74" s="34"/>
      <c r="L74" s="97"/>
      <c r="M74" s="327"/>
      <c r="N74" s="327"/>
      <c r="O74" s="327"/>
      <c r="P74" s="327"/>
      <c r="Q74" s="327"/>
      <c r="R74" s="327"/>
      <c r="S74" s="328"/>
      <c r="T74" s="328"/>
      <c r="U74" s="328"/>
      <c r="V74" s="328"/>
      <c r="W74" s="32"/>
      <c r="X74" s="32"/>
      <c r="Y74" s="32"/>
      <c r="Z74" s="32"/>
      <c r="AA74" s="32"/>
      <c r="AB74" s="32"/>
      <c r="AC74" s="32"/>
      <c r="AD74" s="32"/>
      <c r="AE74" s="32"/>
    </row>
    <row r="75" spans="1:63" s="2" customFormat="1" ht="6.95" customHeight="1" x14ac:dyDescent="0.2">
      <c r="A75" s="32"/>
      <c r="B75" s="33"/>
      <c r="C75" s="34"/>
      <c r="D75" s="34"/>
      <c r="E75" s="34"/>
      <c r="F75" s="34"/>
      <c r="G75" s="34"/>
      <c r="H75" s="34"/>
      <c r="I75" s="34"/>
      <c r="J75" s="34"/>
      <c r="K75" s="34"/>
      <c r="L75" s="97"/>
      <c r="M75" s="327"/>
      <c r="N75" s="327"/>
      <c r="O75" s="327"/>
      <c r="P75" s="327"/>
      <c r="Q75" s="327"/>
      <c r="R75" s="327"/>
      <c r="S75" s="328"/>
      <c r="T75" s="328"/>
      <c r="U75" s="328"/>
      <c r="V75" s="328"/>
      <c r="W75" s="32"/>
      <c r="X75" s="32"/>
      <c r="Y75" s="32"/>
      <c r="Z75" s="32"/>
      <c r="AA75" s="32"/>
      <c r="AB75" s="32"/>
      <c r="AC75" s="32"/>
      <c r="AD75" s="32"/>
      <c r="AE75" s="32"/>
    </row>
    <row r="76" spans="1:63" s="2" customFormat="1" ht="25.7" customHeight="1" x14ac:dyDescent="0.2">
      <c r="A76" s="32"/>
      <c r="B76" s="33"/>
      <c r="C76" s="29" t="s">
        <v>22</v>
      </c>
      <c r="D76" s="34"/>
      <c r="E76" s="34"/>
      <c r="F76" s="27" t="str">
        <f>E15</f>
        <v>Český rozhlas, Vinohradská 1409/12, 120 99 Praha 2</v>
      </c>
      <c r="G76" s="34"/>
      <c r="H76" s="34"/>
      <c r="I76" s="29" t="s">
        <v>29</v>
      </c>
      <c r="J76" s="30" t="str">
        <f>E21</f>
        <v>Ing. arch. Václav Kolínský</v>
      </c>
      <c r="K76" s="34"/>
      <c r="L76" s="97"/>
      <c r="M76" s="327"/>
      <c r="N76" s="327"/>
      <c r="O76" s="327"/>
      <c r="P76" s="327"/>
      <c r="Q76" s="327"/>
      <c r="R76" s="327"/>
      <c r="S76" s="328"/>
      <c r="T76" s="328"/>
      <c r="U76" s="328"/>
      <c r="V76" s="328"/>
      <c r="W76" s="32"/>
      <c r="X76" s="32"/>
      <c r="Y76" s="32"/>
      <c r="Z76" s="32"/>
      <c r="AA76" s="32"/>
      <c r="AB76" s="32"/>
      <c r="AC76" s="32"/>
      <c r="AD76" s="32"/>
      <c r="AE76" s="32"/>
    </row>
    <row r="77" spans="1:63" s="2" customFormat="1" ht="15.2" customHeight="1" x14ac:dyDescent="0.2">
      <c r="A77" s="32"/>
      <c r="B77" s="33"/>
      <c r="C77" s="29" t="s">
        <v>28</v>
      </c>
      <c r="D77" s="34"/>
      <c r="E77" s="34"/>
      <c r="F77" s="27">
        <f>IF(E18="","",E18)</f>
        <v>0</v>
      </c>
      <c r="G77" s="34"/>
      <c r="H77" s="34"/>
      <c r="I77" s="29" t="s">
        <v>33</v>
      </c>
      <c r="J77" s="30" t="str">
        <f>E24</f>
        <v>Ing. David Němec</v>
      </c>
      <c r="K77" s="34"/>
      <c r="L77" s="97"/>
      <c r="M77" s="327"/>
      <c r="N77" s="327"/>
      <c r="O77" s="327"/>
      <c r="P77" s="327"/>
      <c r="Q77" s="327"/>
      <c r="R77" s="327"/>
      <c r="S77" s="328"/>
      <c r="T77" s="328"/>
      <c r="U77" s="328"/>
      <c r="V77" s="328"/>
      <c r="W77" s="32"/>
      <c r="X77" s="32"/>
      <c r="Y77" s="32"/>
      <c r="Z77" s="32"/>
      <c r="AA77" s="32"/>
      <c r="AB77" s="32"/>
      <c r="AC77" s="32"/>
      <c r="AD77" s="32"/>
      <c r="AE77" s="32"/>
    </row>
    <row r="78" spans="1:63" s="2" customFormat="1" ht="10.35" customHeight="1" x14ac:dyDescent="0.2">
      <c r="A78" s="32"/>
      <c r="B78" s="33"/>
      <c r="C78" s="34"/>
      <c r="D78" s="34"/>
      <c r="E78" s="34"/>
      <c r="F78" s="34"/>
      <c r="G78" s="34"/>
      <c r="H78" s="34"/>
      <c r="I78" s="34"/>
      <c r="J78" s="34"/>
      <c r="K78" s="34"/>
      <c r="L78" s="97"/>
      <c r="M78" s="327"/>
      <c r="N78" s="327"/>
      <c r="O78" s="327"/>
      <c r="P78" s="327"/>
      <c r="Q78" s="327"/>
      <c r="R78" s="327"/>
      <c r="S78" s="328"/>
      <c r="T78" s="328"/>
      <c r="U78" s="328"/>
      <c r="V78" s="328"/>
      <c r="W78" s="32"/>
      <c r="X78" s="32"/>
      <c r="Y78" s="32"/>
      <c r="Z78" s="32"/>
      <c r="AA78" s="32"/>
      <c r="AB78" s="32"/>
      <c r="AC78" s="32"/>
      <c r="AD78" s="32"/>
      <c r="AE78" s="32"/>
    </row>
    <row r="79" spans="1:63" s="11" customFormat="1" ht="29.25" customHeight="1" x14ac:dyDescent="0.2">
      <c r="A79" s="137"/>
      <c r="B79" s="138"/>
      <c r="C79" s="139" t="s">
        <v>115</v>
      </c>
      <c r="D79" s="140" t="s">
        <v>57</v>
      </c>
      <c r="E79" s="140" t="s">
        <v>53</v>
      </c>
      <c r="F79" s="140" t="s">
        <v>54</v>
      </c>
      <c r="G79" s="140" t="s">
        <v>116</v>
      </c>
      <c r="H79" s="140" t="s">
        <v>117</v>
      </c>
      <c r="I79" s="140" t="s">
        <v>118</v>
      </c>
      <c r="J79" s="140" t="s">
        <v>100</v>
      </c>
      <c r="K79" s="141" t="s">
        <v>119</v>
      </c>
      <c r="L79" s="142"/>
      <c r="M79" s="332"/>
      <c r="N79" s="332"/>
      <c r="O79" s="332"/>
      <c r="P79" s="332"/>
      <c r="Q79" s="332"/>
      <c r="R79" s="332"/>
      <c r="S79" s="332"/>
      <c r="T79" s="332"/>
      <c r="U79" s="333"/>
      <c r="V79" s="333"/>
      <c r="W79" s="137"/>
      <c r="X79" s="137"/>
      <c r="Y79" s="137"/>
      <c r="Z79" s="137"/>
      <c r="AA79" s="137"/>
      <c r="AB79" s="137"/>
      <c r="AC79" s="137"/>
      <c r="AD79" s="137"/>
      <c r="AE79" s="137"/>
    </row>
    <row r="80" spans="1:63" s="2" customFormat="1" ht="22.9" customHeight="1" x14ac:dyDescent="0.25">
      <c r="A80" s="32"/>
      <c r="B80" s="33"/>
      <c r="C80" s="68" t="s">
        <v>120</v>
      </c>
      <c r="D80" s="34"/>
      <c r="E80" s="34"/>
      <c r="F80" s="34"/>
      <c r="G80" s="34"/>
      <c r="H80" s="34"/>
      <c r="I80" s="34"/>
      <c r="J80" s="143">
        <f>SUBTOTAL(9,J81:J96)</f>
        <v>0</v>
      </c>
      <c r="K80" s="34"/>
      <c r="L80" s="36"/>
      <c r="M80" s="334"/>
      <c r="N80" s="335"/>
      <c r="O80" s="334"/>
      <c r="P80" s="336"/>
      <c r="Q80" s="334"/>
      <c r="R80" s="336"/>
      <c r="S80" s="334"/>
      <c r="T80" s="336"/>
      <c r="U80" s="328"/>
      <c r="V80" s="328"/>
      <c r="W80" s="32"/>
      <c r="X80" s="32"/>
      <c r="Y80" s="32"/>
      <c r="Z80" s="32"/>
      <c r="AA80" s="32"/>
      <c r="AB80" s="32"/>
      <c r="AC80" s="32"/>
      <c r="AD80" s="32"/>
      <c r="AE80" s="32"/>
      <c r="AT80" s="18"/>
      <c r="AU80" s="18"/>
      <c r="BK80" s="144"/>
    </row>
    <row r="81" spans="1:65" s="12" customFormat="1" ht="25.9" customHeight="1" x14ac:dyDescent="0.2">
      <c r="B81" s="145"/>
      <c r="C81" s="146"/>
      <c r="D81" s="147" t="s">
        <v>71</v>
      </c>
      <c r="E81" s="148" t="s">
        <v>323</v>
      </c>
      <c r="F81" s="148" t="s">
        <v>324</v>
      </c>
      <c r="G81" s="146"/>
      <c r="H81" s="146"/>
      <c r="I81" s="146"/>
      <c r="J81" s="149">
        <f>SUBTOTAL(9,J82:J89)</f>
        <v>0</v>
      </c>
      <c r="K81" s="146"/>
      <c r="L81" s="150"/>
      <c r="M81" s="290"/>
      <c r="N81" s="290"/>
      <c r="O81" s="290"/>
      <c r="P81" s="291"/>
      <c r="Q81" s="290"/>
      <c r="R81" s="291"/>
      <c r="S81" s="290"/>
      <c r="T81" s="291"/>
      <c r="U81" s="337"/>
      <c r="V81" s="337"/>
      <c r="AR81" s="151"/>
      <c r="AT81" s="152"/>
      <c r="AU81" s="152"/>
      <c r="AY81" s="151"/>
      <c r="BK81" s="153"/>
    </row>
    <row r="82" spans="1:65" s="2" customFormat="1" ht="14.45" customHeight="1" x14ac:dyDescent="0.2">
      <c r="A82" s="32"/>
      <c r="B82" s="33"/>
      <c r="C82" s="156" t="s">
        <v>80</v>
      </c>
      <c r="D82" s="156" t="s">
        <v>125</v>
      </c>
      <c r="E82" s="157" t="s">
        <v>325</v>
      </c>
      <c r="F82" s="296" t="s">
        <v>326</v>
      </c>
      <c r="G82" s="159" t="s">
        <v>327</v>
      </c>
      <c r="H82" s="160">
        <v>1</v>
      </c>
      <c r="I82" s="375"/>
      <c r="J82" s="161">
        <f t="shared" ref="J82:J89" si="0">ROUND(I82*H82,2)</f>
        <v>0</v>
      </c>
      <c r="K82" s="158" t="s">
        <v>17</v>
      </c>
      <c r="L82" s="36"/>
      <c r="M82" s="338"/>
      <c r="N82" s="289"/>
      <c r="O82" s="288"/>
      <c r="P82" s="288"/>
      <c r="Q82" s="288"/>
      <c r="R82" s="288"/>
      <c r="S82" s="288"/>
      <c r="T82" s="288"/>
      <c r="U82" s="328"/>
      <c r="V82" s="328"/>
      <c r="W82" s="32"/>
      <c r="X82" s="32"/>
      <c r="Y82" s="32"/>
      <c r="Z82" s="32"/>
      <c r="AA82" s="32"/>
      <c r="AB82" s="32"/>
      <c r="AC82" s="32"/>
      <c r="AD82" s="32"/>
      <c r="AE82" s="32"/>
      <c r="AR82" s="162"/>
      <c r="AT82" s="162"/>
      <c r="AU82" s="162"/>
      <c r="AY82" s="18"/>
      <c r="BE82" s="163"/>
      <c r="BF82" s="163"/>
      <c r="BG82" s="163"/>
      <c r="BH82" s="163"/>
      <c r="BI82" s="163"/>
      <c r="BJ82" s="18"/>
      <c r="BK82" s="163"/>
      <c r="BL82" s="18"/>
      <c r="BM82" s="162"/>
    </row>
    <row r="83" spans="1:65" s="2" customFormat="1" ht="14.45" customHeight="1" x14ac:dyDescent="0.2">
      <c r="A83" s="32"/>
      <c r="B83" s="33"/>
      <c r="C83" s="156" t="s">
        <v>82</v>
      </c>
      <c r="D83" s="156" t="s">
        <v>125</v>
      </c>
      <c r="E83" s="157" t="s">
        <v>328</v>
      </c>
      <c r="F83" s="296" t="s">
        <v>326</v>
      </c>
      <c r="G83" s="159" t="s">
        <v>327</v>
      </c>
      <c r="H83" s="160">
        <v>1</v>
      </c>
      <c r="I83" s="375"/>
      <c r="J83" s="161">
        <f t="shared" si="0"/>
        <v>0</v>
      </c>
      <c r="K83" s="158" t="s">
        <v>17</v>
      </c>
      <c r="L83" s="36"/>
      <c r="M83" s="338"/>
      <c r="N83" s="289"/>
      <c r="O83" s="288"/>
      <c r="P83" s="288"/>
      <c r="Q83" s="288"/>
      <c r="R83" s="288"/>
      <c r="S83" s="288"/>
      <c r="T83" s="288"/>
      <c r="U83" s="328"/>
      <c r="V83" s="328"/>
      <c r="W83" s="32"/>
      <c r="X83" s="32"/>
      <c r="Y83" s="32"/>
      <c r="Z83" s="32"/>
      <c r="AA83" s="32"/>
      <c r="AB83" s="32"/>
      <c r="AC83" s="32"/>
      <c r="AD83" s="32"/>
      <c r="AE83" s="32"/>
      <c r="AR83" s="162"/>
      <c r="AT83" s="162"/>
      <c r="AU83" s="162"/>
      <c r="AY83" s="18"/>
      <c r="BE83" s="163"/>
      <c r="BF83" s="163"/>
      <c r="BG83" s="163"/>
      <c r="BH83" s="163"/>
      <c r="BI83" s="163"/>
      <c r="BJ83" s="18"/>
      <c r="BK83" s="163"/>
      <c r="BL83" s="18"/>
      <c r="BM83" s="162"/>
    </row>
    <row r="84" spans="1:65" s="2" customFormat="1" ht="14.45" customHeight="1" x14ac:dyDescent="0.2">
      <c r="A84" s="32"/>
      <c r="B84" s="33"/>
      <c r="C84" s="156" t="s">
        <v>133</v>
      </c>
      <c r="D84" s="156" t="s">
        <v>125</v>
      </c>
      <c r="E84" s="157" t="s">
        <v>329</v>
      </c>
      <c r="F84" s="296" t="s">
        <v>330</v>
      </c>
      <c r="G84" s="159" t="s">
        <v>327</v>
      </c>
      <c r="H84" s="160">
        <v>4</v>
      </c>
      <c r="I84" s="375"/>
      <c r="J84" s="161">
        <f t="shared" si="0"/>
        <v>0</v>
      </c>
      <c r="K84" s="158" t="s">
        <v>17</v>
      </c>
      <c r="L84" s="36"/>
      <c r="M84" s="338"/>
      <c r="N84" s="289"/>
      <c r="O84" s="288"/>
      <c r="P84" s="288"/>
      <c r="Q84" s="288"/>
      <c r="R84" s="288"/>
      <c r="S84" s="288"/>
      <c r="T84" s="288"/>
      <c r="U84" s="328"/>
      <c r="V84" s="328"/>
      <c r="W84" s="32"/>
      <c r="X84" s="32"/>
      <c r="Y84" s="32"/>
      <c r="Z84" s="32"/>
      <c r="AA84" s="32"/>
      <c r="AB84" s="32"/>
      <c r="AC84" s="32"/>
      <c r="AD84" s="32"/>
      <c r="AE84" s="32"/>
      <c r="AR84" s="162"/>
      <c r="AT84" s="162"/>
      <c r="AU84" s="162"/>
      <c r="AY84" s="18"/>
      <c r="BE84" s="163"/>
      <c r="BF84" s="163"/>
      <c r="BG84" s="163"/>
      <c r="BH84" s="163"/>
      <c r="BI84" s="163"/>
      <c r="BJ84" s="18"/>
      <c r="BK84" s="163"/>
      <c r="BL84" s="18"/>
      <c r="BM84" s="162"/>
    </row>
    <row r="85" spans="1:65" s="2" customFormat="1" ht="14.45" customHeight="1" x14ac:dyDescent="0.2">
      <c r="A85" s="32"/>
      <c r="B85" s="33"/>
      <c r="C85" s="156" t="s">
        <v>130</v>
      </c>
      <c r="D85" s="156" t="s">
        <v>125</v>
      </c>
      <c r="E85" s="157" t="s">
        <v>331</v>
      </c>
      <c r="F85" s="296" t="s">
        <v>668</v>
      </c>
      <c r="G85" s="159" t="s">
        <v>327</v>
      </c>
      <c r="H85" s="160">
        <v>4</v>
      </c>
      <c r="I85" s="375"/>
      <c r="J85" s="161">
        <f t="shared" si="0"/>
        <v>0</v>
      </c>
      <c r="K85" s="158" t="s">
        <v>17</v>
      </c>
      <c r="L85" s="36"/>
      <c r="M85" s="338"/>
      <c r="N85" s="289"/>
      <c r="O85" s="288"/>
      <c r="P85" s="288"/>
      <c r="Q85" s="288"/>
      <c r="R85" s="288"/>
      <c r="S85" s="288"/>
      <c r="T85" s="288"/>
      <c r="U85" s="328"/>
      <c r="V85" s="328"/>
      <c r="W85" s="32"/>
      <c r="X85" s="32"/>
      <c r="Y85" s="32"/>
      <c r="Z85" s="32"/>
      <c r="AA85" s="32"/>
      <c r="AB85" s="32"/>
      <c r="AC85" s="32"/>
      <c r="AD85" s="32"/>
      <c r="AE85" s="32"/>
      <c r="AR85" s="162"/>
      <c r="AT85" s="162"/>
      <c r="AU85" s="162"/>
      <c r="AY85" s="18"/>
      <c r="BE85" s="163"/>
      <c r="BF85" s="163"/>
      <c r="BG85" s="163"/>
      <c r="BH85" s="163"/>
      <c r="BI85" s="163"/>
      <c r="BJ85" s="18"/>
      <c r="BK85" s="163"/>
      <c r="BL85" s="18"/>
      <c r="BM85" s="162"/>
    </row>
    <row r="86" spans="1:65" s="2" customFormat="1" ht="14.45" customHeight="1" x14ac:dyDescent="0.2">
      <c r="A86" s="32"/>
      <c r="B86" s="33"/>
      <c r="C86" s="156" t="s">
        <v>148</v>
      </c>
      <c r="D86" s="156" t="s">
        <v>125</v>
      </c>
      <c r="E86" s="157" t="s">
        <v>332</v>
      </c>
      <c r="F86" s="296" t="s">
        <v>333</v>
      </c>
      <c r="G86" s="159" t="s">
        <v>327</v>
      </c>
      <c r="H86" s="160">
        <v>2</v>
      </c>
      <c r="I86" s="375"/>
      <c r="J86" s="161">
        <f t="shared" si="0"/>
        <v>0</v>
      </c>
      <c r="K86" s="158" t="s">
        <v>17</v>
      </c>
      <c r="L86" s="36"/>
      <c r="M86" s="338"/>
      <c r="N86" s="289"/>
      <c r="O86" s="288"/>
      <c r="P86" s="288"/>
      <c r="Q86" s="288"/>
      <c r="R86" s="288"/>
      <c r="S86" s="288"/>
      <c r="T86" s="288"/>
      <c r="U86" s="328"/>
      <c r="V86" s="328"/>
      <c r="W86" s="32"/>
      <c r="X86" s="32"/>
      <c r="Y86" s="32"/>
      <c r="Z86" s="32"/>
      <c r="AA86" s="32"/>
      <c r="AB86" s="32"/>
      <c r="AC86" s="32"/>
      <c r="AD86" s="32"/>
      <c r="AE86" s="32"/>
      <c r="AR86" s="162"/>
      <c r="AT86" s="162"/>
      <c r="AU86" s="162"/>
      <c r="AY86" s="18"/>
      <c r="BE86" s="163"/>
      <c r="BF86" s="163"/>
      <c r="BG86" s="163"/>
      <c r="BH86" s="163"/>
      <c r="BI86" s="163"/>
      <c r="BJ86" s="18"/>
      <c r="BK86" s="163"/>
      <c r="BL86" s="18"/>
      <c r="BM86" s="162"/>
    </row>
    <row r="87" spans="1:65" s="2" customFormat="1" ht="24.2" customHeight="1" x14ac:dyDescent="0.2">
      <c r="A87" s="32"/>
      <c r="B87" s="33"/>
      <c r="C87" s="156" t="s">
        <v>152</v>
      </c>
      <c r="D87" s="156" t="s">
        <v>125</v>
      </c>
      <c r="E87" s="157" t="s">
        <v>334</v>
      </c>
      <c r="F87" s="296" t="s">
        <v>335</v>
      </c>
      <c r="G87" s="159" t="s">
        <v>138</v>
      </c>
      <c r="H87" s="160">
        <v>32</v>
      </c>
      <c r="I87" s="375"/>
      <c r="J87" s="161">
        <f t="shared" si="0"/>
        <v>0</v>
      </c>
      <c r="K87" s="158" t="s">
        <v>17</v>
      </c>
      <c r="L87" s="36"/>
      <c r="M87" s="338"/>
      <c r="N87" s="289"/>
      <c r="O87" s="288"/>
      <c r="P87" s="288"/>
      <c r="Q87" s="288"/>
      <c r="R87" s="288"/>
      <c r="S87" s="288"/>
      <c r="T87" s="288"/>
      <c r="U87" s="328"/>
      <c r="V87" s="328"/>
      <c r="W87" s="32"/>
      <c r="X87" s="32"/>
      <c r="Y87" s="32"/>
      <c r="Z87" s="32"/>
      <c r="AA87" s="32"/>
      <c r="AB87" s="32"/>
      <c r="AC87" s="32"/>
      <c r="AD87" s="32"/>
      <c r="AE87" s="32"/>
      <c r="AR87" s="162"/>
      <c r="AT87" s="162"/>
      <c r="AU87" s="162"/>
      <c r="AY87" s="18"/>
      <c r="BE87" s="163"/>
      <c r="BF87" s="163"/>
      <c r="BG87" s="163"/>
      <c r="BH87" s="163"/>
      <c r="BI87" s="163"/>
      <c r="BJ87" s="18"/>
      <c r="BK87" s="163"/>
      <c r="BL87" s="18"/>
      <c r="BM87" s="162"/>
    </row>
    <row r="88" spans="1:65" s="2" customFormat="1" ht="24.2" customHeight="1" x14ac:dyDescent="0.2">
      <c r="A88" s="32"/>
      <c r="B88" s="33"/>
      <c r="C88" s="156" t="s">
        <v>155</v>
      </c>
      <c r="D88" s="156" t="s">
        <v>125</v>
      </c>
      <c r="E88" s="157" t="s">
        <v>336</v>
      </c>
      <c r="F88" s="296" t="s">
        <v>337</v>
      </c>
      <c r="G88" s="159" t="s">
        <v>338</v>
      </c>
      <c r="H88" s="160">
        <v>30</v>
      </c>
      <c r="I88" s="375"/>
      <c r="J88" s="161">
        <f t="shared" si="0"/>
        <v>0</v>
      </c>
      <c r="K88" s="158" t="s">
        <v>17</v>
      </c>
      <c r="L88" s="36"/>
      <c r="M88" s="338"/>
      <c r="N88" s="289"/>
      <c r="O88" s="288"/>
      <c r="P88" s="288"/>
      <c r="Q88" s="288"/>
      <c r="R88" s="288"/>
      <c r="S88" s="288"/>
      <c r="T88" s="288"/>
      <c r="U88" s="328"/>
      <c r="V88" s="328"/>
      <c r="W88" s="32"/>
      <c r="X88" s="32"/>
      <c r="Y88" s="32"/>
      <c r="Z88" s="32"/>
      <c r="AA88" s="32"/>
      <c r="AB88" s="32"/>
      <c r="AC88" s="32"/>
      <c r="AD88" s="32"/>
      <c r="AE88" s="32"/>
      <c r="AR88" s="162"/>
      <c r="AT88" s="162"/>
      <c r="AU88" s="162"/>
      <c r="AY88" s="18"/>
      <c r="BE88" s="163"/>
      <c r="BF88" s="163"/>
      <c r="BG88" s="163"/>
      <c r="BH88" s="163"/>
      <c r="BI88" s="163"/>
      <c r="BJ88" s="18"/>
      <c r="BK88" s="163"/>
      <c r="BL88" s="18"/>
      <c r="BM88" s="162"/>
    </row>
    <row r="89" spans="1:65" s="2" customFormat="1" ht="14.45" customHeight="1" x14ac:dyDescent="0.2">
      <c r="A89" s="32"/>
      <c r="B89" s="33"/>
      <c r="C89" s="156" t="s">
        <v>158</v>
      </c>
      <c r="D89" s="156" t="s">
        <v>125</v>
      </c>
      <c r="E89" s="157" t="s">
        <v>339</v>
      </c>
      <c r="F89" s="296" t="s">
        <v>650</v>
      </c>
      <c r="G89" s="159" t="s">
        <v>138</v>
      </c>
      <c r="H89" s="160">
        <v>75</v>
      </c>
      <c r="I89" s="375"/>
      <c r="J89" s="161">
        <f t="shared" si="0"/>
        <v>0</v>
      </c>
      <c r="K89" s="158" t="s">
        <v>17</v>
      </c>
      <c r="L89" s="36"/>
      <c r="M89" s="338"/>
      <c r="N89" s="289"/>
      <c r="O89" s="288"/>
      <c r="P89" s="288"/>
      <c r="Q89" s="288"/>
      <c r="R89" s="288"/>
      <c r="S89" s="288"/>
      <c r="T89" s="288"/>
      <c r="U89" s="328"/>
      <c r="V89" s="328"/>
      <c r="W89" s="32"/>
      <c r="X89" s="32"/>
      <c r="Y89" s="32"/>
      <c r="Z89" s="32"/>
      <c r="AA89" s="32"/>
      <c r="AB89" s="32"/>
      <c r="AC89" s="32"/>
      <c r="AD89" s="32"/>
      <c r="AE89" s="32"/>
      <c r="AR89" s="162"/>
      <c r="AT89" s="162"/>
      <c r="AU89" s="162"/>
      <c r="AY89" s="18"/>
      <c r="BE89" s="163"/>
      <c r="BF89" s="163"/>
      <c r="BG89" s="163"/>
      <c r="BH89" s="163"/>
      <c r="BI89" s="163"/>
      <c r="BJ89" s="18"/>
      <c r="BK89" s="163"/>
      <c r="BL89" s="18"/>
      <c r="BM89" s="162"/>
    </row>
    <row r="90" spans="1:65" s="12" customFormat="1" ht="25.9" customHeight="1" x14ac:dyDescent="0.2">
      <c r="B90" s="145"/>
      <c r="C90" s="146"/>
      <c r="D90" s="147" t="s">
        <v>71</v>
      </c>
      <c r="E90" s="148" t="s">
        <v>340</v>
      </c>
      <c r="F90" s="324" t="s">
        <v>341</v>
      </c>
      <c r="G90" s="146"/>
      <c r="H90" s="146"/>
      <c r="I90" s="146"/>
      <c r="J90" s="149">
        <f>SUBTOTAL(9,J91:J96)</f>
        <v>0</v>
      </c>
      <c r="K90" s="146"/>
      <c r="L90" s="150"/>
      <c r="M90" s="290"/>
      <c r="N90" s="290"/>
      <c r="O90" s="290"/>
      <c r="P90" s="291"/>
      <c r="Q90" s="290"/>
      <c r="R90" s="291"/>
      <c r="S90" s="290"/>
      <c r="T90" s="291"/>
      <c r="U90" s="337"/>
      <c r="V90" s="337"/>
      <c r="AR90" s="151"/>
      <c r="AT90" s="152"/>
      <c r="AU90" s="152"/>
      <c r="AY90" s="151"/>
      <c r="BK90" s="153"/>
    </row>
    <row r="91" spans="1:65" s="2" customFormat="1" ht="14.45" customHeight="1" x14ac:dyDescent="0.2">
      <c r="A91" s="32"/>
      <c r="B91" s="33"/>
      <c r="C91" s="156" t="s">
        <v>123</v>
      </c>
      <c r="D91" s="156" t="s">
        <v>125</v>
      </c>
      <c r="E91" s="157" t="s">
        <v>342</v>
      </c>
      <c r="F91" s="296" t="s">
        <v>343</v>
      </c>
      <c r="G91" s="159" t="s">
        <v>344</v>
      </c>
      <c r="H91" s="160">
        <v>1</v>
      </c>
      <c r="I91" s="375"/>
      <c r="J91" s="161">
        <f t="shared" ref="J91:J96" si="1">ROUND(I91*H91,2)</f>
        <v>0</v>
      </c>
      <c r="K91" s="158" t="s">
        <v>17</v>
      </c>
      <c r="L91" s="36"/>
      <c r="M91" s="338"/>
      <c r="N91" s="289"/>
      <c r="O91" s="288"/>
      <c r="P91" s="288"/>
      <c r="Q91" s="288"/>
      <c r="R91" s="288"/>
      <c r="S91" s="288"/>
      <c r="T91" s="288"/>
      <c r="U91" s="328"/>
      <c r="V91" s="328"/>
      <c r="W91" s="32"/>
      <c r="X91" s="32"/>
      <c r="Y91" s="32"/>
      <c r="Z91" s="32"/>
      <c r="AA91" s="32"/>
      <c r="AB91" s="32"/>
      <c r="AC91" s="32"/>
      <c r="AD91" s="32"/>
      <c r="AE91" s="32"/>
      <c r="AR91" s="162"/>
      <c r="AT91" s="162"/>
      <c r="AU91" s="162"/>
      <c r="AY91" s="18"/>
      <c r="BE91" s="163"/>
      <c r="BF91" s="163"/>
      <c r="BG91" s="163"/>
      <c r="BH91" s="163"/>
      <c r="BI91" s="163"/>
      <c r="BJ91" s="18"/>
      <c r="BK91" s="163"/>
      <c r="BL91" s="18"/>
      <c r="BM91" s="162"/>
    </row>
    <row r="92" spans="1:65" s="2" customFormat="1" ht="24" x14ac:dyDescent="0.2">
      <c r="A92" s="32"/>
      <c r="B92" s="33"/>
      <c r="C92" s="156" t="s">
        <v>163</v>
      </c>
      <c r="D92" s="156" t="s">
        <v>125</v>
      </c>
      <c r="E92" s="157" t="s">
        <v>345</v>
      </c>
      <c r="F92" s="296" t="s">
        <v>669</v>
      </c>
      <c r="G92" s="159" t="s">
        <v>344</v>
      </c>
      <c r="H92" s="160">
        <v>1</v>
      </c>
      <c r="I92" s="375"/>
      <c r="J92" s="161">
        <f t="shared" si="1"/>
        <v>0</v>
      </c>
      <c r="K92" s="158" t="s">
        <v>17</v>
      </c>
      <c r="L92" s="36"/>
      <c r="M92" s="338"/>
      <c r="N92" s="289"/>
      <c r="O92" s="288"/>
      <c r="P92" s="288"/>
      <c r="Q92" s="288"/>
      <c r="R92" s="288"/>
      <c r="S92" s="288"/>
      <c r="T92" s="288"/>
      <c r="U92" s="328"/>
      <c r="V92" s="328"/>
      <c r="W92" s="32"/>
      <c r="X92" s="32"/>
      <c r="Y92" s="32"/>
      <c r="Z92" s="32"/>
      <c r="AA92" s="32"/>
      <c r="AB92" s="32"/>
      <c r="AC92" s="32"/>
      <c r="AD92" s="32"/>
      <c r="AE92" s="32"/>
      <c r="AR92" s="162"/>
      <c r="AT92" s="162"/>
      <c r="AU92" s="162"/>
      <c r="AY92" s="18"/>
      <c r="BE92" s="163"/>
      <c r="BF92" s="163"/>
      <c r="BG92" s="163"/>
      <c r="BH92" s="163"/>
      <c r="BI92" s="163"/>
      <c r="BJ92" s="18"/>
      <c r="BK92" s="163"/>
      <c r="BL92" s="18"/>
      <c r="BM92" s="162"/>
    </row>
    <row r="93" spans="1:65" s="2" customFormat="1" ht="14.45" customHeight="1" x14ac:dyDescent="0.2">
      <c r="A93" s="32"/>
      <c r="B93" s="33"/>
      <c r="C93" s="156" t="s">
        <v>170</v>
      </c>
      <c r="D93" s="156" t="s">
        <v>125</v>
      </c>
      <c r="E93" s="157" t="s">
        <v>346</v>
      </c>
      <c r="F93" s="296" t="s">
        <v>347</v>
      </c>
      <c r="G93" s="159" t="s">
        <v>344</v>
      </c>
      <c r="H93" s="160">
        <v>1</v>
      </c>
      <c r="I93" s="375"/>
      <c r="J93" s="161">
        <f t="shared" si="1"/>
        <v>0</v>
      </c>
      <c r="K93" s="158" t="s">
        <v>17</v>
      </c>
      <c r="L93" s="36"/>
      <c r="M93" s="338"/>
      <c r="N93" s="289"/>
      <c r="O93" s="288"/>
      <c r="P93" s="288"/>
      <c r="Q93" s="288"/>
      <c r="R93" s="288"/>
      <c r="S93" s="288"/>
      <c r="T93" s="288"/>
      <c r="U93" s="328"/>
      <c r="V93" s="328"/>
      <c r="W93" s="32"/>
      <c r="X93" s="32"/>
      <c r="Y93" s="32"/>
      <c r="Z93" s="32"/>
      <c r="AA93" s="32"/>
      <c r="AB93" s="32"/>
      <c r="AC93" s="32"/>
      <c r="AD93" s="32"/>
      <c r="AE93" s="32"/>
      <c r="AR93" s="162"/>
      <c r="AT93" s="162"/>
      <c r="AU93" s="162"/>
      <c r="AY93" s="18"/>
      <c r="BE93" s="163"/>
      <c r="BF93" s="163"/>
      <c r="BG93" s="163"/>
      <c r="BH93" s="163"/>
      <c r="BI93" s="163"/>
      <c r="BJ93" s="18"/>
      <c r="BK93" s="163"/>
      <c r="BL93" s="18"/>
      <c r="BM93" s="162"/>
    </row>
    <row r="94" spans="1:65" s="2" customFormat="1" ht="14.45" customHeight="1" x14ac:dyDescent="0.2">
      <c r="A94" s="32"/>
      <c r="B94" s="33"/>
      <c r="C94" s="156" t="s">
        <v>178</v>
      </c>
      <c r="D94" s="156" t="s">
        <v>125</v>
      </c>
      <c r="E94" s="157" t="s">
        <v>348</v>
      </c>
      <c r="F94" s="296" t="s">
        <v>349</v>
      </c>
      <c r="G94" s="159" t="s">
        <v>344</v>
      </c>
      <c r="H94" s="160">
        <v>1</v>
      </c>
      <c r="I94" s="375"/>
      <c r="J94" s="161">
        <f t="shared" si="1"/>
        <v>0</v>
      </c>
      <c r="K94" s="158" t="s">
        <v>17</v>
      </c>
      <c r="L94" s="36"/>
      <c r="M94" s="338"/>
      <c r="N94" s="289"/>
      <c r="O94" s="288"/>
      <c r="P94" s="288"/>
      <c r="Q94" s="288"/>
      <c r="R94" s="288"/>
      <c r="S94" s="288"/>
      <c r="T94" s="288"/>
      <c r="U94" s="328"/>
      <c r="V94" s="328"/>
      <c r="W94" s="32"/>
      <c r="X94" s="32"/>
      <c r="Y94" s="32"/>
      <c r="Z94" s="32"/>
      <c r="AA94" s="32"/>
      <c r="AB94" s="32"/>
      <c r="AC94" s="32"/>
      <c r="AD94" s="32"/>
      <c r="AE94" s="32"/>
      <c r="AR94" s="162"/>
      <c r="AT94" s="162"/>
      <c r="AU94" s="162"/>
      <c r="AY94" s="18"/>
      <c r="BE94" s="163"/>
      <c r="BF94" s="163"/>
      <c r="BG94" s="163"/>
      <c r="BH94" s="163"/>
      <c r="BI94" s="163"/>
      <c r="BJ94" s="18"/>
      <c r="BK94" s="163"/>
      <c r="BL94" s="18"/>
      <c r="BM94" s="162"/>
    </row>
    <row r="95" spans="1:65" s="2" customFormat="1" ht="14.45" customHeight="1" x14ac:dyDescent="0.2">
      <c r="A95" s="32"/>
      <c r="B95" s="33"/>
      <c r="C95" s="156" t="s">
        <v>186</v>
      </c>
      <c r="D95" s="156" t="s">
        <v>125</v>
      </c>
      <c r="E95" s="157" t="s">
        <v>350</v>
      </c>
      <c r="F95" s="296" t="s">
        <v>670</v>
      </c>
      <c r="G95" s="159" t="s">
        <v>344</v>
      </c>
      <c r="H95" s="160">
        <v>1</v>
      </c>
      <c r="I95" s="375"/>
      <c r="J95" s="161">
        <f t="shared" si="1"/>
        <v>0</v>
      </c>
      <c r="K95" s="158" t="s">
        <v>17</v>
      </c>
      <c r="L95" s="36"/>
      <c r="M95" s="338"/>
      <c r="N95" s="289"/>
      <c r="O95" s="288"/>
      <c r="P95" s="288"/>
      <c r="Q95" s="288"/>
      <c r="R95" s="288"/>
      <c r="S95" s="288"/>
      <c r="T95" s="288"/>
      <c r="U95" s="328"/>
      <c r="V95" s="328"/>
      <c r="W95" s="32"/>
      <c r="X95" s="32"/>
      <c r="Y95" s="32"/>
      <c r="Z95" s="32"/>
      <c r="AA95" s="32"/>
      <c r="AB95" s="32"/>
      <c r="AC95" s="32"/>
      <c r="AD95" s="32"/>
      <c r="AE95" s="32"/>
      <c r="AR95" s="162"/>
      <c r="AT95" s="162"/>
      <c r="AU95" s="162"/>
      <c r="AY95" s="18"/>
      <c r="BE95" s="163"/>
      <c r="BF95" s="163"/>
      <c r="BG95" s="163"/>
      <c r="BH95" s="163"/>
      <c r="BI95" s="163"/>
      <c r="BJ95" s="18"/>
      <c r="BK95" s="163"/>
      <c r="BL95" s="18"/>
      <c r="BM95" s="162"/>
    </row>
    <row r="96" spans="1:65" s="2" customFormat="1" ht="24.2" customHeight="1" x14ac:dyDescent="0.2">
      <c r="A96" s="32"/>
      <c r="B96" s="33"/>
      <c r="C96" s="156" t="s">
        <v>189</v>
      </c>
      <c r="D96" s="156" t="s">
        <v>125</v>
      </c>
      <c r="E96" s="157" t="s">
        <v>351</v>
      </c>
      <c r="F96" s="296" t="s">
        <v>352</v>
      </c>
      <c r="G96" s="159" t="s">
        <v>344</v>
      </c>
      <c r="H96" s="160">
        <v>4</v>
      </c>
      <c r="I96" s="375"/>
      <c r="J96" s="161">
        <f t="shared" si="1"/>
        <v>0</v>
      </c>
      <c r="K96" s="158" t="s">
        <v>17</v>
      </c>
      <c r="L96" s="36"/>
      <c r="M96" s="338"/>
      <c r="N96" s="289"/>
      <c r="O96" s="288"/>
      <c r="P96" s="288"/>
      <c r="Q96" s="288"/>
      <c r="R96" s="288"/>
      <c r="S96" s="288"/>
      <c r="T96" s="288"/>
      <c r="U96" s="328"/>
      <c r="V96" s="328"/>
      <c r="W96" s="32"/>
      <c r="X96" s="32"/>
      <c r="Y96" s="32"/>
      <c r="Z96" s="32"/>
      <c r="AA96" s="32"/>
      <c r="AB96" s="32"/>
      <c r="AC96" s="32"/>
      <c r="AD96" s="32"/>
      <c r="AE96" s="32"/>
      <c r="AR96" s="162"/>
      <c r="AT96" s="162"/>
      <c r="AU96" s="162"/>
      <c r="AY96" s="18"/>
      <c r="BE96" s="163"/>
      <c r="BF96" s="163"/>
      <c r="BG96" s="163"/>
      <c r="BH96" s="163"/>
      <c r="BI96" s="163"/>
      <c r="BJ96" s="18"/>
      <c r="BK96" s="163"/>
      <c r="BL96" s="18"/>
      <c r="BM96" s="162"/>
    </row>
    <row r="97" spans="1:31" s="2" customFormat="1" ht="6.95" customHeight="1" x14ac:dyDescent="0.2">
      <c r="A97" s="32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36"/>
      <c r="M97" s="328"/>
      <c r="N97" s="327"/>
      <c r="O97" s="328"/>
      <c r="P97" s="328"/>
      <c r="Q97" s="328"/>
      <c r="R97" s="328"/>
      <c r="S97" s="328"/>
      <c r="T97" s="328"/>
      <c r="U97" s="328"/>
      <c r="V97" s="328"/>
      <c r="W97" s="32"/>
      <c r="X97" s="32"/>
      <c r="Y97" s="32"/>
      <c r="Z97" s="32"/>
      <c r="AA97" s="32"/>
      <c r="AB97" s="32"/>
      <c r="AC97" s="32"/>
      <c r="AD97" s="32"/>
      <c r="AE97" s="32"/>
    </row>
  </sheetData>
  <sheetProtection algorithmName="SHA-512" hashValue="40wFJDYmSBWL8/GEArcMXBK+LiQMmU6rPcy1ChkZ9dbJ8oDHWhtU0aZ3TxxbTkia+crbFk9FSL9uF4FepgwXfg==" saltValue="nMg8+2Oh49Vt6EoLjABeiA==" spinCount="100000" sheet="1" objects="1" scenarios="1"/>
  <autoFilter ref="C79:K96"/>
  <mergeCells count="9">
    <mergeCell ref="E49:H49"/>
    <mergeCell ref="E70:H70"/>
    <mergeCell ref="E72:H72"/>
    <mergeCell ref="L2:V2"/>
    <mergeCell ref="E7:H7"/>
    <mergeCell ref="E9:H9"/>
    <mergeCell ref="E18:H18"/>
    <mergeCell ref="E27:H27"/>
    <mergeCell ref="E47:H47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3"/>
  <sheetViews>
    <sheetView showGridLines="0" topLeftCell="A70" workbookViewId="0">
      <selection activeCell="AF26" sqref="AF26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325" customWidth="1"/>
    <col min="14" max="14" width="9.33203125" style="325"/>
    <col min="15" max="20" width="14.1640625" style="325" customWidth="1"/>
    <col min="21" max="21" width="16.33203125" style="325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/>
  </cols>
  <sheetData>
    <row r="1" spans="1:46" x14ac:dyDescent="0.2">
      <c r="A1" s="23"/>
    </row>
    <row r="2" spans="1:46" s="1" customFormat="1" ht="36.950000000000003" customHeight="1" x14ac:dyDescent="0.2">
      <c r="L2" s="405"/>
      <c r="M2" s="405"/>
      <c r="N2" s="405"/>
      <c r="O2" s="405"/>
      <c r="P2" s="405"/>
      <c r="Q2" s="405"/>
      <c r="R2" s="405"/>
      <c r="S2" s="405"/>
      <c r="T2" s="405"/>
      <c r="U2" s="405"/>
      <c r="V2" s="405"/>
      <c r="AT2" s="18"/>
    </row>
    <row r="3" spans="1:46" s="1" customFormat="1" ht="6.95" customHeight="1" x14ac:dyDescent="0.2">
      <c r="B3" s="93"/>
      <c r="C3" s="94"/>
      <c r="D3" s="94"/>
      <c r="E3" s="94"/>
      <c r="F3" s="94"/>
      <c r="G3" s="94"/>
      <c r="H3" s="94"/>
      <c r="I3" s="94"/>
      <c r="J3" s="94"/>
      <c r="K3" s="94"/>
      <c r="L3" s="21"/>
      <c r="M3" s="325"/>
      <c r="N3" s="325"/>
      <c r="O3" s="325"/>
      <c r="P3" s="325"/>
      <c r="Q3" s="325"/>
      <c r="R3" s="325"/>
      <c r="S3" s="325"/>
      <c r="T3" s="325"/>
      <c r="U3" s="325"/>
      <c r="AT3" s="18"/>
    </row>
    <row r="4" spans="1:46" s="1" customFormat="1" ht="24.95" customHeight="1" x14ac:dyDescent="0.2">
      <c r="B4" s="21"/>
      <c r="D4" s="95" t="s">
        <v>95</v>
      </c>
      <c r="L4" s="21"/>
      <c r="M4" s="326"/>
      <c r="N4" s="325"/>
      <c r="O4" s="325"/>
      <c r="P4" s="325"/>
      <c r="Q4" s="325"/>
      <c r="R4" s="325"/>
      <c r="S4" s="325"/>
      <c r="T4" s="325"/>
      <c r="U4" s="325"/>
      <c r="AT4" s="18"/>
    </row>
    <row r="5" spans="1:46" s="1" customFormat="1" ht="6.95" customHeight="1" x14ac:dyDescent="0.2">
      <c r="B5" s="21"/>
      <c r="L5" s="21"/>
      <c r="M5" s="325"/>
      <c r="N5" s="325"/>
      <c r="O5" s="325"/>
      <c r="P5" s="325"/>
      <c r="Q5" s="325"/>
      <c r="R5" s="325"/>
      <c r="S5" s="325"/>
      <c r="T5" s="325"/>
      <c r="U5" s="325"/>
    </row>
    <row r="6" spans="1:46" s="1" customFormat="1" ht="12" customHeight="1" x14ac:dyDescent="0.2">
      <c r="B6" s="21"/>
      <c r="D6" s="96" t="s">
        <v>14</v>
      </c>
      <c r="L6" s="21"/>
      <c r="M6" s="325"/>
      <c r="N6" s="325"/>
      <c r="O6" s="325"/>
      <c r="P6" s="325"/>
      <c r="Q6" s="325"/>
      <c r="R6" s="325"/>
      <c r="S6" s="325"/>
      <c r="T6" s="325"/>
      <c r="U6" s="325"/>
    </row>
    <row r="7" spans="1:46" s="1" customFormat="1" ht="16.5" customHeight="1" x14ac:dyDescent="0.2">
      <c r="B7" s="21"/>
      <c r="E7" s="418" t="str">
        <f>'Rekapitulace stavby'!K6</f>
        <v>Zařízení na provětrání půdy objektu ČRo v Ústí nad Labem</v>
      </c>
      <c r="F7" s="419"/>
      <c r="G7" s="419"/>
      <c r="H7" s="419"/>
      <c r="L7" s="21"/>
      <c r="M7" s="325"/>
      <c r="N7" s="325"/>
      <c r="O7" s="325"/>
      <c r="P7" s="325"/>
      <c r="Q7" s="325"/>
      <c r="R7" s="325"/>
      <c r="S7" s="325"/>
      <c r="T7" s="325"/>
      <c r="U7" s="325"/>
    </row>
    <row r="8" spans="1:46" s="2" customFormat="1" ht="12" customHeight="1" x14ac:dyDescent="0.2">
      <c r="A8" s="32"/>
      <c r="B8" s="36"/>
      <c r="C8" s="32"/>
      <c r="D8" s="96" t="s">
        <v>96</v>
      </c>
      <c r="E8" s="32"/>
      <c r="F8" s="32"/>
      <c r="G8" s="32"/>
      <c r="H8" s="32"/>
      <c r="I8" s="32"/>
      <c r="J8" s="32"/>
      <c r="K8" s="32"/>
      <c r="L8" s="97"/>
      <c r="M8" s="327"/>
      <c r="N8" s="327"/>
      <c r="O8" s="327"/>
      <c r="P8" s="327"/>
      <c r="Q8" s="327"/>
      <c r="R8" s="327"/>
      <c r="S8" s="328"/>
      <c r="T8" s="328"/>
      <c r="U8" s="328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6"/>
      <c r="C9" s="32"/>
      <c r="D9" s="32"/>
      <c r="E9" s="420" t="s">
        <v>353</v>
      </c>
      <c r="F9" s="421"/>
      <c r="G9" s="421"/>
      <c r="H9" s="421"/>
      <c r="I9" s="32"/>
      <c r="J9" s="32"/>
      <c r="K9" s="32"/>
      <c r="L9" s="97"/>
      <c r="M9" s="327"/>
      <c r="N9" s="327"/>
      <c r="O9" s="327"/>
      <c r="P9" s="327"/>
      <c r="Q9" s="327"/>
      <c r="R9" s="327"/>
      <c r="S9" s="328"/>
      <c r="T9" s="328"/>
      <c r="U9" s="328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x14ac:dyDescent="0.2">
      <c r="A10" s="32"/>
      <c r="B10" s="36"/>
      <c r="C10" s="32"/>
      <c r="D10" s="32"/>
      <c r="E10" s="32"/>
      <c r="F10" s="32"/>
      <c r="G10" s="32"/>
      <c r="H10" s="32"/>
      <c r="I10" s="32"/>
      <c r="J10" s="32"/>
      <c r="K10" s="32"/>
      <c r="L10" s="97"/>
      <c r="M10" s="327"/>
      <c r="N10" s="327"/>
      <c r="O10" s="327"/>
      <c r="P10" s="327"/>
      <c r="Q10" s="327"/>
      <c r="R10" s="327"/>
      <c r="S10" s="328"/>
      <c r="T10" s="328"/>
      <c r="U10" s="328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6"/>
      <c r="C11" s="32"/>
      <c r="D11" s="96" t="s">
        <v>16</v>
      </c>
      <c r="E11" s="32"/>
      <c r="F11" s="98" t="s">
        <v>17</v>
      </c>
      <c r="G11" s="32"/>
      <c r="H11" s="32"/>
      <c r="I11" s="96" t="s">
        <v>18</v>
      </c>
      <c r="J11" s="98" t="s">
        <v>17</v>
      </c>
      <c r="K11" s="32"/>
      <c r="L11" s="97"/>
      <c r="M11" s="327"/>
      <c r="N11" s="327"/>
      <c r="O11" s="327"/>
      <c r="P11" s="327"/>
      <c r="Q11" s="327"/>
      <c r="R11" s="327"/>
      <c r="S11" s="328"/>
      <c r="T11" s="328"/>
      <c r="U11" s="328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6"/>
      <c r="C12" s="32"/>
      <c r="D12" s="96" t="s">
        <v>19</v>
      </c>
      <c r="E12" s="32"/>
      <c r="F12" s="98" t="s">
        <v>20</v>
      </c>
      <c r="G12" s="32"/>
      <c r="H12" s="32"/>
      <c r="I12" s="96" t="s">
        <v>21</v>
      </c>
      <c r="J12" s="99">
        <f>'Rekapitulace stavby'!AN8</f>
        <v>0</v>
      </c>
      <c r="K12" s="32"/>
      <c r="L12" s="97"/>
      <c r="M12" s="327"/>
      <c r="N12" s="327"/>
      <c r="O12" s="327"/>
      <c r="P12" s="327"/>
      <c r="Q12" s="327"/>
      <c r="R12" s="327"/>
      <c r="S12" s="328"/>
      <c r="T12" s="328"/>
      <c r="U12" s="328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 x14ac:dyDescent="0.2">
      <c r="A13" s="32"/>
      <c r="B13" s="36"/>
      <c r="C13" s="32"/>
      <c r="D13" s="32"/>
      <c r="E13" s="32"/>
      <c r="F13" s="32"/>
      <c r="G13" s="32"/>
      <c r="H13" s="32"/>
      <c r="I13" s="32"/>
      <c r="J13" s="32"/>
      <c r="K13" s="32"/>
      <c r="L13" s="97"/>
      <c r="M13" s="327"/>
      <c r="N13" s="327"/>
      <c r="O13" s="327"/>
      <c r="P13" s="327"/>
      <c r="Q13" s="327"/>
      <c r="R13" s="327"/>
      <c r="S13" s="328"/>
      <c r="T13" s="328"/>
      <c r="U13" s="328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6"/>
      <c r="C14" s="32"/>
      <c r="D14" s="96" t="s">
        <v>22</v>
      </c>
      <c r="E14" s="32"/>
      <c r="F14" s="32"/>
      <c r="G14" s="32"/>
      <c r="H14" s="32"/>
      <c r="I14" s="96" t="s">
        <v>23</v>
      </c>
      <c r="J14" s="98" t="s">
        <v>24</v>
      </c>
      <c r="K14" s="32"/>
      <c r="L14" s="97"/>
      <c r="M14" s="327"/>
      <c r="N14" s="327"/>
      <c r="O14" s="327"/>
      <c r="P14" s="327"/>
      <c r="Q14" s="327"/>
      <c r="R14" s="327"/>
      <c r="S14" s="328"/>
      <c r="T14" s="328"/>
      <c r="U14" s="328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6"/>
      <c r="C15" s="32"/>
      <c r="D15" s="32"/>
      <c r="E15" s="98" t="s">
        <v>25</v>
      </c>
      <c r="F15" s="32"/>
      <c r="G15" s="32"/>
      <c r="H15" s="32"/>
      <c r="I15" s="96" t="s">
        <v>26</v>
      </c>
      <c r="J15" s="98" t="s">
        <v>27</v>
      </c>
      <c r="K15" s="32"/>
      <c r="L15" s="97"/>
      <c r="M15" s="327"/>
      <c r="N15" s="327"/>
      <c r="O15" s="327"/>
      <c r="P15" s="327"/>
      <c r="Q15" s="327"/>
      <c r="R15" s="327"/>
      <c r="S15" s="328"/>
      <c r="T15" s="328"/>
      <c r="U15" s="328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 x14ac:dyDescent="0.2">
      <c r="A16" s="32"/>
      <c r="B16" s="36"/>
      <c r="C16" s="32"/>
      <c r="D16" s="32"/>
      <c r="E16" s="32"/>
      <c r="F16" s="32"/>
      <c r="G16" s="32"/>
      <c r="H16" s="32"/>
      <c r="I16" s="32"/>
      <c r="J16" s="32"/>
      <c r="K16" s="32"/>
      <c r="L16" s="97"/>
      <c r="M16" s="327"/>
      <c r="N16" s="327"/>
      <c r="O16" s="327"/>
      <c r="P16" s="327"/>
      <c r="Q16" s="327"/>
      <c r="R16" s="327"/>
      <c r="S16" s="328"/>
      <c r="T16" s="328"/>
      <c r="U16" s="328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6"/>
      <c r="C17" s="32"/>
      <c r="D17" s="96" t="s">
        <v>28</v>
      </c>
      <c r="E17" s="32"/>
      <c r="F17" s="32"/>
      <c r="G17" s="32"/>
      <c r="H17" s="32"/>
      <c r="I17" s="96" t="s">
        <v>23</v>
      </c>
      <c r="J17" s="98">
        <f>'Rekapitulace stavby'!AN13</f>
        <v>0</v>
      </c>
      <c r="K17" s="32"/>
      <c r="L17" s="97"/>
      <c r="M17" s="327"/>
      <c r="N17" s="327"/>
      <c r="O17" s="327"/>
      <c r="P17" s="327"/>
      <c r="Q17" s="327"/>
      <c r="R17" s="327"/>
      <c r="S17" s="328"/>
      <c r="T17" s="328"/>
      <c r="U17" s="328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6"/>
      <c r="C18" s="32"/>
      <c r="D18" s="32"/>
      <c r="E18" s="422">
        <f>'Rekapitulace stavby'!E14</f>
        <v>0</v>
      </c>
      <c r="F18" s="422"/>
      <c r="G18" s="422"/>
      <c r="H18" s="422"/>
      <c r="I18" s="96" t="s">
        <v>26</v>
      </c>
      <c r="J18" s="98">
        <f>'Rekapitulace stavby'!AN14</f>
        <v>0</v>
      </c>
      <c r="K18" s="32"/>
      <c r="L18" s="97"/>
      <c r="M18" s="327"/>
      <c r="N18" s="327"/>
      <c r="O18" s="327"/>
      <c r="P18" s="327"/>
      <c r="Q18" s="327"/>
      <c r="R18" s="327"/>
      <c r="S18" s="328"/>
      <c r="T18" s="328"/>
      <c r="U18" s="328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 x14ac:dyDescent="0.2">
      <c r="A19" s="32"/>
      <c r="B19" s="36"/>
      <c r="C19" s="32"/>
      <c r="D19" s="32"/>
      <c r="E19" s="32"/>
      <c r="F19" s="32"/>
      <c r="G19" s="32"/>
      <c r="H19" s="32"/>
      <c r="I19" s="32"/>
      <c r="J19" s="32"/>
      <c r="K19" s="32"/>
      <c r="L19" s="97"/>
      <c r="M19" s="327"/>
      <c r="N19" s="327"/>
      <c r="O19" s="327"/>
      <c r="P19" s="327"/>
      <c r="Q19" s="327"/>
      <c r="R19" s="327"/>
      <c r="S19" s="328"/>
      <c r="T19" s="328"/>
      <c r="U19" s="328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6"/>
      <c r="C20" s="32"/>
      <c r="D20" s="96" t="s">
        <v>29</v>
      </c>
      <c r="E20" s="32"/>
      <c r="F20" s="32"/>
      <c r="G20" s="32"/>
      <c r="H20" s="32"/>
      <c r="I20" s="96" t="s">
        <v>23</v>
      </c>
      <c r="J20" s="98" t="s">
        <v>30</v>
      </c>
      <c r="K20" s="32"/>
      <c r="L20" s="97"/>
      <c r="M20" s="327"/>
      <c r="N20" s="327"/>
      <c r="O20" s="327"/>
      <c r="P20" s="327"/>
      <c r="Q20" s="327"/>
      <c r="R20" s="327"/>
      <c r="S20" s="328"/>
      <c r="T20" s="328"/>
      <c r="U20" s="328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6"/>
      <c r="C21" s="32"/>
      <c r="D21" s="32"/>
      <c r="E21" s="98" t="s">
        <v>31</v>
      </c>
      <c r="F21" s="32"/>
      <c r="G21" s="32"/>
      <c r="H21" s="32"/>
      <c r="I21" s="96" t="s">
        <v>26</v>
      </c>
      <c r="J21" s="98" t="s">
        <v>17</v>
      </c>
      <c r="K21" s="32"/>
      <c r="L21" s="97"/>
      <c r="M21" s="327"/>
      <c r="N21" s="327"/>
      <c r="O21" s="327"/>
      <c r="P21" s="327"/>
      <c r="Q21" s="327"/>
      <c r="R21" s="327"/>
      <c r="S21" s="328"/>
      <c r="T21" s="328"/>
      <c r="U21" s="328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 x14ac:dyDescent="0.2">
      <c r="A22" s="32"/>
      <c r="B22" s="36"/>
      <c r="C22" s="32"/>
      <c r="D22" s="32"/>
      <c r="E22" s="32"/>
      <c r="F22" s="32"/>
      <c r="G22" s="32"/>
      <c r="H22" s="32"/>
      <c r="I22" s="32"/>
      <c r="J22" s="32"/>
      <c r="K22" s="32"/>
      <c r="L22" s="97"/>
      <c r="M22" s="327"/>
      <c r="N22" s="327"/>
      <c r="O22" s="327"/>
      <c r="P22" s="327"/>
      <c r="Q22" s="327"/>
      <c r="R22" s="327"/>
      <c r="S22" s="328"/>
      <c r="T22" s="328"/>
      <c r="U22" s="328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6"/>
      <c r="C23" s="32"/>
      <c r="D23" s="96" t="s">
        <v>33</v>
      </c>
      <c r="E23" s="32"/>
      <c r="F23" s="32"/>
      <c r="G23" s="32"/>
      <c r="H23" s="32"/>
      <c r="I23" s="96" t="s">
        <v>23</v>
      </c>
      <c r="J23" s="98" t="s">
        <v>17</v>
      </c>
      <c r="K23" s="32"/>
      <c r="L23" s="97"/>
      <c r="M23" s="327"/>
      <c r="N23" s="327"/>
      <c r="O23" s="327"/>
      <c r="P23" s="327"/>
      <c r="Q23" s="327"/>
      <c r="R23" s="327"/>
      <c r="S23" s="328"/>
      <c r="T23" s="328"/>
      <c r="U23" s="328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6"/>
      <c r="C24" s="32"/>
      <c r="D24" s="32"/>
      <c r="E24" s="98" t="s">
        <v>354</v>
      </c>
      <c r="F24" s="32"/>
      <c r="G24" s="32"/>
      <c r="H24" s="32"/>
      <c r="I24" s="96" t="s">
        <v>26</v>
      </c>
      <c r="J24" s="98" t="s">
        <v>17</v>
      </c>
      <c r="K24" s="32"/>
      <c r="L24" s="97"/>
      <c r="M24" s="327"/>
      <c r="N24" s="327"/>
      <c r="O24" s="327"/>
      <c r="P24" s="327"/>
      <c r="Q24" s="327"/>
      <c r="R24" s="327"/>
      <c r="S24" s="328"/>
      <c r="T24" s="328"/>
      <c r="U24" s="328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 x14ac:dyDescent="0.2">
      <c r="A25" s="32"/>
      <c r="B25" s="36"/>
      <c r="C25" s="32"/>
      <c r="D25" s="32"/>
      <c r="E25" s="32"/>
      <c r="F25" s="32"/>
      <c r="G25" s="32"/>
      <c r="H25" s="32"/>
      <c r="I25" s="32"/>
      <c r="J25" s="32"/>
      <c r="K25" s="32"/>
      <c r="L25" s="97"/>
      <c r="M25" s="327"/>
      <c r="N25" s="327"/>
      <c r="O25" s="327"/>
      <c r="P25" s="327"/>
      <c r="Q25" s="327"/>
      <c r="R25" s="327"/>
      <c r="S25" s="328"/>
      <c r="T25" s="328"/>
      <c r="U25" s="328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6"/>
      <c r="C26" s="32"/>
      <c r="D26" s="96" t="s">
        <v>36</v>
      </c>
      <c r="E26" s="32"/>
      <c r="F26" s="32"/>
      <c r="G26" s="32"/>
      <c r="H26" s="32"/>
      <c r="I26" s="32"/>
      <c r="J26" s="32"/>
      <c r="K26" s="32"/>
      <c r="L26" s="97"/>
      <c r="M26" s="327"/>
      <c r="N26" s="327"/>
      <c r="O26" s="327"/>
      <c r="P26" s="327"/>
      <c r="Q26" s="327"/>
      <c r="R26" s="327"/>
      <c r="S26" s="328"/>
      <c r="T26" s="328"/>
      <c r="U26" s="328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100"/>
      <c r="B27" s="101"/>
      <c r="C27" s="100"/>
      <c r="D27" s="100"/>
      <c r="E27" s="423" t="s">
        <v>17</v>
      </c>
      <c r="F27" s="423"/>
      <c r="G27" s="423"/>
      <c r="H27" s="423"/>
      <c r="I27" s="100"/>
      <c r="J27" s="100"/>
      <c r="K27" s="100"/>
      <c r="L27" s="102"/>
      <c r="M27" s="329"/>
      <c r="N27" s="329"/>
      <c r="O27" s="329"/>
      <c r="P27" s="329"/>
      <c r="Q27" s="329"/>
      <c r="R27" s="329"/>
      <c r="S27" s="330"/>
      <c r="T27" s="330"/>
      <c r="U27" s="33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 x14ac:dyDescent="0.2">
      <c r="A28" s="32"/>
      <c r="B28" s="36"/>
      <c r="C28" s="32"/>
      <c r="D28" s="32"/>
      <c r="E28" s="32"/>
      <c r="F28" s="32"/>
      <c r="G28" s="32"/>
      <c r="H28" s="32"/>
      <c r="I28" s="32"/>
      <c r="J28" s="32"/>
      <c r="K28" s="32"/>
      <c r="L28" s="97"/>
      <c r="M28" s="327"/>
      <c r="N28" s="327"/>
      <c r="O28" s="327"/>
      <c r="P28" s="327"/>
      <c r="Q28" s="327"/>
      <c r="R28" s="327"/>
      <c r="S28" s="328"/>
      <c r="T28" s="328"/>
      <c r="U28" s="328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6"/>
      <c r="C29" s="32"/>
      <c r="D29" s="103"/>
      <c r="E29" s="103"/>
      <c r="F29" s="103"/>
      <c r="G29" s="103"/>
      <c r="H29" s="103"/>
      <c r="I29" s="103"/>
      <c r="J29" s="103"/>
      <c r="K29" s="103"/>
      <c r="L29" s="97"/>
      <c r="M29" s="327"/>
      <c r="N29" s="327"/>
      <c r="O29" s="327"/>
      <c r="P29" s="327"/>
      <c r="Q29" s="327"/>
      <c r="R29" s="327"/>
      <c r="S29" s="328"/>
      <c r="T29" s="328"/>
      <c r="U29" s="328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6"/>
      <c r="C30" s="32"/>
      <c r="D30" s="104" t="s">
        <v>38</v>
      </c>
      <c r="E30" s="32"/>
      <c r="F30" s="32"/>
      <c r="G30" s="32"/>
      <c r="H30" s="32"/>
      <c r="I30" s="32"/>
      <c r="J30" s="105">
        <f>ROUND(J85, 2)</f>
        <v>0</v>
      </c>
      <c r="K30" s="32"/>
      <c r="L30" s="97"/>
      <c r="M30" s="327"/>
      <c r="N30" s="327"/>
      <c r="O30" s="327"/>
      <c r="P30" s="327"/>
      <c r="Q30" s="327"/>
      <c r="R30" s="327"/>
      <c r="S30" s="328"/>
      <c r="T30" s="328"/>
      <c r="U30" s="328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6"/>
      <c r="C31" s="32"/>
      <c r="D31" s="103"/>
      <c r="E31" s="103"/>
      <c r="F31" s="103"/>
      <c r="G31" s="103"/>
      <c r="H31" s="103"/>
      <c r="I31" s="103"/>
      <c r="J31" s="103"/>
      <c r="K31" s="103"/>
      <c r="L31" s="97"/>
      <c r="M31" s="327"/>
      <c r="N31" s="327"/>
      <c r="O31" s="327"/>
      <c r="P31" s="327"/>
      <c r="Q31" s="327"/>
      <c r="R31" s="327"/>
      <c r="S31" s="328"/>
      <c r="T31" s="328"/>
      <c r="U31" s="328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6"/>
      <c r="C32" s="32"/>
      <c r="D32" s="32"/>
      <c r="E32" s="32"/>
      <c r="F32" s="106" t="s">
        <v>40</v>
      </c>
      <c r="G32" s="32"/>
      <c r="H32" s="32"/>
      <c r="I32" s="106" t="s">
        <v>39</v>
      </c>
      <c r="J32" s="106" t="s">
        <v>41</v>
      </c>
      <c r="K32" s="32"/>
      <c r="L32" s="97"/>
      <c r="M32" s="327"/>
      <c r="N32" s="327"/>
      <c r="O32" s="327"/>
      <c r="P32" s="327"/>
      <c r="Q32" s="327"/>
      <c r="R32" s="327"/>
      <c r="S32" s="328"/>
      <c r="T32" s="328"/>
      <c r="U32" s="328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 x14ac:dyDescent="0.2">
      <c r="A33" s="32"/>
      <c r="B33" s="36"/>
      <c r="C33" s="32"/>
      <c r="D33" s="107" t="s">
        <v>42</v>
      </c>
      <c r="E33" s="96" t="s">
        <v>43</v>
      </c>
      <c r="F33" s="108">
        <f>ROUND((SUM(BE85:BE132)),  2)</f>
        <v>0</v>
      </c>
      <c r="G33" s="32"/>
      <c r="H33" s="32"/>
      <c r="I33" s="109">
        <f>'Rekapitulace stavby'!L29</f>
        <v>0.21</v>
      </c>
      <c r="J33" s="108">
        <f>ROUND(F33*I33,  2)</f>
        <v>0</v>
      </c>
      <c r="K33" s="32"/>
      <c r="L33" s="97"/>
      <c r="M33" s="327"/>
      <c r="N33" s="327"/>
      <c r="O33" s="327"/>
      <c r="P33" s="327"/>
      <c r="Q33" s="327"/>
      <c r="R33" s="327"/>
      <c r="S33" s="328"/>
      <c r="T33" s="328"/>
      <c r="U33" s="328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 x14ac:dyDescent="0.2">
      <c r="A34" s="32"/>
      <c r="B34" s="36"/>
      <c r="C34" s="32"/>
      <c r="D34" s="32"/>
      <c r="E34" s="96" t="s">
        <v>45</v>
      </c>
      <c r="F34" s="108">
        <f>ROUND((SUM(BG85:BG132)),  2)</f>
        <v>0</v>
      </c>
      <c r="G34" s="32"/>
      <c r="H34" s="32"/>
      <c r="I34" s="109">
        <v>0.21</v>
      </c>
      <c r="J34" s="108">
        <f>0</f>
        <v>0</v>
      </c>
      <c r="K34" s="32"/>
      <c r="L34" s="97"/>
      <c r="M34" s="327"/>
      <c r="N34" s="327"/>
      <c r="O34" s="327"/>
      <c r="P34" s="327"/>
      <c r="Q34" s="327"/>
      <c r="R34" s="327"/>
      <c r="S34" s="328"/>
      <c r="T34" s="328"/>
      <c r="U34" s="328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6"/>
      <c r="C35" s="32"/>
      <c r="D35" s="32"/>
      <c r="E35" s="96" t="s">
        <v>46</v>
      </c>
      <c r="F35" s="108">
        <f>ROUND((SUM(BH85:BH132)),  2)</f>
        <v>0</v>
      </c>
      <c r="G35" s="32"/>
      <c r="H35" s="32"/>
      <c r="I35" s="109">
        <v>0.15</v>
      </c>
      <c r="J35" s="108">
        <f>0</f>
        <v>0</v>
      </c>
      <c r="K35" s="32"/>
      <c r="L35" s="97"/>
      <c r="M35" s="327"/>
      <c r="N35" s="327"/>
      <c r="O35" s="327"/>
      <c r="P35" s="327"/>
      <c r="Q35" s="327"/>
      <c r="R35" s="327"/>
      <c r="S35" s="328"/>
      <c r="T35" s="328"/>
      <c r="U35" s="328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 x14ac:dyDescent="0.2">
      <c r="A36" s="32"/>
      <c r="B36" s="36"/>
      <c r="C36" s="32"/>
      <c r="D36" s="32"/>
      <c r="E36" s="96" t="s">
        <v>47</v>
      </c>
      <c r="F36" s="108">
        <f>ROUND((SUM(BI85:BI132)),  2)</f>
        <v>0</v>
      </c>
      <c r="G36" s="32"/>
      <c r="H36" s="32"/>
      <c r="I36" s="109">
        <v>0</v>
      </c>
      <c r="J36" s="108">
        <f>0</f>
        <v>0</v>
      </c>
      <c r="K36" s="32"/>
      <c r="L36" s="97"/>
      <c r="M36" s="327"/>
      <c r="N36" s="327"/>
      <c r="O36" s="327"/>
      <c r="P36" s="327"/>
      <c r="Q36" s="327"/>
      <c r="R36" s="327"/>
      <c r="S36" s="328"/>
      <c r="T36" s="328"/>
      <c r="U36" s="328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6.95" customHeight="1" x14ac:dyDescent="0.2">
      <c r="A37" s="32"/>
      <c r="B37" s="36"/>
      <c r="C37" s="32"/>
      <c r="D37" s="32"/>
      <c r="E37" s="32"/>
      <c r="F37" s="32"/>
      <c r="G37" s="32"/>
      <c r="H37" s="32"/>
      <c r="I37" s="32"/>
      <c r="J37" s="32"/>
      <c r="K37" s="32"/>
      <c r="L37" s="97"/>
      <c r="M37" s="327"/>
      <c r="N37" s="327"/>
      <c r="O37" s="327"/>
      <c r="P37" s="327"/>
      <c r="Q37" s="327"/>
      <c r="R37" s="327"/>
      <c r="S37" s="328"/>
      <c r="T37" s="328"/>
      <c r="U37" s="328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25.35" customHeight="1" x14ac:dyDescent="0.2">
      <c r="A38" s="32"/>
      <c r="B38" s="36"/>
      <c r="C38" s="110"/>
      <c r="D38" s="111" t="s">
        <v>48</v>
      </c>
      <c r="E38" s="112"/>
      <c r="F38" s="112"/>
      <c r="G38" s="113" t="s">
        <v>49</v>
      </c>
      <c r="H38" s="114" t="s">
        <v>50</v>
      </c>
      <c r="I38" s="112"/>
      <c r="J38" s="115">
        <f>SUM(J30:J36)</f>
        <v>0</v>
      </c>
      <c r="K38" s="116"/>
      <c r="L38" s="97"/>
      <c r="M38" s="327"/>
      <c r="N38" s="327"/>
      <c r="O38" s="327"/>
      <c r="P38" s="327"/>
      <c r="Q38" s="327"/>
      <c r="R38" s="327"/>
      <c r="S38" s="328"/>
      <c r="T38" s="328"/>
      <c r="U38" s="328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customHeight="1" x14ac:dyDescent="0.2">
      <c r="A39" s="32"/>
      <c r="B39" s="117"/>
      <c r="C39" s="118"/>
      <c r="D39" s="118"/>
      <c r="E39" s="118"/>
      <c r="F39" s="118"/>
      <c r="G39" s="118"/>
      <c r="H39" s="118"/>
      <c r="I39" s="118"/>
      <c r="J39" s="118"/>
      <c r="K39" s="118"/>
      <c r="L39" s="97"/>
      <c r="M39" s="327"/>
      <c r="N39" s="327"/>
      <c r="O39" s="327"/>
      <c r="P39" s="327"/>
      <c r="Q39" s="327"/>
      <c r="R39" s="327"/>
      <c r="S39" s="328"/>
      <c r="T39" s="328"/>
      <c r="U39" s="328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3" spans="1:31" s="2" customFormat="1" ht="6.95" customHeight="1" x14ac:dyDescent="0.2">
      <c r="A43" s="32"/>
      <c r="B43" s="119"/>
      <c r="C43" s="120"/>
      <c r="D43" s="120"/>
      <c r="E43" s="120"/>
      <c r="F43" s="120"/>
      <c r="G43" s="120"/>
      <c r="H43" s="120"/>
      <c r="I43" s="120"/>
      <c r="J43" s="120"/>
      <c r="K43" s="120"/>
      <c r="L43" s="97"/>
      <c r="M43" s="327"/>
      <c r="N43" s="327"/>
      <c r="O43" s="327"/>
      <c r="P43" s="327"/>
      <c r="Q43" s="327"/>
      <c r="R43" s="327"/>
      <c r="S43" s="328"/>
      <c r="T43" s="328"/>
      <c r="U43" s="328"/>
      <c r="V43" s="32"/>
      <c r="W43" s="32"/>
      <c r="X43" s="32"/>
      <c r="Y43" s="32"/>
      <c r="Z43" s="32"/>
      <c r="AA43" s="32"/>
      <c r="AB43" s="32"/>
      <c r="AC43" s="32"/>
      <c r="AD43" s="32"/>
      <c r="AE43" s="32"/>
    </row>
    <row r="44" spans="1:31" s="2" customFormat="1" ht="24.95" customHeight="1" x14ac:dyDescent="0.2">
      <c r="A44" s="32"/>
      <c r="B44" s="33"/>
      <c r="C44" s="24" t="s">
        <v>98</v>
      </c>
      <c r="D44" s="34"/>
      <c r="E44" s="34"/>
      <c r="F44" s="34"/>
      <c r="G44" s="34"/>
      <c r="H44" s="34"/>
      <c r="I44" s="34"/>
      <c r="J44" s="34"/>
      <c r="K44" s="34"/>
      <c r="L44" s="97"/>
      <c r="M44" s="327"/>
      <c r="N44" s="327"/>
      <c r="O44" s="327"/>
      <c r="P44" s="327"/>
      <c r="Q44" s="327"/>
      <c r="R44" s="327"/>
      <c r="S44" s="328"/>
      <c r="T44" s="328"/>
      <c r="U44" s="328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6.95" customHeight="1" x14ac:dyDescent="0.2">
      <c r="A45" s="32"/>
      <c r="B45" s="33"/>
      <c r="C45" s="34"/>
      <c r="D45" s="34"/>
      <c r="E45" s="34"/>
      <c r="F45" s="34"/>
      <c r="G45" s="34"/>
      <c r="H45" s="34"/>
      <c r="I45" s="34"/>
      <c r="J45" s="34"/>
      <c r="K45" s="34"/>
      <c r="L45" s="97"/>
      <c r="M45" s="327"/>
      <c r="N45" s="327"/>
      <c r="O45" s="327"/>
      <c r="P45" s="327"/>
      <c r="Q45" s="327"/>
      <c r="R45" s="327"/>
      <c r="S45" s="328"/>
      <c r="T45" s="328"/>
      <c r="U45" s="328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12" customHeight="1" x14ac:dyDescent="0.2">
      <c r="A46" s="32"/>
      <c r="B46" s="33"/>
      <c r="C46" s="29" t="s">
        <v>14</v>
      </c>
      <c r="D46" s="34"/>
      <c r="E46" s="34"/>
      <c r="F46" s="34"/>
      <c r="G46" s="34"/>
      <c r="H46" s="34"/>
      <c r="I46" s="34"/>
      <c r="J46" s="34"/>
      <c r="K46" s="34"/>
      <c r="L46" s="97"/>
      <c r="M46" s="327"/>
      <c r="N46" s="327"/>
      <c r="O46" s="327"/>
      <c r="P46" s="327"/>
      <c r="Q46" s="327"/>
      <c r="R46" s="327"/>
      <c r="S46" s="328"/>
      <c r="T46" s="328"/>
      <c r="U46" s="328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6.5" customHeight="1" x14ac:dyDescent="0.2">
      <c r="A47" s="32"/>
      <c r="B47" s="33"/>
      <c r="C47" s="34"/>
      <c r="D47" s="34"/>
      <c r="E47" s="416" t="str">
        <f>E7</f>
        <v>Zařízení na provětrání půdy objektu ČRo v Ústí nad Labem</v>
      </c>
      <c r="F47" s="417"/>
      <c r="G47" s="417"/>
      <c r="H47" s="417"/>
      <c r="I47" s="34"/>
      <c r="J47" s="34"/>
      <c r="K47" s="34"/>
      <c r="L47" s="97"/>
      <c r="M47" s="327"/>
      <c r="N47" s="327"/>
      <c r="O47" s="327"/>
      <c r="P47" s="327"/>
      <c r="Q47" s="327"/>
      <c r="R47" s="327"/>
      <c r="S47" s="328"/>
      <c r="T47" s="328"/>
      <c r="U47" s="328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2" customHeight="1" x14ac:dyDescent="0.2">
      <c r="A48" s="32"/>
      <c r="B48" s="33"/>
      <c r="C48" s="29" t="s">
        <v>96</v>
      </c>
      <c r="D48" s="34"/>
      <c r="E48" s="34"/>
      <c r="F48" s="34"/>
      <c r="G48" s="34"/>
      <c r="H48" s="34"/>
      <c r="I48" s="34"/>
      <c r="J48" s="34"/>
      <c r="K48" s="34"/>
      <c r="L48" s="97"/>
      <c r="M48" s="327"/>
      <c r="N48" s="327"/>
      <c r="O48" s="327"/>
      <c r="P48" s="327"/>
      <c r="Q48" s="327"/>
      <c r="R48" s="327"/>
      <c r="S48" s="328"/>
      <c r="T48" s="328"/>
      <c r="U48" s="328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6.5" customHeight="1" x14ac:dyDescent="0.2">
      <c r="A49" s="32"/>
      <c r="B49" s="33"/>
      <c r="C49" s="34"/>
      <c r="D49" s="34"/>
      <c r="E49" s="378" t="str">
        <f>E9</f>
        <v>D.1.4.2 - Elektroinstalace - silnoproud</v>
      </c>
      <c r="F49" s="415"/>
      <c r="G49" s="415"/>
      <c r="H49" s="415"/>
      <c r="I49" s="34"/>
      <c r="J49" s="34"/>
      <c r="K49" s="34"/>
      <c r="L49" s="97"/>
      <c r="M49" s="327"/>
      <c r="N49" s="327"/>
      <c r="O49" s="327"/>
      <c r="P49" s="327"/>
      <c r="Q49" s="327"/>
      <c r="R49" s="327"/>
      <c r="S49" s="328"/>
      <c r="T49" s="328"/>
      <c r="U49" s="328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6.95" customHeight="1" x14ac:dyDescent="0.2">
      <c r="A50" s="32"/>
      <c r="B50" s="33"/>
      <c r="C50" s="34"/>
      <c r="D50" s="34"/>
      <c r="E50" s="34"/>
      <c r="F50" s="34"/>
      <c r="G50" s="34"/>
      <c r="H50" s="34"/>
      <c r="I50" s="34"/>
      <c r="J50" s="34"/>
      <c r="K50" s="34"/>
      <c r="L50" s="97"/>
      <c r="M50" s="327"/>
      <c r="N50" s="327"/>
      <c r="O50" s="327"/>
      <c r="P50" s="327"/>
      <c r="Q50" s="327"/>
      <c r="R50" s="327"/>
      <c r="S50" s="328"/>
      <c r="T50" s="328"/>
      <c r="U50" s="328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12" customHeight="1" x14ac:dyDescent="0.2">
      <c r="A51" s="32"/>
      <c r="B51" s="33"/>
      <c r="C51" s="29" t="s">
        <v>19</v>
      </c>
      <c r="D51" s="34"/>
      <c r="E51" s="34"/>
      <c r="F51" s="27" t="str">
        <f>F12</f>
        <v>Ústí nad Labem</v>
      </c>
      <c r="G51" s="34"/>
      <c r="H51" s="34"/>
      <c r="I51" s="29" t="s">
        <v>21</v>
      </c>
      <c r="J51" s="52">
        <f>IF(J12="","",J12)</f>
        <v>0</v>
      </c>
      <c r="K51" s="34"/>
      <c r="L51" s="97"/>
      <c r="M51" s="327"/>
      <c r="N51" s="327"/>
      <c r="O51" s="327"/>
      <c r="P51" s="327"/>
      <c r="Q51" s="327"/>
      <c r="R51" s="327"/>
      <c r="S51" s="328"/>
      <c r="T51" s="328"/>
      <c r="U51" s="328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6.95" customHeight="1" x14ac:dyDescent="0.2">
      <c r="A52" s="32"/>
      <c r="B52" s="33"/>
      <c r="C52" s="34"/>
      <c r="D52" s="34"/>
      <c r="E52" s="34"/>
      <c r="F52" s="34"/>
      <c r="G52" s="34"/>
      <c r="H52" s="34"/>
      <c r="I52" s="34"/>
      <c r="J52" s="34"/>
      <c r="K52" s="34"/>
      <c r="L52" s="97"/>
      <c r="M52" s="327"/>
      <c r="N52" s="327"/>
      <c r="O52" s="327"/>
      <c r="P52" s="327"/>
      <c r="Q52" s="327"/>
      <c r="R52" s="327"/>
      <c r="S52" s="328"/>
      <c r="T52" s="328"/>
      <c r="U52" s="328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25.7" customHeight="1" x14ac:dyDescent="0.2">
      <c r="A53" s="32"/>
      <c r="B53" s="33"/>
      <c r="C53" s="29" t="s">
        <v>22</v>
      </c>
      <c r="D53" s="34"/>
      <c r="E53" s="34"/>
      <c r="F53" s="27" t="str">
        <f>E15</f>
        <v>Český rozhlas, Vinohradská 1409/12, 120 99 Praha 2</v>
      </c>
      <c r="G53" s="34"/>
      <c r="H53" s="34"/>
      <c r="I53" s="29" t="s">
        <v>29</v>
      </c>
      <c r="J53" s="30" t="str">
        <f>E21</f>
        <v>Ing. arch. Václav Kolínský</v>
      </c>
      <c r="K53" s="34"/>
      <c r="L53" s="97"/>
      <c r="M53" s="327"/>
      <c r="N53" s="327"/>
      <c r="O53" s="327"/>
      <c r="P53" s="327"/>
      <c r="Q53" s="327"/>
      <c r="R53" s="327"/>
      <c r="S53" s="328"/>
      <c r="T53" s="328"/>
      <c r="U53" s="328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 x14ac:dyDescent="0.2">
      <c r="A54" s="32"/>
      <c r="B54" s="33"/>
      <c r="C54" s="29" t="s">
        <v>28</v>
      </c>
      <c r="D54" s="34"/>
      <c r="E54" s="34"/>
      <c r="F54" s="27">
        <f>IF(E18="","",E18)</f>
        <v>0</v>
      </c>
      <c r="G54" s="34"/>
      <c r="H54" s="34"/>
      <c r="I54" s="29" t="s">
        <v>33</v>
      </c>
      <c r="J54" s="30" t="str">
        <f>E24</f>
        <v>Ing. Josef Václavek</v>
      </c>
      <c r="K54" s="34"/>
      <c r="L54" s="97"/>
      <c r="M54" s="327"/>
      <c r="N54" s="327"/>
      <c r="O54" s="327"/>
      <c r="P54" s="327"/>
      <c r="Q54" s="327"/>
      <c r="R54" s="327"/>
      <c r="S54" s="328"/>
      <c r="T54" s="328"/>
      <c r="U54" s="328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0.35" customHeight="1" x14ac:dyDescent="0.2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97"/>
      <c r="M55" s="327"/>
      <c r="N55" s="327"/>
      <c r="O55" s="327"/>
      <c r="P55" s="327"/>
      <c r="Q55" s="327"/>
      <c r="R55" s="327"/>
      <c r="S55" s="328"/>
      <c r="T55" s="328"/>
      <c r="U55" s="328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29.25" customHeight="1" x14ac:dyDescent="0.2">
      <c r="A56" s="32"/>
      <c r="B56" s="33"/>
      <c r="C56" s="121" t="s">
        <v>99</v>
      </c>
      <c r="D56" s="122"/>
      <c r="E56" s="122"/>
      <c r="F56" s="122"/>
      <c r="G56" s="122"/>
      <c r="H56" s="122"/>
      <c r="I56" s="122"/>
      <c r="J56" s="123" t="s">
        <v>100</v>
      </c>
      <c r="K56" s="122"/>
      <c r="L56" s="97"/>
      <c r="M56" s="327"/>
      <c r="N56" s="327"/>
      <c r="O56" s="327"/>
      <c r="P56" s="327"/>
      <c r="Q56" s="327"/>
      <c r="R56" s="327"/>
      <c r="S56" s="328"/>
      <c r="T56" s="328"/>
      <c r="U56" s="328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10.35" customHeight="1" x14ac:dyDescent="0.2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97"/>
      <c r="M57" s="327"/>
      <c r="N57" s="327"/>
      <c r="O57" s="327"/>
      <c r="P57" s="327"/>
      <c r="Q57" s="327"/>
      <c r="R57" s="327"/>
      <c r="S57" s="328"/>
      <c r="T57" s="328"/>
      <c r="U57" s="328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22.9" customHeight="1" x14ac:dyDescent="0.2">
      <c r="A58" s="32"/>
      <c r="B58" s="33"/>
      <c r="C58" s="124" t="s">
        <v>70</v>
      </c>
      <c r="D58" s="34"/>
      <c r="E58" s="34"/>
      <c r="F58" s="34"/>
      <c r="G58" s="34"/>
      <c r="H58" s="34"/>
      <c r="I58" s="34"/>
      <c r="J58" s="70">
        <f>J85</f>
        <v>0</v>
      </c>
      <c r="K58" s="34"/>
      <c r="L58" s="97"/>
      <c r="M58" s="327"/>
      <c r="N58" s="327"/>
      <c r="O58" s="327"/>
      <c r="P58" s="327"/>
      <c r="Q58" s="327"/>
      <c r="R58" s="327"/>
      <c r="S58" s="328"/>
      <c r="T58" s="328"/>
      <c r="U58" s="328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U58" s="18"/>
    </row>
    <row r="59" spans="1:47" s="9" customFormat="1" ht="24.95" customHeight="1" x14ac:dyDescent="0.2">
      <c r="B59" s="125"/>
      <c r="C59" s="126"/>
      <c r="D59" s="127" t="s">
        <v>355</v>
      </c>
      <c r="E59" s="128"/>
      <c r="F59" s="128"/>
      <c r="G59" s="128"/>
      <c r="H59" s="128"/>
      <c r="I59" s="128"/>
      <c r="J59" s="129">
        <f>J86</f>
        <v>0</v>
      </c>
      <c r="K59" s="126"/>
      <c r="L59" s="130"/>
      <c r="M59" s="331"/>
      <c r="N59" s="331"/>
      <c r="O59" s="331"/>
      <c r="P59" s="331"/>
      <c r="Q59" s="331"/>
      <c r="R59" s="331"/>
      <c r="S59" s="331"/>
      <c r="T59" s="331"/>
      <c r="U59" s="331"/>
    </row>
    <row r="60" spans="1:47" s="9" customFormat="1" ht="24.95" customHeight="1" x14ac:dyDescent="0.2">
      <c r="B60" s="125"/>
      <c r="C60" s="126"/>
      <c r="D60" s="127" t="s">
        <v>356</v>
      </c>
      <c r="E60" s="128"/>
      <c r="F60" s="128"/>
      <c r="G60" s="128"/>
      <c r="H60" s="128"/>
      <c r="I60" s="128"/>
      <c r="J60" s="129">
        <f>J95</f>
        <v>0</v>
      </c>
      <c r="K60" s="126"/>
      <c r="L60" s="130"/>
      <c r="M60" s="331"/>
      <c r="N60" s="331"/>
      <c r="O60" s="331"/>
      <c r="P60" s="331"/>
      <c r="Q60" s="331"/>
      <c r="R60" s="331"/>
      <c r="S60" s="331"/>
      <c r="T60" s="331"/>
      <c r="U60" s="331"/>
    </row>
    <row r="61" spans="1:47" s="9" customFormat="1" ht="24.95" customHeight="1" x14ac:dyDescent="0.2">
      <c r="B61" s="125"/>
      <c r="C61" s="126"/>
      <c r="D61" s="127" t="s">
        <v>357</v>
      </c>
      <c r="E61" s="128"/>
      <c r="F61" s="128"/>
      <c r="G61" s="128"/>
      <c r="H61" s="128"/>
      <c r="I61" s="128"/>
      <c r="J61" s="129">
        <f>J99</f>
        <v>0</v>
      </c>
      <c r="K61" s="126"/>
      <c r="L61" s="130"/>
      <c r="M61" s="331"/>
      <c r="N61" s="331"/>
      <c r="O61" s="331"/>
      <c r="P61" s="331"/>
      <c r="Q61" s="331"/>
      <c r="R61" s="331"/>
      <c r="S61" s="331"/>
      <c r="T61" s="331"/>
      <c r="U61" s="331"/>
    </row>
    <row r="62" spans="1:47" s="9" customFormat="1" ht="24.95" customHeight="1" x14ac:dyDescent="0.2">
      <c r="B62" s="125"/>
      <c r="C62" s="126"/>
      <c r="D62" s="127" t="s">
        <v>358</v>
      </c>
      <c r="E62" s="128"/>
      <c r="F62" s="128"/>
      <c r="G62" s="128"/>
      <c r="H62" s="128"/>
      <c r="I62" s="128"/>
      <c r="J62" s="129">
        <f>J105</f>
        <v>0</v>
      </c>
      <c r="K62" s="126"/>
      <c r="L62" s="130"/>
      <c r="M62" s="331"/>
      <c r="N62" s="331"/>
      <c r="O62" s="331"/>
      <c r="P62" s="331"/>
      <c r="Q62" s="331"/>
      <c r="R62" s="331"/>
      <c r="S62" s="331"/>
      <c r="T62" s="331"/>
      <c r="U62" s="331"/>
    </row>
    <row r="63" spans="1:47" s="9" customFormat="1" ht="24.95" customHeight="1" x14ac:dyDescent="0.2">
      <c r="B63" s="125"/>
      <c r="C63" s="126"/>
      <c r="D63" s="127" t="s">
        <v>359</v>
      </c>
      <c r="E63" s="128"/>
      <c r="F63" s="128"/>
      <c r="G63" s="128"/>
      <c r="H63" s="128"/>
      <c r="I63" s="128"/>
      <c r="J63" s="129">
        <f>J119</f>
        <v>0</v>
      </c>
      <c r="K63" s="126"/>
      <c r="L63" s="130"/>
      <c r="M63" s="331"/>
      <c r="N63" s="331"/>
      <c r="O63" s="331"/>
      <c r="P63" s="331"/>
      <c r="Q63" s="331"/>
      <c r="R63" s="331"/>
      <c r="S63" s="331"/>
      <c r="T63" s="331"/>
      <c r="U63" s="331"/>
    </row>
    <row r="64" spans="1:47" s="9" customFormat="1" ht="24.95" customHeight="1" x14ac:dyDescent="0.2">
      <c r="B64" s="125"/>
      <c r="C64" s="126"/>
      <c r="D64" s="127" t="s">
        <v>360</v>
      </c>
      <c r="E64" s="128"/>
      <c r="F64" s="128"/>
      <c r="G64" s="128"/>
      <c r="H64" s="128"/>
      <c r="I64" s="128"/>
      <c r="J64" s="129">
        <f>J123</f>
        <v>0</v>
      </c>
      <c r="K64" s="126"/>
      <c r="L64" s="130"/>
      <c r="M64" s="331"/>
      <c r="N64" s="331"/>
      <c r="O64" s="331"/>
      <c r="P64" s="331"/>
      <c r="Q64" s="331"/>
      <c r="R64" s="331"/>
      <c r="S64" s="331"/>
      <c r="T64" s="331"/>
      <c r="U64" s="331"/>
    </row>
    <row r="65" spans="1:31" s="9" customFormat="1" ht="24.95" customHeight="1" x14ac:dyDescent="0.2">
      <c r="B65" s="125"/>
      <c r="C65" s="126"/>
      <c r="D65" s="127" t="s">
        <v>361</v>
      </c>
      <c r="E65" s="128"/>
      <c r="F65" s="128"/>
      <c r="G65" s="128"/>
      <c r="H65" s="128"/>
      <c r="I65" s="128"/>
      <c r="J65" s="129">
        <f>J131</f>
        <v>0</v>
      </c>
      <c r="K65" s="126"/>
      <c r="L65" s="130"/>
      <c r="M65" s="331"/>
      <c r="N65" s="331"/>
      <c r="O65" s="331"/>
      <c r="P65" s="331"/>
      <c r="Q65" s="331"/>
      <c r="R65" s="331"/>
      <c r="S65" s="331"/>
      <c r="T65" s="331"/>
      <c r="U65" s="331"/>
    </row>
    <row r="66" spans="1:31" s="2" customFormat="1" ht="21.75" customHeight="1" x14ac:dyDescent="0.2">
      <c r="A66" s="32"/>
      <c r="B66" s="33"/>
      <c r="C66" s="34"/>
      <c r="D66" s="34"/>
      <c r="E66" s="34"/>
      <c r="F66" s="34"/>
      <c r="G66" s="34"/>
      <c r="H66" s="34"/>
      <c r="I66" s="34"/>
      <c r="J66" s="34"/>
      <c r="K66" s="34"/>
      <c r="L66" s="97"/>
      <c r="M66" s="327"/>
      <c r="N66" s="327"/>
      <c r="O66" s="327"/>
      <c r="P66" s="327"/>
      <c r="Q66" s="327"/>
      <c r="R66" s="327"/>
      <c r="S66" s="328"/>
      <c r="T66" s="328"/>
      <c r="U66" s="328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31" s="2" customFormat="1" ht="6.95" customHeight="1" x14ac:dyDescent="0.2">
      <c r="A67" s="32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97"/>
      <c r="M67" s="327"/>
      <c r="N67" s="327"/>
      <c r="O67" s="327"/>
      <c r="P67" s="327"/>
      <c r="Q67" s="327"/>
      <c r="R67" s="327"/>
      <c r="S67" s="328"/>
      <c r="T67" s="328"/>
      <c r="U67" s="328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71" spans="1:31" s="2" customFormat="1" ht="6.95" customHeight="1" x14ac:dyDescent="0.2">
      <c r="A71" s="32"/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97"/>
      <c r="M71" s="327"/>
      <c r="N71" s="327"/>
      <c r="O71" s="327"/>
      <c r="P71" s="327"/>
      <c r="Q71" s="327"/>
      <c r="R71" s="327"/>
      <c r="S71" s="328"/>
      <c r="T71" s="328"/>
      <c r="U71" s="328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4.95" customHeight="1" x14ac:dyDescent="0.2">
      <c r="A72" s="32"/>
      <c r="B72" s="33"/>
      <c r="C72" s="24" t="s">
        <v>114</v>
      </c>
      <c r="D72" s="34"/>
      <c r="E72" s="34"/>
      <c r="F72" s="34"/>
      <c r="G72" s="34"/>
      <c r="H72" s="34"/>
      <c r="I72" s="34"/>
      <c r="J72" s="34"/>
      <c r="K72" s="34"/>
      <c r="L72" s="97"/>
      <c r="M72" s="327"/>
      <c r="N72" s="327"/>
      <c r="O72" s="327"/>
      <c r="P72" s="327"/>
      <c r="Q72" s="327"/>
      <c r="R72" s="327"/>
      <c r="S72" s="328"/>
      <c r="T72" s="328"/>
      <c r="U72" s="328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6.95" customHeight="1" x14ac:dyDescent="0.2">
      <c r="A73" s="32"/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97"/>
      <c r="M73" s="327"/>
      <c r="N73" s="327"/>
      <c r="O73" s="327"/>
      <c r="P73" s="327"/>
      <c r="Q73" s="327"/>
      <c r="R73" s="327"/>
      <c r="S73" s="328"/>
      <c r="T73" s="328"/>
      <c r="U73" s="328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 x14ac:dyDescent="0.2">
      <c r="A74" s="32"/>
      <c r="B74" s="33"/>
      <c r="C74" s="29" t="s">
        <v>14</v>
      </c>
      <c r="D74" s="34"/>
      <c r="E74" s="34"/>
      <c r="F74" s="34"/>
      <c r="G74" s="34"/>
      <c r="H74" s="34"/>
      <c r="I74" s="34"/>
      <c r="J74" s="34"/>
      <c r="K74" s="34"/>
      <c r="L74" s="97"/>
      <c r="M74" s="327"/>
      <c r="N74" s="327"/>
      <c r="O74" s="327"/>
      <c r="P74" s="327"/>
      <c r="Q74" s="327"/>
      <c r="R74" s="327"/>
      <c r="S74" s="328"/>
      <c r="T74" s="328"/>
      <c r="U74" s="328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 x14ac:dyDescent="0.2">
      <c r="A75" s="32"/>
      <c r="B75" s="33"/>
      <c r="C75" s="34"/>
      <c r="D75" s="34"/>
      <c r="E75" s="416" t="str">
        <f>E7</f>
        <v>Zařízení na provětrání půdy objektu ČRo v Ústí nad Labem</v>
      </c>
      <c r="F75" s="417"/>
      <c r="G75" s="417"/>
      <c r="H75" s="417"/>
      <c r="I75" s="34"/>
      <c r="J75" s="34"/>
      <c r="K75" s="34"/>
      <c r="L75" s="97"/>
      <c r="M75" s="327"/>
      <c r="N75" s="327"/>
      <c r="O75" s="327"/>
      <c r="P75" s="327"/>
      <c r="Q75" s="327"/>
      <c r="R75" s="327"/>
      <c r="S75" s="328"/>
      <c r="T75" s="328"/>
      <c r="U75" s="328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 x14ac:dyDescent="0.2">
      <c r="A76" s="32"/>
      <c r="B76" s="33"/>
      <c r="C76" s="29" t="s">
        <v>96</v>
      </c>
      <c r="D76" s="34"/>
      <c r="E76" s="34"/>
      <c r="F76" s="34"/>
      <c r="G76" s="34"/>
      <c r="H76" s="34"/>
      <c r="I76" s="34"/>
      <c r="J76" s="34"/>
      <c r="K76" s="34"/>
      <c r="L76" s="97"/>
      <c r="M76" s="327"/>
      <c r="N76" s="327"/>
      <c r="O76" s="327"/>
      <c r="P76" s="327"/>
      <c r="Q76" s="327"/>
      <c r="R76" s="327"/>
      <c r="S76" s="328"/>
      <c r="T76" s="328"/>
      <c r="U76" s="328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6.5" customHeight="1" x14ac:dyDescent="0.2">
      <c r="A77" s="32"/>
      <c r="B77" s="33"/>
      <c r="C77" s="34"/>
      <c r="D77" s="34"/>
      <c r="E77" s="378" t="str">
        <f>E9</f>
        <v>D.1.4.2 - Elektroinstalace - silnoproud</v>
      </c>
      <c r="F77" s="415"/>
      <c r="G77" s="415"/>
      <c r="H77" s="415"/>
      <c r="I77" s="34"/>
      <c r="J77" s="34"/>
      <c r="K77" s="34"/>
      <c r="L77" s="97"/>
      <c r="M77" s="327"/>
      <c r="N77" s="327"/>
      <c r="O77" s="327"/>
      <c r="P77" s="327"/>
      <c r="Q77" s="327"/>
      <c r="R77" s="327"/>
      <c r="S77" s="328"/>
      <c r="T77" s="328"/>
      <c r="U77" s="328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6.95" customHeight="1" x14ac:dyDescent="0.2">
      <c r="A78" s="32"/>
      <c r="B78" s="33"/>
      <c r="C78" s="34"/>
      <c r="D78" s="34"/>
      <c r="E78" s="34"/>
      <c r="F78" s="34"/>
      <c r="G78" s="34"/>
      <c r="H78" s="34"/>
      <c r="I78" s="34"/>
      <c r="J78" s="34"/>
      <c r="K78" s="34"/>
      <c r="L78" s="97"/>
      <c r="M78" s="327"/>
      <c r="N78" s="327"/>
      <c r="O78" s="327"/>
      <c r="P78" s="327"/>
      <c r="Q78" s="327"/>
      <c r="R78" s="327"/>
      <c r="S78" s="328"/>
      <c r="T78" s="328"/>
      <c r="U78" s="328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2" customHeight="1" x14ac:dyDescent="0.2">
      <c r="A79" s="32"/>
      <c r="B79" s="33"/>
      <c r="C79" s="29" t="s">
        <v>19</v>
      </c>
      <c r="D79" s="34"/>
      <c r="E79" s="34"/>
      <c r="F79" s="27" t="str">
        <f>F12</f>
        <v>Ústí nad Labem</v>
      </c>
      <c r="G79" s="34"/>
      <c r="H79" s="34"/>
      <c r="I79" s="29" t="s">
        <v>21</v>
      </c>
      <c r="J79" s="52">
        <f>IF(J12="","",J12)</f>
        <v>0</v>
      </c>
      <c r="K79" s="34"/>
      <c r="L79" s="97"/>
      <c r="M79" s="327"/>
      <c r="N79" s="327"/>
      <c r="O79" s="327"/>
      <c r="P79" s="327"/>
      <c r="Q79" s="327"/>
      <c r="R79" s="327"/>
      <c r="S79" s="328"/>
      <c r="T79" s="328"/>
      <c r="U79" s="328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 x14ac:dyDescent="0.2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97"/>
      <c r="M80" s="327"/>
      <c r="N80" s="327"/>
      <c r="O80" s="327"/>
      <c r="P80" s="327"/>
      <c r="Q80" s="327"/>
      <c r="R80" s="327"/>
      <c r="S80" s="328"/>
      <c r="T80" s="328"/>
      <c r="U80" s="328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25.7" customHeight="1" x14ac:dyDescent="0.2">
      <c r="A81" s="32"/>
      <c r="B81" s="33"/>
      <c r="C81" s="29" t="s">
        <v>22</v>
      </c>
      <c r="D81" s="34"/>
      <c r="E81" s="34"/>
      <c r="F81" s="27" t="str">
        <f>E15</f>
        <v>Český rozhlas, Vinohradská 1409/12, 120 99 Praha 2</v>
      </c>
      <c r="G81" s="34"/>
      <c r="H81" s="34"/>
      <c r="I81" s="29" t="s">
        <v>29</v>
      </c>
      <c r="J81" s="30" t="str">
        <f>E21</f>
        <v>Ing. arch. Václav Kolínský</v>
      </c>
      <c r="K81" s="34"/>
      <c r="L81" s="97"/>
      <c r="M81" s="327"/>
      <c r="N81" s="327"/>
      <c r="O81" s="327"/>
      <c r="P81" s="327"/>
      <c r="Q81" s="327"/>
      <c r="R81" s="327"/>
      <c r="S81" s="328"/>
      <c r="T81" s="328"/>
      <c r="U81" s="328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5.2" customHeight="1" x14ac:dyDescent="0.2">
      <c r="A82" s="32"/>
      <c r="B82" s="33"/>
      <c r="C82" s="29" t="s">
        <v>28</v>
      </c>
      <c r="D82" s="34"/>
      <c r="E82" s="34"/>
      <c r="F82" s="27">
        <f>IF(E18="","",E18)</f>
        <v>0</v>
      </c>
      <c r="G82" s="34"/>
      <c r="H82" s="34"/>
      <c r="I82" s="29" t="s">
        <v>33</v>
      </c>
      <c r="J82" s="30" t="str">
        <f>E24</f>
        <v>Ing. Josef Václavek</v>
      </c>
      <c r="K82" s="34"/>
      <c r="L82" s="97"/>
      <c r="M82" s="327"/>
      <c r="N82" s="327"/>
      <c r="O82" s="327"/>
      <c r="P82" s="327"/>
      <c r="Q82" s="327"/>
      <c r="R82" s="327"/>
      <c r="S82" s="328"/>
      <c r="T82" s="328"/>
      <c r="U82" s="328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0.35" customHeight="1" x14ac:dyDescent="0.2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97"/>
      <c r="M83" s="327"/>
      <c r="N83" s="327"/>
      <c r="O83" s="327"/>
      <c r="P83" s="327"/>
      <c r="Q83" s="327"/>
      <c r="R83" s="327"/>
      <c r="S83" s="328"/>
      <c r="T83" s="328"/>
      <c r="U83" s="328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11" customFormat="1" ht="29.25" customHeight="1" x14ac:dyDescent="0.2">
      <c r="A84" s="137"/>
      <c r="B84" s="138"/>
      <c r="C84" s="139" t="s">
        <v>115</v>
      </c>
      <c r="D84" s="140" t="s">
        <v>57</v>
      </c>
      <c r="E84" s="140" t="s">
        <v>53</v>
      </c>
      <c r="F84" s="140" t="s">
        <v>54</v>
      </c>
      <c r="G84" s="140" t="s">
        <v>116</v>
      </c>
      <c r="H84" s="140" t="s">
        <v>117</v>
      </c>
      <c r="I84" s="140" t="s">
        <v>118</v>
      </c>
      <c r="J84" s="140" t="s">
        <v>100</v>
      </c>
      <c r="K84" s="141" t="s">
        <v>119</v>
      </c>
      <c r="L84" s="142"/>
      <c r="M84" s="332"/>
      <c r="N84" s="332"/>
      <c r="O84" s="332"/>
      <c r="P84" s="332"/>
      <c r="Q84" s="332"/>
      <c r="R84" s="332"/>
      <c r="S84" s="332"/>
      <c r="T84" s="332"/>
      <c r="U84" s="333"/>
      <c r="V84" s="137"/>
      <c r="W84" s="137"/>
      <c r="X84" s="137"/>
      <c r="Y84" s="137"/>
      <c r="Z84" s="137"/>
      <c r="AA84" s="137"/>
      <c r="AB84" s="137"/>
      <c r="AC84" s="137"/>
      <c r="AD84" s="137"/>
      <c r="AE84" s="137"/>
    </row>
    <row r="85" spans="1:65" s="2" customFormat="1" ht="22.9" customHeight="1" x14ac:dyDescent="0.25">
      <c r="A85" s="32"/>
      <c r="B85" s="33"/>
      <c r="C85" s="68" t="s">
        <v>120</v>
      </c>
      <c r="D85" s="34"/>
      <c r="E85" s="34"/>
      <c r="F85" s="34"/>
      <c r="G85" s="34"/>
      <c r="H85" s="34"/>
      <c r="I85" s="34"/>
      <c r="J85" s="143">
        <f>SUBTOTAL(9,J86:J132)</f>
        <v>0</v>
      </c>
      <c r="K85" s="34"/>
      <c r="L85" s="36"/>
      <c r="M85" s="334"/>
      <c r="N85" s="335"/>
      <c r="O85" s="334"/>
      <c r="P85" s="336"/>
      <c r="Q85" s="334"/>
      <c r="R85" s="336"/>
      <c r="S85" s="334"/>
      <c r="T85" s="336"/>
      <c r="U85" s="328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8"/>
      <c r="AU85" s="18"/>
      <c r="BK85" s="144"/>
    </row>
    <row r="86" spans="1:65" s="12" customFormat="1" ht="25.9" customHeight="1" x14ac:dyDescent="0.2">
      <c r="B86" s="145"/>
      <c r="C86" s="146"/>
      <c r="D86" s="147" t="s">
        <v>71</v>
      </c>
      <c r="E86" s="148" t="s">
        <v>323</v>
      </c>
      <c r="F86" s="148" t="s">
        <v>362</v>
      </c>
      <c r="G86" s="146"/>
      <c r="H86" s="146"/>
      <c r="I86" s="146"/>
      <c r="J86" s="149">
        <f>SUBTOTAL(9,J87:J94)</f>
        <v>0</v>
      </c>
      <c r="K86" s="146"/>
      <c r="L86" s="150"/>
      <c r="M86" s="290"/>
      <c r="N86" s="290"/>
      <c r="O86" s="290"/>
      <c r="P86" s="291"/>
      <c r="Q86" s="290"/>
      <c r="R86" s="291"/>
      <c r="S86" s="290"/>
      <c r="T86" s="291"/>
      <c r="U86" s="337"/>
      <c r="AR86" s="151"/>
      <c r="AT86" s="152"/>
      <c r="AU86" s="152"/>
      <c r="AY86" s="151"/>
      <c r="BK86" s="153"/>
    </row>
    <row r="87" spans="1:65" s="2" customFormat="1" ht="14.45" customHeight="1" x14ac:dyDescent="0.2">
      <c r="A87" s="32"/>
      <c r="B87" s="33"/>
      <c r="C87" s="156">
        <v>1</v>
      </c>
      <c r="D87" s="156" t="s">
        <v>125</v>
      </c>
      <c r="E87" s="157" t="s">
        <v>342</v>
      </c>
      <c r="F87" s="158" t="s">
        <v>363</v>
      </c>
      <c r="G87" s="159" t="s">
        <v>327</v>
      </c>
      <c r="H87" s="160">
        <v>1</v>
      </c>
      <c r="I87" s="375"/>
      <c r="J87" s="161">
        <f t="shared" ref="J87:J94" si="0">ROUND(I87*H87,2)</f>
        <v>0</v>
      </c>
      <c r="K87" s="158" t="s">
        <v>17</v>
      </c>
      <c r="L87" s="36"/>
      <c r="M87" s="338"/>
      <c r="N87" s="289"/>
      <c r="O87" s="288"/>
      <c r="P87" s="288"/>
      <c r="Q87" s="288"/>
      <c r="R87" s="288"/>
      <c r="S87" s="288"/>
      <c r="T87" s="288"/>
      <c r="U87" s="328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62"/>
      <c r="AT87" s="162"/>
      <c r="AU87" s="162"/>
      <c r="AY87" s="18"/>
      <c r="BE87" s="163"/>
      <c r="BF87" s="163"/>
      <c r="BG87" s="163"/>
      <c r="BH87" s="163"/>
      <c r="BI87" s="163"/>
      <c r="BJ87" s="18"/>
      <c r="BK87" s="163"/>
      <c r="BL87" s="18"/>
      <c r="BM87" s="162"/>
    </row>
    <row r="88" spans="1:65" s="2" customFormat="1" ht="14.45" customHeight="1" x14ac:dyDescent="0.2">
      <c r="A88" s="32"/>
      <c r="B88" s="33"/>
      <c r="C88" s="156">
        <v>2</v>
      </c>
      <c r="D88" s="156" t="s">
        <v>125</v>
      </c>
      <c r="E88" s="157" t="s">
        <v>345</v>
      </c>
      <c r="F88" s="158" t="s">
        <v>364</v>
      </c>
      <c r="G88" s="159" t="s">
        <v>327</v>
      </c>
      <c r="H88" s="160">
        <v>1</v>
      </c>
      <c r="I88" s="375"/>
      <c r="J88" s="161">
        <f t="shared" si="0"/>
        <v>0</v>
      </c>
      <c r="K88" s="158" t="s">
        <v>17</v>
      </c>
      <c r="L88" s="36"/>
      <c r="M88" s="338"/>
      <c r="N88" s="289"/>
      <c r="O88" s="288"/>
      <c r="P88" s="288"/>
      <c r="Q88" s="288"/>
      <c r="R88" s="288"/>
      <c r="S88" s="288"/>
      <c r="T88" s="288"/>
      <c r="U88" s="328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62"/>
      <c r="AT88" s="162"/>
      <c r="AU88" s="162"/>
      <c r="AY88" s="18"/>
      <c r="BE88" s="163"/>
      <c r="BF88" s="163"/>
      <c r="BG88" s="163"/>
      <c r="BH88" s="163"/>
      <c r="BI88" s="163"/>
      <c r="BJ88" s="18"/>
      <c r="BK88" s="163"/>
      <c r="BL88" s="18"/>
      <c r="BM88" s="162"/>
    </row>
    <row r="89" spans="1:65" s="2" customFormat="1" ht="14.45" customHeight="1" x14ac:dyDescent="0.2">
      <c r="A89" s="32"/>
      <c r="B89" s="33"/>
      <c r="C89" s="156">
        <v>3</v>
      </c>
      <c r="D89" s="156" t="s">
        <v>125</v>
      </c>
      <c r="E89" s="157" t="s">
        <v>346</v>
      </c>
      <c r="F89" s="158" t="s">
        <v>365</v>
      </c>
      <c r="G89" s="159" t="s">
        <v>327</v>
      </c>
      <c r="H89" s="160">
        <v>1</v>
      </c>
      <c r="I89" s="375"/>
      <c r="J89" s="161">
        <f t="shared" si="0"/>
        <v>0</v>
      </c>
      <c r="K89" s="158" t="s">
        <v>17</v>
      </c>
      <c r="L89" s="36"/>
      <c r="M89" s="338"/>
      <c r="N89" s="289"/>
      <c r="O89" s="288"/>
      <c r="P89" s="288"/>
      <c r="Q89" s="288"/>
      <c r="R89" s="288"/>
      <c r="S89" s="288"/>
      <c r="T89" s="288"/>
      <c r="U89" s="328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62"/>
      <c r="AT89" s="162"/>
      <c r="AU89" s="162"/>
      <c r="AY89" s="18"/>
      <c r="BE89" s="163"/>
      <c r="BF89" s="163"/>
      <c r="BG89" s="163"/>
      <c r="BH89" s="163"/>
      <c r="BI89" s="163"/>
      <c r="BJ89" s="18"/>
      <c r="BK89" s="163"/>
      <c r="BL89" s="18"/>
      <c r="BM89" s="162"/>
    </row>
    <row r="90" spans="1:65" s="2" customFormat="1" ht="14.45" customHeight="1" x14ac:dyDescent="0.2">
      <c r="A90" s="32"/>
      <c r="B90" s="33"/>
      <c r="C90" s="156">
        <v>4</v>
      </c>
      <c r="D90" s="156" t="s">
        <v>125</v>
      </c>
      <c r="E90" s="157" t="s">
        <v>348</v>
      </c>
      <c r="F90" s="158" t="s">
        <v>366</v>
      </c>
      <c r="G90" s="159" t="s">
        <v>327</v>
      </c>
      <c r="H90" s="160">
        <v>1</v>
      </c>
      <c r="I90" s="375"/>
      <c r="J90" s="161">
        <f t="shared" si="0"/>
        <v>0</v>
      </c>
      <c r="K90" s="158" t="s">
        <v>17</v>
      </c>
      <c r="L90" s="36"/>
      <c r="M90" s="338"/>
      <c r="N90" s="289"/>
      <c r="O90" s="288"/>
      <c r="P90" s="288"/>
      <c r="Q90" s="288"/>
      <c r="R90" s="288"/>
      <c r="S90" s="288"/>
      <c r="T90" s="288"/>
      <c r="U90" s="328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2"/>
      <c r="AT90" s="162"/>
      <c r="AU90" s="162"/>
      <c r="AY90" s="18"/>
      <c r="BE90" s="163"/>
      <c r="BF90" s="163"/>
      <c r="BG90" s="163"/>
      <c r="BH90" s="163"/>
      <c r="BI90" s="163"/>
      <c r="BJ90" s="18"/>
      <c r="BK90" s="163"/>
      <c r="BL90" s="18"/>
      <c r="BM90" s="162"/>
    </row>
    <row r="91" spans="1:65" s="2" customFormat="1" ht="14.45" customHeight="1" x14ac:dyDescent="0.2">
      <c r="A91" s="32"/>
      <c r="B91" s="33"/>
      <c r="C91" s="156">
        <v>5</v>
      </c>
      <c r="D91" s="156" t="s">
        <v>125</v>
      </c>
      <c r="E91" s="157" t="s">
        <v>350</v>
      </c>
      <c r="F91" s="158" t="s">
        <v>367</v>
      </c>
      <c r="G91" s="159" t="s">
        <v>327</v>
      </c>
      <c r="H91" s="160">
        <v>1</v>
      </c>
      <c r="I91" s="375"/>
      <c r="J91" s="161">
        <f t="shared" si="0"/>
        <v>0</v>
      </c>
      <c r="K91" s="158" t="s">
        <v>17</v>
      </c>
      <c r="L91" s="36"/>
      <c r="M91" s="338"/>
      <c r="N91" s="289"/>
      <c r="O91" s="288"/>
      <c r="P91" s="288"/>
      <c r="Q91" s="288"/>
      <c r="R91" s="288"/>
      <c r="S91" s="288"/>
      <c r="T91" s="288"/>
      <c r="U91" s="328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62"/>
      <c r="AT91" s="162"/>
      <c r="AU91" s="162"/>
      <c r="AY91" s="18"/>
      <c r="BE91" s="163"/>
      <c r="BF91" s="163"/>
      <c r="BG91" s="163"/>
      <c r="BH91" s="163"/>
      <c r="BI91" s="163"/>
      <c r="BJ91" s="18"/>
      <c r="BK91" s="163"/>
      <c r="BL91" s="18"/>
      <c r="BM91" s="162"/>
    </row>
    <row r="92" spans="1:65" s="2" customFormat="1" ht="14.45" customHeight="1" x14ac:dyDescent="0.2">
      <c r="A92" s="32"/>
      <c r="B92" s="33"/>
      <c r="C92" s="156">
        <v>6</v>
      </c>
      <c r="D92" s="156" t="s">
        <v>125</v>
      </c>
      <c r="E92" s="157" t="s">
        <v>351</v>
      </c>
      <c r="F92" s="158" t="s">
        <v>368</v>
      </c>
      <c r="G92" s="159" t="s">
        <v>327</v>
      </c>
      <c r="H92" s="160">
        <v>1</v>
      </c>
      <c r="I92" s="375"/>
      <c r="J92" s="161">
        <f t="shared" si="0"/>
        <v>0</v>
      </c>
      <c r="K92" s="158" t="s">
        <v>17</v>
      </c>
      <c r="L92" s="36"/>
      <c r="M92" s="338"/>
      <c r="N92" s="289"/>
      <c r="O92" s="288"/>
      <c r="P92" s="288"/>
      <c r="Q92" s="288"/>
      <c r="R92" s="288"/>
      <c r="S92" s="288"/>
      <c r="T92" s="288"/>
      <c r="U92" s="328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62"/>
      <c r="AT92" s="162"/>
      <c r="AU92" s="162"/>
      <c r="AY92" s="18"/>
      <c r="BE92" s="163"/>
      <c r="BF92" s="163"/>
      <c r="BG92" s="163"/>
      <c r="BH92" s="163"/>
      <c r="BI92" s="163"/>
      <c r="BJ92" s="18"/>
      <c r="BK92" s="163"/>
      <c r="BL92" s="18"/>
      <c r="BM92" s="162"/>
    </row>
    <row r="93" spans="1:65" s="2" customFormat="1" ht="14.45" customHeight="1" x14ac:dyDescent="0.2">
      <c r="A93" s="32"/>
      <c r="B93" s="33"/>
      <c r="C93" s="156">
        <v>7</v>
      </c>
      <c r="D93" s="156" t="s">
        <v>125</v>
      </c>
      <c r="E93" s="157" t="s">
        <v>369</v>
      </c>
      <c r="F93" s="158" t="s">
        <v>370</v>
      </c>
      <c r="G93" s="159" t="s">
        <v>327</v>
      </c>
      <c r="H93" s="160">
        <v>1</v>
      </c>
      <c r="I93" s="375"/>
      <c r="J93" s="161">
        <f t="shared" si="0"/>
        <v>0</v>
      </c>
      <c r="K93" s="158" t="s">
        <v>17</v>
      </c>
      <c r="L93" s="36"/>
      <c r="M93" s="338"/>
      <c r="N93" s="289"/>
      <c r="O93" s="288"/>
      <c r="P93" s="288"/>
      <c r="Q93" s="288"/>
      <c r="R93" s="288"/>
      <c r="S93" s="288"/>
      <c r="T93" s="288"/>
      <c r="U93" s="328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62"/>
      <c r="AT93" s="162"/>
      <c r="AU93" s="162"/>
      <c r="AY93" s="18"/>
      <c r="BE93" s="163"/>
      <c r="BF93" s="163"/>
      <c r="BG93" s="163"/>
      <c r="BH93" s="163"/>
      <c r="BI93" s="163"/>
      <c r="BJ93" s="18"/>
      <c r="BK93" s="163"/>
      <c r="BL93" s="18"/>
      <c r="BM93" s="162"/>
    </row>
    <row r="94" spans="1:65" s="2" customFormat="1" ht="14.45" customHeight="1" x14ac:dyDescent="0.2">
      <c r="A94" s="32"/>
      <c r="B94" s="33"/>
      <c r="C94" s="156">
        <v>8</v>
      </c>
      <c r="D94" s="156" t="s">
        <v>125</v>
      </c>
      <c r="E94" s="157" t="s">
        <v>441</v>
      </c>
      <c r="F94" s="158" t="s">
        <v>372</v>
      </c>
      <c r="G94" s="159" t="s">
        <v>313</v>
      </c>
      <c r="H94" s="160">
        <v>1</v>
      </c>
      <c r="I94" s="375"/>
      <c r="J94" s="161">
        <f t="shared" si="0"/>
        <v>0</v>
      </c>
      <c r="K94" s="158" t="s">
        <v>17</v>
      </c>
      <c r="L94" s="36"/>
      <c r="M94" s="338"/>
      <c r="N94" s="289"/>
      <c r="O94" s="288"/>
      <c r="P94" s="288"/>
      <c r="Q94" s="288"/>
      <c r="R94" s="288"/>
      <c r="S94" s="288"/>
      <c r="T94" s="288"/>
      <c r="U94" s="328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62"/>
      <c r="AT94" s="162"/>
      <c r="AU94" s="162"/>
      <c r="AY94" s="18"/>
      <c r="BE94" s="163"/>
      <c r="BF94" s="163"/>
      <c r="BG94" s="163"/>
      <c r="BH94" s="163"/>
      <c r="BI94" s="163"/>
      <c r="BJ94" s="18"/>
      <c r="BK94" s="163"/>
      <c r="BL94" s="18"/>
      <c r="BM94" s="162"/>
    </row>
    <row r="95" spans="1:65" s="12" customFormat="1" ht="25.9" customHeight="1" x14ac:dyDescent="0.2">
      <c r="B95" s="145"/>
      <c r="C95" s="146"/>
      <c r="D95" s="147" t="s">
        <v>71</v>
      </c>
      <c r="E95" s="148" t="s">
        <v>340</v>
      </c>
      <c r="F95" s="148" t="s">
        <v>373</v>
      </c>
      <c r="G95" s="146"/>
      <c r="H95" s="146"/>
      <c r="I95" s="146"/>
      <c r="J95" s="149">
        <f>SUBTOTAL(9,J96:J98)</f>
        <v>0</v>
      </c>
      <c r="K95" s="146"/>
      <c r="L95" s="150"/>
      <c r="M95" s="290"/>
      <c r="N95" s="290"/>
      <c r="O95" s="290"/>
      <c r="P95" s="291"/>
      <c r="Q95" s="290"/>
      <c r="R95" s="291"/>
      <c r="S95" s="290"/>
      <c r="T95" s="291"/>
      <c r="U95" s="337"/>
      <c r="AR95" s="151"/>
      <c r="AT95" s="152"/>
      <c r="AU95" s="152"/>
      <c r="AY95" s="151"/>
      <c r="BK95" s="153"/>
    </row>
    <row r="96" spans="1:65" s="2" customFormat="1" ht="14.45" customHeight="1" x14ac:dyDescent="0.2">
      <c r="A96" s="32"/>
      <c r="B96" s="33"/>
      <c r="C96" s="156">
        <v>9</v>
      </c>
      <c r="D96" s="156" t="s">
        <v>125</v>
      </c>
      <c r="E96" s="157" t="s">
        <v>371</v>
      </c>
      <c r="F96" s="158" t="s">
        <v>375</v>
      </c>
      <c r="G96" s="159" t="s">
        <v>306</v>
      </c>
      <c r="H96" s="160">
        <v>4</v>
      </c>
      <c r="I96" s="375"/>
      <c r="J96" s="161">
        <f>ROUND(I96*H96,2)</f>
        <v>0</v>
      </c>
      <c r="K96" s="158" t="s">
        <v>17</v>
      </c>
      <c r="L96" s="36"/>
      <c r="M96" s="338"/>
      <c r="N96" s="289"/>
      <c r="O96" s="288"/>
      <c r="P96" s="288"/>
      <c r="Q96" s="288"/>
      <c r="R96" s="288"/>
      <c r="S96" s="288"/>
      <c r="T96" s="288"/>
      <c r="U96" s="328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62"/>
      <c r="AT96" s="162"/>
      <c r="AU96" s="162"/>
      <c r="AY96" s="18"/>
      <c r="BE96" s="163"/>
      <c r="BF96" s="163"/>
      <c r="BG96" s="163"/>
      <c r="BH96" s="163"/>
      <c r="BI96" s="163"/>
      <c r="BJ96" s="18"/>
      <c r="BK96" s="163"/>
      <c r="BL96" s="18"/>
      <c r="BM96" s="162"/>
    </row>
    <row r="97" spans="1:65" s="2" customFormat="1" ht="14.45" customHeight="1" x14ac:dyDescent="0.2">
      <c r="A97" s="32"/>
      <c r="B97" s="33"/>
      <c r="C97" s="156">
        <v>10</v>
      </c>
      <c r="D97" s="156" t="s">
        <v>125</v>
      </c>
      <c r="E97" s="157" t="s">
        <v>381</v>
      </c>
      <c r="F97" s="158" t="s">
        <v>377</v>
      </c>
      <c r="G97" s="159" t="s">
        <v>327</v>
      </c>
      <c r="H97" s="160">
        <v>1</v>
      </c>
      <c r="I97" s="375"/>
      <c r="J97" s="161">
        <f>ROUND(I97*H97,2)</f>
        <v>0</v>
      </c>
      <c r="K97" s="158" t="s">
        <v>17</v>
      </c>
      <c r="L97" s="36"/>
      <c r="M97" s="338"/>
      <c r="N97" s="289"/>
      <c r="O97" s="288"/>
      <c r="P97" s="288"/>
      <c r="Q97" s="288"/>
      <c r="R97" s="288"/>
      <c r="S97" s="288"/>
      <c r="T97" s="288"/>
      <c r="U97" s="328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62"/>
      <c r="AT97" s="162"/>
      <c r="AU97" s="162"/>
      <c r="AY97" s="18"/>
      <c r="BE97" s="163"/>
      <c r="BF97" s="163"/>
      <c r="BG97" s="163"/>
      <c r="BH97" s="163"/>
      <c r="BI97" s="163"/>
      <c r="BJ97" s="18"/>
      <c r="BK97" s="163"/>
      <c r="BL97" s="18"/>
      <c r="BM97" s="162"/>
    </row>
    <row r="98" spans="1:65" s="2" customFormat="1" ht="14.45" customHeight="1" x14ac:dyDescent="0.2">
      <c r="A98" s="32"/>
      <c r="B98" s="33"/>
      <c r="C98" s="156">
        <v>11</v>
      </c>
      <c r="D98" s="156" t="s">
        <v>125</v>
      </c>
      <c r="E98" s="157" t="s">
        <v>383</v>
      </c>
      <c r="F98" s="158" t="s">
        <v>372</v>
      </c>
      <c r="G98" s="159" t="s">
        <v>313</v>
      </c>
      <c r="H98" s="160">
        <v>1</v>
      </c>
      <c r="I98" s="375"/>
      <c r="J98" s="161">
        <f>ROUND(I98*H98,2)</f>
        <v>0</v>
      </c>
      <c r="K98" s="158" t="s">
        <v>17</v>
      </c>
      <c r="L98" s="36"/>
      <c r="M98" s="338"/>
      <c r="N98" s="289"/>
      <c r="O98" s="288"/>
      <c r="P98" s="288"/>
      <c r="Q98" s="288"/>
      <c r="R98" s="288"/>
      <c r="S98" s="288"/>
      <c r="T98" s="288"/>
      <c r="U98" s="328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62"/>
      <c r="AT98" s="162"/>
      <c r="AU98" s="162"/>
      <c r="AY98" s="18"/>
      <c r="BE98" s="163"/>
      <c r="BF98" s="163"/>
      <c r="BG98" s="163"/>
      <c r="BH98" s="163"/>
      <c r="BI98" s="163"/>
      <c r="BJ98" s="18"/>
      <c r="BK98" s="163"/>
      <c r="BL98" s="18"/>
      <c r="BM98" s="162"/>
    </row>
    <row r="99" spans="1:65" s="12" customFormat="1" ht="25.9" customHeight="1" x14ac:dyDescent="0.2">
      <c r="B99" s="145"/>
      <c r="C99" s="146"/>
      <c r="D99" s="147" t="s">
        <v>71</v>
      </c>
      <c r="E99" s="148" t="s">
        <v>379</v>
      </c>
      <c r="F99" s="148" t="s">
        <v>380</v>
      </c>
      <c r="G99" s="146"/>
      <c r="H99" s="146"/>
      <c r="I99" s="146"/>
      <c r="J99" s="149">
        <f>SUBTOTAL(9,J100:J104)</f>
        <v>0</v>
      </c>
      <c r="K99" s="146"/>
      <c r="L99" s="150"/>
      <c r="M99" s="290"/>
      <c r="N99" s="290"/>
      <c r="O99" s="290"/>
      <c r="P99" s="291"/>
      <c r="Q99" s="290"/>
      <c r="R99" s="291"/>
      <c r="S99" s="290"/>
      <c r="T99" s="291"/>
      <c r="U99" s="337"/>
      <c r="AR99" s="151"/>
      <c r="AT99" s="152"/>
      <c r="AU99" s="152"/>
      <c r="AY99" s="151"/>
      <c r="BK99" s="153"/>
    </row>
    <row r="100" spans="1:65" s="2" customFormat="1" ht="14.45" customHeight="1" x14ac:dyDescent="0.2">
      <c r="A100" s="32"/>
      <c r="B100" s="33"/>
      <c r="C100" s="156">
        <v>12</v>
      </c>
      <c r="D100" s="156" t="s">
        <v>125</v>
      </c>
      <c r="E100" s="157" t="s">
        <v>385</v>
      </c>
      <c r="F100" s="300" t="s">
        <v>382</v>
      </c>
      <c r="G100" s="301" t="s">
        <v>173</v>
      </c>
      <c r="H100" s="302">
        <v>80</v>
      </c>
      <c r="I100" s="375"/>
      <c r="J100" s="303">
        <f t="shared" ref="J100:J104" si="1">ROUND(I100*H100,2)</f>
        <v>0</v>
      </c>
      <c r="K100" s="158" t="s">
        <v>17</v>
      </c>
      <c r="L100" s="36"/>
      <c r="M100" s="338"/>
      <c r="N100" s="289"/>
      <c r="O100" s="288"/>
      <c r="P100" s="288"/>
      <c r="Q100" s="288"/>
      <c r="R100" s="288"/>
      <c r="S100" s="288"/>
      <c r="T100" s="288"/>
      <c r="U100" s="328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62"/>
      <c r="AT100" s="162"/>
      <c r="AU100" s="162"/>
      <c r="AY100" s="18"/>
      <c r="BE100" s="163"/>
      <c r="BF100" s="163"/>
      <c r="BG100" s="163"/>
      <c r="BH100" s="163"/>
      <c r="BI100" s="163"/>
      <c r="BJ100" s="18"/>
      <c r="BK100" s="163"/>
      <c r="BL100" s="18"/>
      <c r="BM100" s="162"/>
    </row>
    <row r="101" spans="1:65" s="2" customFormat="1" ht="14.45" customHeight="1" x14ac:dyDescent="0.2">
      <c r="A101" s="32"/>
      <c r="B101" s="33"/>
      <c r="C101" s="156">
        <v>13</v>
      </c>
      <c r="D101" s="156" t="s">
        <v>125</v>
      </c>
      <c r="E101" s="157" t="s">
        <v>387</v>
      </c>
      <c r="F101" s="300" t="s">
        <v>384</v>
      </c>
      <c r="G101" s="301" t="s">
        <v>173</v>
      </c>
      <c r="H101" s="302">
        <v>30</v>
      </c>
      <c r="I101" s="375"/>
      <c r="J101" s="303">
        <f t="shared" si="1"/>
        <v>0</v>
      </c>
      <c r="K101" s="158" t="s">
        <v>17</v>
      </c>
      <c r="L101" s="36"/>
      <c r="M101" s="338"/>
      <c r="N101" s="289"/>
      <c r="O101" s="288"/>
      <c r="P101" s="288"/>
      <c r="Q101" s="288"/>
      <c r="R101" s="288"/>
      <c r="S101" s="288"/>
      <c r="T101" s="288"/>
      <c r="U101" s="328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62"/>
      <c r="AT101" s="162"/>
      <c r="AU101" s="162"/>
      <c r="AY101" s="18"/>
      <c r="BE101" s="163"/>
      <c r="BF101" s="163"/>
      <c r="BG101" s="163"/>
      <c r="BH101" s="163"/>
      <c r="BI101" s="163"/>
      <c r="BJ101" s="18"/>
      <c r="BK101" s="163"/>
      <c r="BL101" s="18"/>
      <c r="BM101" s="162"/>
    </row>
    <row r="102" spans="1:65" s="2" customFormat="1" ht="14.45" customHeight="1" x14ac:dyDescent="0.2">
      <c r="A102" s="32"/>
      <c r="B102" s="33"/>
      <c r="C102" s="156">
        <v>14</v>
      </c>
      <c r="D102" s="156" t="s">
        <v>125</v>
      </c>
      <c r="E102" s="157" t="s">
        <v>388</v>
      </c>
      <c r="F102" s="300" t="s">
        <v>386</v>
      </c>
      <c r="G102" s="301" t="s">
        <v>327</v>
      </c>
      <c r="H102" s="302">
        <v>2</v>
      </c>
      <c r="I102" s="375"/>
      <c r="J102" s="303">
        <f t="shared" si="1"/>
        <v>0</v>
      </c>
      <c r="K102" s="158" t="s">
        <v>17</v>
      </c>
      <c r="L102" s="36"/>
      <c r="M102" s="338"/>
      <c r="N102" s="289"/>
      <c r="O102" s="288"/>
      <c r="P102" s="288"/>
      <c r="Q102" s="288"/>
      <c r="R102" s="288"/>
      <c r="S102" s="288"/>
      <c r="T102" s="288"/>
      <c r="U102" s="328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62"/>
      <c r="AT102" s="162"/>
      <c r="AU102" s="162"/>
      <c r="AY102" s="18"/>
      <c r="BE102" s="163"/>
      <c r="BF102" s="163"/>
      <c r="BG102" s="163"/>
      <c r="BH102" s="163"/>
      <c r="BI102" s="163"/>
      <c r="BJ102" s="18"/>
      <c r="BK102" s="163"/>
      <c r="BL102" s="18"/>
      <c r="BM102" s="162"/>
    </row>
    <row r="103" spans="1:65" s="2" customFormat="1" ht="14.45" customHeight="1" x14ac:dyDescent="0.2">
      <c r="A103" s="274"/>
      <c r="B103" s="33"/>
      <c r="C103" s="156">
        <v>15</v>
      </c>
      <c r="D103" s="156" t="s">
        <v>125</v>
      </c>
      <c r="E103" s="157" t="s">
        <v>391</v>
      </c>
      <c r="F103" s="300" t="s">
        <v>649</v>
      </c>
      <c r="G103" s="301" t="s">
        <v>327</v>
      </c>
      <c r="H103" s="302">
        <v>1</v>
      </c>
      <c r="I103" s="375"/>
      <c r="J103" s="303">
        <f t="shared" si="1"/>
        <v>0</v>
      </c>
      <c r="K103" s="158"/>
      <c r="L103" s="36"/>
      <c r="M103" s="338"/>
      <c r="N103" s="289"/>
      <c r="O103" s="288"/>
      <c r="P103" s="288"/>
      <c r="Q103" s="288"/>
      <c r="R103" s="288"/>
      <c r="S103" s="288"/>
      <c r="T103" s="288"/>
      <c r="U103" s="328"/>
      <c r="V103" s="274"/>
      <c r="W103" s="274"/>
      <c r="X103" s="274"/>
      <c r="Y103" s="274"/>
      <c r="Z103" s="274"/>
      <c r="AA103" s="274"/>
      <c r="AB103" s="274"/>
      <c r="AC103" s="274"/>
      <c r="AD103" s="274"/>
      <c r="AE103" s="274"/>
      <c r="AR103" s="162"/>
      <c r="AT103" s="162"/>
      <c r="AU103" s="162"/>
      <c r="AY103" s="18"/>
      <c r="BE103" s="163"/>
      <c r="BF103" s="163"/>
      <c r="BG103" s="163"/>
      <c r="BH103" s="163"/>
      <c r="BI103" s="163"/>
      <c r="BJ103" s="18"/>
      <c r="BK103" s="163"/>
      <c r="BL103" s="18"/>
      <c r="BM103" s="162"/>
    </row>
    <row r="104" spans="1:65" s="2" customFormat="1" ht="14.45" customHeight="1" x14ac:dyDescent="0.2">
      <c r="A104" s="32"/>
      <c r="B104" s="33"/>
      <c r="C104" s="156">
        <v>16</v>
      </c>
      <c r="D104" s="156" t="s">
        <v>125</v>
      </c>
      <c r="E104" s="157" t="s">
        <v>394</v>
      </c>
      <c r="F104" s="158" t="s">
        <v>372</v>
      </c>
      <c r="G104" s="159" t="s">
        <v>313</v>
      </c>
      <c r="H104" s="160">
        <v>1</v>
      </c>
      <c r="I104" s="375"/>
      <c r="J104" s="161">
        <f t="shared" si="1"/>
        <v>0</v>
      </c>
      <c r="K104" s="158" t="s">
        <v>17</v>
      </c>
      <c r="L104" s="36"/>
      <c r="M104" s="338"/>
      <c r="N104" s="289"/>
      <c r="O104" s="288"/>
      <c r="P104" s="288"/>
      <c r="Q104" s="288"/>
      <c r="R104" s="288"/>
      <c r="S104" s="288"/>
      <c r="T104" s="288"/>
      <c r="U104" s="328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62"/>
      <c r="AT104" s="162"/>
      <c r="AU104" s="162"/>
      <c r="AY104" s="18"/>
      <c r="BE104" s="163"/>
      <c r="BF104" s="163"/>
      <c r="BG104" s="163"/>
      <c r="BH104" s="163"/>
      <c r="BI104" s="163"/>
      <c r="BJ104" s="18"/>
      <c r="BK104" s="163"/>
      <c r="BL104" s="18"/>
      <c r="BM104" s="162"/>
    </row>
    <row r="105" spans="1:65" s="12" customFormat="1" ht="25.9" customHeight="1" x14ac:dyDescent="0.2">
      <c r="B105" s="145"/>
      <c r="C105" s="146"/>
      <c r="D105" s="147" t="s">
        <v>71</v>
      </c>
      <c r="E105" s="148" t="s">
        <v>389</v>
      </c>
      <c r="F105" s="148" t="s">
        <v>390</v>
      </c>
      <c r="G105" s="146"/>
      <c r="H105" s="146"/>
      <c r="I105" s="146"/>
      <c r="J105" s="149">
        <f>SUBTOTAL(9,J106:J118)</f>
        <v>0</v>
      </c>
      <c r="K105" s="146"/>
      <c r="L105" s="150"/>
      <c r="M105" s="290"/>
      <c r="N105" s="290"/>
      <c r="O105" s="290"/>
      <c r="P105" s="291"/>
      <c r="Q105" s="290"/>
      <c r="R105" s="291"/>
      <c r="S105" s="290"/>
      <c r="T105" s="291"/>
      <c r="U105" s="337"/>
      <c r="AR105" s="151"/>
      <c r="AT105" s="152"/>
      <c r="AU105" s="152"/>
      <c r="AY105" s="151"/>
      <c r="BK105" s="153"/>
    </row>
    <row r="106" spans="1:65" s="2" customFormat="1" ht="14.45" customHeight="1" x14ac:dyDescent="0.2">
      <c r="A106" s="32"/>
      <c r="B106" s="33"/>
      <c r="C106" s="156">
        <v>17</v>
      </c>
      <c r="D106" s="156" t="s">
        <v>125</v>
      </c>
      <c r="E106" s="157" t="s">
        <v>396</v>
      </c>
      <c r="F106" s="158" t="s">
        <v>392</v>
      </c>
      <c r="G106" s="159" t="s">
        <v>173</v>
      </c>
      <c r="H106" s="160">
        <v>30</v>
      </c>
      <c r="I106" s="375"/>
      <c r="J106" s="161">
        <f>ROUND(I106*H106,2)</f>
        <v>0</v>
      </c>
      <c r="K106" s="158" t="s">
        <v>17</v>
      </c>
      <c r="L106" s="36"/>
      <c r="M106" s="338"/>
      <c r="N106" s="289"/>
      <c r="O106" s="288"/>
      <c r="P106" s="288"/>
      <c r="Q106" s="288"/>
      <c r="R106" s="288"/>
      <c r="S106" s="288"/>
      <c r="T106" s="288"/>
      <c r="U106" s="328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62"/>
      <c r="AT106" s="162"/>
      <c r="AU106" s="162"/>
      <c r="AY106" s="18"/>
      <c r="BE106" s="163"/>
      <c r="BF106" s="163"/>
      <c r="BG106" s="163"/>
      <c r="BH106" s="163"/>
      <c r="BI106" s="163"/>
      <c r="BJ106" s="18"/>
      <c r="BK106" s="163"/>
      <c r="BL106" s="18"/>
      <c r="BM106" s="162"/>
    </row>
    <row r="107" spans="1:65" s="2" customFormat="1" ht="19.5" x14ac:dyDescent="0.2">
      <c r="A107" s="32"/>
      <c r="B107" s="33"/>
      <c r="C107" s="34"/>
      <c r="D107" s="166" t="s">
        <v>307</v>
      </c>
      <c r="E107" s="34"/>
      <c r="F107" s="192" t="s">
        <v>393</v>
      </c>
      <c r="G107" s="34"/>
      <c r="H107" s="34"/>
      <c r="I107" s="34"/>
      <c r="J107" s="34"/>
      <c r="K107" s="34"/>
      <c r="L107" s="36"/>
      <c r="M107" s="334"/>
      <c r="N107" s="335"/>
      <c r="O107" s="334"/>
      <c r="P107" s="334"/>
      <c r="Q107" s="334"/>
      <c r="R107" s="334"/>
      <c r="S107" s="334"/>
      <c r="T107" s="334"/>
      <c r="U107" s="328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8"/>
      <c r="AU107" s="18"/>
    </row>
    <row r="108" spans="1:65" s="2" customFormat="1" ht="14.45" customHeight="1" x14ac:dyDescent="0.2">
      <c r="A108" s="32"/>
      <c r="B108" s="33"/>
      <c r="C108" s="156">
        <v>18</v>
      </c>
      <c r="D108" s="156" t="s">
        <v>125</v>
      </c>
      <c r="E108" s="157" t="s">
        <v>398</v>
      </c>
      <c r="F108" s="158" t="s">
        <v>395</v>
      </c>
      <c r="G108" s="159" t="s">
        <v>173</v>
      </c>
      <c r="H108" s="160">
        <v>55</v>
      </c>
      <c r="I108" s="375"/>
      <c r="J108" s="161">
        <f>ROUND(I108*H108,2)</f>
        <v>0</v>
      </c>
      <c r="K108" s="158" t="s">
        <v>17</v>
      </c>
      <c r="L108" s="36"/>
      <c r="M108" s="338"/>
      <c r="N108" s="289"/>
      <c r="O108" s="288"/>
      <c r="P108" s="288"/>
      <c r="Q108" s="288"/>
      <c r="R108" s="288"/>
      <c r="S108" s="288"/>
      <c r="T108" s="288"/>
      <c r="U108" s="328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62"/>
      <c r="AT108" s="162"/>
      <c r="AU108" s="162"/>
      <c r="AY108" s="18"/>
      <c r="BE108" s="163"/>
      <c r="BF108" s="163"/>
      <c r="BG108" s="163"/>
      <c r="BH108" s="163"/>
      <c r="BI108" s="163"/>
      <c r="BJ108" s="18"/>
      <c r="BK108" s="163"/>
      <c r="BL108" s="18"/>
      <c r="BM108" s="162"/>
    </row>
    <row r="109" spans="1:65" s="2" customFormat="1" ht="19.5" x14ac:dyDescent="0.2">
      <c r="A109" s="32"/>
      <c r="B109" s="33"/>
      <c r="C109" s="34"/>
      <c r="D109" s="166" t="s">
        <v>307</v>
      </c>
      <c r="E109" s="34"/>
      <c r="F109" s="192" t="s">
        <v>393</v>
      </c>
      <c r="G109" s="34"/>
      <c r="H109" s="34"/>
      <c r="I109" s="34"/>
      <c r="J109" s="34"/>
      <c r="K109" s="34"/>
      <c r="L109" s="36"/>
      <c r="M109" s="334"/>
      <c r="N109" s="335"/>
      <c r="O109" s="334"/>
      <c r="P109" s="334"/>
      <c r="Q109" s="334"/>
      <c r="R109" s="334"/>
      <c r="S109" s="334"/>
      <c r="T109" s="334"/>
      <c r="U109" s="328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T109" s="18"/>
      <c r="AU109" s="18"/>
    </row>
    <row r="110" spans="1:65" s="2" customFormat="1" ht="14.45" customHeight="1" x14ac:dyDescent="0.2">
      <c r="A110" s="32"/>
      <c r="B110" s="33"/>
      <c r="C110" s="156">
        <v>19</v>
      </c>
      <c r="D110" s="156" t="s">
        <v>125</v>
      </c>
      <c r="E110" s="157" t="s">
        <v>402</v>
      </c>
      <c r="F110" s="158" t="s">
        <v>397</v>
      </c>
      <c r="G110" s="159" t="s">
        <v>173</v>
      </c>
      <c r="H110" s="160">
        <v>60</v>
      </c>
      <c r="I110" s="375"/>
      <c r="J110" s="161">
        <f>ROUND(I110*H110,2)</f>
        <v>0</v>
      </c>
      <c r="K110" s="158" t="s">
        <v>17</v>
      </c>
      <c r="L110" s="36"/>
      <c r="M110" s="338"/>
      <c r="N110" s="289"/>
      <c r="O110" s="288"/>
      <c r="P110" s="288"/>
      <c r="Q110" s="288"/>
      <c r="R110" s="288"/>
      <c r="S110" s="288"/>
      <c r="T110" s="288"/>
      <c r="U110" s="328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62"/>
      <c r="AT110" s="162"/>
      <c r="AU110" s="162"/>
      <c r="AY110" s="18"/>
      <c r="BE110" s="163"/>
      <c r="BF110" s="163"/>
      <c r="BG110" s="163"/>
      <c r="BH110" s="163"/>
      <c r="BI110" s="163"/>
      <c r="BJ110" s="18"/>
      <c r="BK110" s="163"/>
      <c r="BL110" s="18"/>
      <c r="BM110" s="162"/>
    </row>
    <row r="111" spans="1:65" s="2" customFormat="1" ht="19.5" x14ac:dyDescent="0.2">
      <c r="A111" s="32"/>
      <c r="B111" s="33"/>
      <c r="C111" s="34"/>
      <c r="D111" s="166" t="s">
        <v>307</v>
      </c>
      <c r="E111" s="34"/>
      <c r="F111" s="192" t="s">
        <v>393</v>
      </c>
      <c r="G111" s="34"/>
      <c r="H111" s="34"/>
      <c r="I111" s="34"/>
      <c r="J111" s="34"/>
      <c r="K111" s="34"/>
      <c r="L111" s="36"/>
      <c r="M111" s="334"/>
      <c r="N111" s="335"/>
      <c r="O111" s="334"/>
      <c r="P111" s="334"/>
      <c r="Q111" s="334"/>
      <c r="R111" s="334"/>
      <c r="S111" s="334"/>
      <c r="T111" s="334"/>
      <c r="U111" s="328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T111" s="18"/>
      <c r="AU111" s="18"/>
    </row>
    <row r="112" spans="1:65" s="2" customFormat="1" ht="14.45" customHeight="1" x14ac:dyDescent="0.2">
      <c r="A112" s="32"/>
      <c r="B112" s="33"/>
      <c r="C112" s="156">
        <v>20</v>
      </c>
      <c r="D112" s="156" t="s">
        <v>125</v>
      </c>
      <c r="E112" s="157" t="s">
        <v>406</v>
      </c>
      <c r="F112" s="158" t="s">
        <v>399</v>
      </c>
      <c r="G112" s="159" t="s">
        <v>173</v>
      </c>
      <c r="H112" s="160">
        <v>100</v>
      </c>
      <c r="I112" s="375"/>
      <c r="J112" s="161">
        <f>ROUND(I112*H112,2)</f>
        <v>0</v>
      </c>
      <c r="K112" s="158" t="s">
        <v>17</v>
      </c>
      <c r="L112" s="36"/>
      <c r="M112" s="338"/>
      <c r="N112" s="289"/>
      <c r="O112" s="288"/>
      <c r="P112" s="288"/>
      <c r="Q112" s="288"/>
      <c r="R112" s="288"/>
      <c r="S112" s="288"/>
      <c r="T112" s="288"/>
      <c r="U112" s="328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62"/>
      <c r="AT112" s="162"/>
      <c r="AU112" s="162"/>
      <c r="AY112" s="18"/>
      <c r="BE112" s="163"/>
      <c r="BF112" s="163"/>
      <c r="BG112" s="163"/>
      <c r="BH112" s="163"/>
      <c r="BI112" s="163"/>
      <c r="BJ112" s="18"/>
      <c r="BK112" s="163"/>
      <c r="BL112" s="18"/>
      <c r="BM112" s="162"/>
    </row>
    <row r="113" spans="1:65" s="2" customFormat="1" ht="19.5" x14ac:dyDescent="0.2">
      <c r="A113" s="286"/>
      <c r="B113" s="33"/>
      <c r="C113" s="284"/>
      <c r="D113" s="166" t="s">
        <v>307</v>
      </c>
      <c r="E113" s="284"/>
      <c r="F113" s="192" t="s">
        <v>393</v>
      </c>
      <c r="G113" s="284"/>
      <c r="H113" s="284"/>
      <c r="I113" s="284"/>
      <c r="J113" s="284"/>
      <c r="K113" s="284"/>
      <c r="L113" s="36"/>
      <c r="M113" s="334"/>
      <c r="N113" s="335"/>
      <c r="O113" s="334"/>
      <c r="P113" s="334"/>
      <c r="Q113" s="334"/>
      <c r="R113" s="334"/>
      <c r="S113" s="334"/>
      <c r="T113" s="334"/>
      <c r="U113" s="328"/>
      <c r="V113" s="286"/>
      <c r="W113" s="286"/>
      <c r="X113" s="286"/>
      <c r="Y113" s="286"/>
      <c r="Z113" s="286"/>
      <c r="AA113" s="286"/>
      <c r="AB113" s="286"/>
      <c r="AC113" s="286"/>
      <c r="AD113" s="286"/>
      <c r="AE113" s="286"/>
      <c r="AT113" s="18"/>
      <c r="AU113" s="18"/>
    </row>
    <row r="114" spans="1:65" s="2" customFormat="1" ht="14.45" customHeight="1" x14ac:dyDescent="0.2">
      <c r="A114" s="32"/>
      <c r="B114" s="33"/>
      <c r="C114" s="156">
        <v>21</v>
      </c>
      <c r="D114" s="156" t="s">
        <v>125</v>
      </c>
      <c r="E114" s="157" t="s">
        <v>408</v>
      </c>
      <c r="F114" s="158" t="s">
        <v>401</v>
      </c>
      <c r="G114" s="159" t="s">
        <v>173</v>
      </c>
      <c r="H114" s="160">
        <v>60</v>
      </c>
      <c r="I114" s="375"/>
      <c r="J114" s="161">
        <f>ROUND(I114*H114,2)</f>
        <v>0</v>
      </c>
      <c r="K114" s="158" t="s">
        <v>17</v>
      </c>
      <c r="L114" s="36"/>
      <c r="M114" s="338"/>
      <c r="N114" s="289"/>
      <c r="O114" s="288"/>
      <c r="P114" s="288"/>
      <c r="Q114" s="288"/>
      <c r="R114" s="288"/>
      <c r="S114" s="288"/>
      <c r="T114" s="288"/>
      <c r="U114" s="328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62"/>
      <c r="AT114" s="162"/>
      <c r="AU114" s="162"/>
      <c r="AY114" s="18"/>
      <c r="BE114" s="163"/>
      <c r="BF114" s="163"/>
      <c r="BG114" s="163"/>
      <c r="BH114" s="163"/>
      <c r="BI114" s="163"/>
      <c r="BJ114" s="18"/>
      <c r="BK114" s="163"/>
      <c r="BL114" s="18"/>
      <c r="BM114" s="162"/>
    </row>
    <row r="115" spans="1:65" s="2" customFormat="1" ht="19.5" x14ac:dyDescent="0.2">
      <c r="A115" s="286"/>
      <c r="B115" s="33"/>
      <c r="C115" s="284"/>
      <c r="D115" s="166" t="s">
        <v>307</v>
      </c>
      <c r="E115" s="284"/>
      <c r="F115" s="192" t="s">
        <v>393</v>
      </c>
      <c r="G115" s="284"/>
      <c r="H115" s="284"/>
      <c r="I115" s="284"/>
      <c r="J115" s="284"/>
      <c r="K115" s="284"/>
      <c r="L115" s="36"/>
      <c r="M115" s="334"/>
      <c r="N115" s="335"/>
      <c r="O115" s="334"/>
      <c r="P115" s="334"/>
      <c r="Q115" s="334"/>
      <c r="R115" s="334"/>
      <c r="S115" s="334"/>
      <c r="T115" s="334"/>
      <c r="U115" s="328"/>
      <c r="V115" s="286"/>
      <c r="W115" s="286"/>
      <c r="X115" s="286"/>
      <c r="Y115" s="286"/>
      <c r="Z115" s="286"/>
      <c r="AA115" s="286"/>
      <c r="AB115" s="286"/>
      <c r="AC115" s="286"/>
      <c r="AD115" s="286"/>
      <c r="AE115" s="286"/>
      <c r="AT115" s="18"/>
      <c r="AU115" s="18"/>
    </row>
    <row r="116" spans="1:65" s="2" customFormat="1" ht="14.45" customHeight="1" x14ac:dyDescent="0.2">
      <c r="A116" s="274"/>
      <c r="B116" s="33"/>
      <c r="C116" s="372">
        <v>22</v>
      </c>
      <c r="D116" s="372" t="s">
        <v>125</v>
      </c>
      <c r="E116" s="314" t="s">
        <v>410</v>
      </c>
      <c r="F116" s="300" t="s">
        <v>671</v>
      </c>
      <c r="G116" s="301" t="s">
        <v>173</v>
      </c>
      <c r="H116" s="302">
        <v>20</v>
      </c>
      <c r="I116" s="375"/>
      <c r="J116" s="303">
        <f>ROUND(I116*H116,2)</f>
        <v>0</v>
      </c>
      <c r="K116" s="158"/>
      <c r="L116" s="36"/>
      <c r="M116" s="338"/>
      <c r="N116" s="289"/>
      <c r="O116" s="288"/>
      <c r="P116" s="288"/>
      <c r="Q116" s="288"/>
      <c r="R116" s="288"/>
      <c r="S116" s="288"/>
      <c r="T116" s="288"/>
      <c r="U116" s="328"/>
      <c r="V116" s="274"/>
      <c r="W116" s="274"/>
      <c r="X116" s="274"/>
      <c r="Y116" s="274"/>
      <c r="Z116" s="274"/>
      <c r="AA116" s="274"/>
      <c r="AB116" s="274"/>
      <c r="AC116" s="274"/>
      <c r="AD116" s="274"/>
      <c r="AE116" s="274"/>
      <c r="AR116" s="162"/>
      <c r="AT116" s="162"/>
      <c r="AU116" s="162"/>
      <c r="AY116" s="18"/>
      <c r="BE116" s="163"/>
      <c r="BF116" s="163"/>
      <c r="BG116" s="163"/>
      <c r="BH116" s="163"/>
      <c r="BI116" s="163"/>
      <c r="BJ116" s="18"/>
      <c r="BK116" s="163"/>
      <c r="BL116" s="18"/>
      <c r="BM116" s="162"/>
    </row>
    <row r="117" spans="1:65" s="2" customFormat="1" ht="19.5" x14ac:dyDescent="0.2">
      <c r="A117" s="286"/>
      <c r="B117" s="33"/>
      <c r="C117" s="284"/>
      <c r="D117" s="166" t="s">
        <v>307</v>
      </c>
      <c r="E117" s="284"/>
      <c r="F117" s="192" t="s">
        <v>393</v>
      </c>
      <c r="G117" s="284"/>
      <c r="H117" s="284"/>
      <c r="I117" s="284"/>
      <c r="J117" s="284"/>
      <c r="K117" s="284"/>
      <c r="L117" s="36"/>
      <c r="M117" s="334"/>
      <c r="N117" s="335"/>
      <c r="O117" s="334"/>
      <c r="P117" s="334"/>
      <c r="Q117" s="334"/>
      <c r="R117" s="334"/>
      <c r="S117" s="334"/>
      <c r="T117" s="334"/>
      <c r="U117" s="328"/>
      <c r="V117" s="286"/>
      <c r="W117" s="286"/>
      <c r="X117" s="286"/>
      <c r="Y117" s="286"/>
      <c r="Z117" s="286"/>
      <c r="AA117" s="286"/>
      <c r="AB117" s="286"/>
      <c r="AC117" s="286"/>
      <c r="AD117" s="286"/>
      <c r="AE117" s="286"/>
      <c r="AT117" s="18"/>
      <c r="AU117" s="18"/>
    </row>
    <row r="118" spans="1:65" s="2" customFormat="1" ht="14.45" customHeight="1" x14ac:dyDescent="0.2">
      <c r="A118" s="32"/>
      <c r="B118" s="33"/>
      <c r="C118" s="156">
        <v>23</v>
      </c>
      <c r="D118" s="156" t="s">
        <v>125</v>
      </c>
      <c r="E118" s="157" t="s">
        <v>413</v>
      </c>
      <c r="F118" s="158" t="s">
        <v>403</v>
      </c>
      <c r="G118" s="159" t="s">
        <v>313</v>
      </c>
      <c r="H118" s="160">
        <v>1</v>
      </c>
      <c r="I118" s="375"/>
      <c r="J118" s="161">
        <f>ROUND(I118*H118,2)</f>
        <v>0</v>
      </c>
      <c r="K118" s="158" t="s">
        <v>17</v>
      </c>
      <c r="L118" s="36"/>
      <c r="M118" s="338"/>
      <c r="N118" s="289"/>
      <c r="O118" s="288"/>
      <c r="P118" s="288"/>
      <c r="Q118" s="288"/>
      <c r="R118" s="288"/>
      <c r="S118" s="288"/>
      <c r="T118" s="288"/>
      <c r="U118" s="328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62"/>
      <c r="AT118" s="162"/>
      <c r="AU118" s="162"/>
      <c r="AY118" s="18"/>
      <c r="BE118" s="163"/>
      <c r="BF118" s="163"/>
      <c r="BG118" s="163"/>
      <c r="BH118" s="163"/>
      <c r="BI118" s="163"/>
      <c r="BJ118" s="18"/>
      <c r="BK118" s="163"/>
      <c r="BL118" s="18"/>
      <c r="BM118" s="162"/>
    </row>
    <row r="119" spans="1:65" s="12" customFormat="1" ht="25.9" customHeight="1" x14ac:dyDescent="0.2">
      <c r="B119" s="145"/>
      <c r="C119" s="146"/>
      <c r="D119" s="147" t="s">
        <v>71</v>
      </c>
      <c r="E119" s="148" t="s">
        <v>404</v>
      </c>
      <c r="F119" s="148" t="s">
        <v>405</v>
      </c>
      <c r="G119" s="146"/>
      <c r="H119" s="146"/>
      <c r="I119" s="146"/>
      <c r="J119" s="149">
        <f>SUBTOTAL(9,J120:J122)</f>
        <v>0</v>
      </c>
      <c r="K119" s="146"/>
      <c r="L119" s="150"/>
      <c r="M119" s="290"/>
      <c r="N119" s="290"/>
      <c r="O119" s="290"/>
      <c r="P119" s="291"/>
      <c r="Q119" s="290"/>
      <c r="R119" s="291"/>
      <c r="S119" s="290"/>
      <c r="T119" s="291"/>
      <c r="U119" s="337"/>
      <c r="AR119" s="151"/>
      <c r="AT119" s="152"/>
      <c r="AU119" s="152"/>
      <c r="AY119" s="151"/>
      <c r="BK119" s="153"/>
    </row>
    <row r="120" spans="1:65" s="2" customFormat="1" ht="14.45" customHeight="1" x14ac:dyDescent="0.2">
      <c r="A120" s="32"/>
      <c r="B120" s="33"/>
      <c r="C120" s="156">
        <v>24</v>
      </c>
      <c r="D120" s="156" t="s">
        <v>125</v>
      </c>
      <c r="E120" s="157" t="s">
        <v>415</v>
      </c>
      <c r="F120" s="158" t="s">
        <v>407</v>
      </c>
      <c r="G120" s="159" t="s">
        <v>327</v>
      </c>
      <c r="H120" s="160">
        <v>2</v>
      </c>
      <c r="I120" s="375"/>
      <c r="J120" s="161">
        <f>ROUND(I120*H120,2)</f>
        <v>0</v>
      </c>
      <c r="K120" s="158" t="s">
        <v>17</v>
      </c>
      <c r="L120" s="36"/>
      <c r="M120" s="338"/>
      <c r="N120" s="289"/>
      <c r="O120" s="288"/>
      <c r="P120" s="288"/>
      <c r="Q120" s="288"/>
      <c r="R120" s="288"/>
      <c r="S120" s="288"/>
      <c r="T120" s="288"/>
      <c r="U120" s="328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62"/>
      <c r="AT120" s="162"/>
      <c r="AU120" s="162"/>
      <c r="AY120" s="18"/>
      <c r="BE120" s="163"/>
      <c r="BF120" s="163"/>
      <c r="BG120" s="163"/>
      <c r="BH120" s="163"/>
      <c r="BI120" s="163"/>
      <c r="BJ120" s="18"/>
      <c r="BK120" s="163"/>
      <c r="BL120" s="18"/>
      <c r="BM120" s="162"/>
    </row>
    <row r="121" spans="1:65" s="2" customFormat="1" ht="14.45" customHeight="1" x14ac:dyDescent="0.2">
      <c r="A121" s="32"/>
      <c r="B121" s="33"/>
      <c r="C121" s="156">
        <v>25</v>
      </c>
      <c r="D121" s="156" t="s">
        <v>125</v>
      </c>
      <c r="E121" s="157" t="s">
        <v>417</v>
      </c>
      <c r="F121" s="158" t="s">
        <v>409</v>
      </c>
      <c r="G121" s="159" t="s">
        <v>327</v>
      </c>
      <c r="H121" s="160">
        <v>2</v>
      </c>
      <c r="I121" s="375"/>
      <c r="J121" s="161">
        <f>ROUND(I121*H121,2)</f>
        <v>0</v>
      </c>
      <c r="K121" s="158" t="s">
        <v>17</v>
      </c>
      <c r="L121" s="36"/>
      <c r="M121" s="338"/>
      <c r="N121" s="289"/>
      <c r="O121" s="288"/>
      <c r="P121" s="288"/>
      <c r="Q121" s="288"/>
      <c r="R121" s="288"/>
      <c r="S121" s="288"/>
      <c r="T121" s="288"/>
      <c r="U121" s="328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62"/>
      <c r="AT121" s="162"/>
      <c r="AU121" s="162"/>
      <c r="AY121" s="18"/>
      <c r="BE121" s="163"/>
      <c r="BF121" s="163"/>
      <c r="BG121" s="163"/>
      <c r="BH121" s="163"/>
      <c r="BI121" s="163"/>
      <c r="BJ121" s="18"/>
      <c r="BK121" s="163"/>
      <c r="BL121" s="18"/>
      <c r="BM121" s="162"/>
    </row>
    <row r="122" spans="1:65" s="2" customFormat="1" ht="14.45" customHeight="1" x14ac:dyDescent="0.2">
      <c r="A122" s="32"/>
      <c r="B122" s="33"/>
      <c r="C122" s="156">
        <v>26</v>
      </c>
      <c r="D122" s="156" t="s">
        <v>125</v>
      </c>
      <c r="E122" s="157" t="s">
        <v>419</v>
      </c>
      <c r="F122" s="158" t="s">
        <v>372</v>
      </c>
      <c r="G122" s="159" t="s">
        <v>313</v>
      </c>
      <c r="H122" s="160">
        <v>1</v>
      </c>
      <c r="I122" s="375"/>
      <c r="J122" s="161">
        <f>ROUND(I122*H122,2)</f>
        <v>0</v>
      </c>
      <c r="K122" s="158" t="s">
        <v>17</v>
      </c>
      <c r="L122" s="36"/>
      <c r="M122" s="338"/>
      <c r="N122" s="289"/>
      <c r="O122" s="288"/>
      <c r="P122" s="288"/>
      <c r="Q122" s="288"/>
      <c r="R122" s="288"/>
      <c r="S122" s="288"/>
      <c r="T122" s="288"/>
      <c r="U122" s="328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62"/>
      <c r="AT122" s="162"/>
      <c r="AU122" s="162"/>
      <c r="AY122" s="18"/>
      <c r="BE122" s="163"/>
      <c r="BF122" s="163"/>
      <c r="BG122" s="163"/>
      <c r="BH122" s="163"/>
      <c r="BI122" s="163"/>
      <c r="BJ122" s="18"/>
      <c r="BK122" s="163"/>
      <c r="BL122" s="18"/>
      <c r="BM122" s="162"/>
    </row>
    <row r="123" spans="1:65" s="12" customFormat="1" ht="25.9" customHeight="1" x14ac:dyDescent="0.2">
      <c r="B123" s="145"/>
      <c r="C123" s="146"/>
      <c r="D123" s="147" t="s">
        <v>71</v>
      </c>
      <c r="E123" s="148" t="s">
        <v>411</v>
      </c>
      <c r="F123" s="148" t="s">
        <v>412</v>
      </c>
      <c r="G123" s="146"/>
      <c r="H123" s="146"/>
      <c r="I123" s="146"/>
      <c r="J123" s="149">
        <f>SUBTOTAL(9,J124:J130)</f>
        <v>0</v>
      </c>
      <c r="K123" s="146"/>
      <c r="L123" s="150"/>
      <c r="M123" s="290"/>
      <c r="N123" s="290"/>
      <c r="O123" s="290"/>
      <c r="P123" s="291"/>
      <c r="Q123" s="290"/>
      <c r="R123" s="291"/>
      <c r="S123" s="290"/>
      <c r="T123" s="291"/>
      <c r="U123" s="337"/>
      <c r="AR123" s="151"/>
      <c r="AT123" s="152"/>
      <c r="AU123" s="152"/>
      <c r="AY123" s="151"/>
      <c r="BK123" s="153"/>
    </row>
    <row r="124" spans="1:65" s="2" customFormat="1" ht="14.45" customHeight="1" x14ac:dyDescent="0.2">
      <c r="A124" s="32"/>
      <c r="B124" s="33"/>
      <c r="C124" s="156">
        <v>27</v>
      </c>
      <c r="D124" s="156" t="s">
        <v>125</v>
      </c>
      <c r="E124" s="157" t="s">
        <v>421</v>
      </c>
      <c r="F124" s="158" t="s">
        <v>414</v>
      </c>
      <c r="G124" s="159" t="s">
        <v>173</v>
      </c>
      <c r="H124" s="160">
        <v>40</v>
      </c>
      <c r="I124" s="375"/>
      <c r="J124" s="161">
        <f t="shared" ref="J124:J130" si="2">ROUND(I124*H124,2)</f>
        <v>0</v>
      </c>
      <c r="K124" s="158" t="s">
        <v>17</v>
      </c>
      <c r="L124" s="36"/>
      <c r="M124" s="338"/>
      <c r="N124" s="289"/>
      <c r="O124" s="288"/>
      <c r="P124" s="288"/>
      <c r="Q124" s="288"/>
      <c r="R124" s="288"/>
      <c r="S124" s="288"/>
      <c r="T124" s="288"/>
      <c r="U124" s="328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62"/>
      <c r="AT124" s="162"/>
      <c r="AU124" s="162"/>
      <c r="AY124" s="18"/>
      <c r="BE124" s="163"/>
      <c r="BF124" s="163"/>
      <c r="BG124" s="163"/>
      <c r="BH124" s="163"/>
      <c r="BI124" s="163"/>
      <c r="BJ124" s="18"/>
      <c r="BK124" s="163"/>
      <c r="BL124" s="18"/>
      <c r="BM124" s="162"/>
    </row>
    <row r="125" spans="1:65" s="2" customFormat="1" ht="14.45" customHeight="1" x14ac:dyDescent="0.2">
      <c r="A125" s="32"/>
      <c r="B125" s="33"/>
      <c r="C125" s="156">
        <v>28</v>
      </c>
      <c r="D125" s="156" t="s">
        <v>125</v>
      </c>
      <c r="E125" s="157" t="s">
        <v>423</v>
      </c>
      <c r="F125" s="158" t="s">
        <v>416</v>
      </c>
      <c r="G125" s="159" t="s">
        <v>327</v>
      </c>
      <c r="H125" s="160">
        <v>5</v>
      </c>
      <c r="I125" s="375"/>
      <c r="J125" s="161">
        <f t="shared" si="2"/>
        <v>0</v>
      </c>
      <c r="K125" s="158" t="s">
        <v>17</v>
      </c>
      <c r="L125" s="36"/>
      <c r="M125" s="338"/>
      <c r="N125" s="289"/>
      <c r="O125" s="288"/>
      <c r="P125" s="288"/>
      <c r="Q125" s="288"/>
      <c r="R125" s="288"/>
      <c r="S125" s="288"/>
      <c r="T125" s="288"/>
      <c r="U125" s="328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62"/>
      <c r="AT125" s="162"/>
      <c r="AU125" s="162"/>
      <c r="AY125" s="18"/>
      <c r="BE125" s="163"/>
      <c r="BF125" s="163"/>
      <c r="BG125" s="163"/>
      <c r="BH125" s="163"/>
      <c r="BI125" s="163"/>
      <c r="BJ125" s="18"/>
      <c r="BK125" s="163"/>
      <c r="BL125" s="18"/>
      <c r="BM125" s="162"/>
    </row>
    <row r="126" spans="1:65" s="2" customFormat="1" ht="14.45" customHeight="1" x14ac:dyDescent="0.2">
      <c r="A126" s="32"/>
      <c r="B126" s="33"/>
      <c r="C126" s="156">
        <v>29</v>
      </c>
      <c r="D126" s="156" t="s">
        <v>125</v>
      </c>
      <c r="E126" s="157" t="s">
        <v>425</v>
      </c>
      <c r="F126" s="158" t="s">
        <v>418</v>
      </c>
      <c r="G126" s="159" t="s">
        <v>327</v>
      </c>
      <c r="H126" s="160">
        <v>5</v>
      </c>
      <c r="I126" s="375"/>
      <c r="J126" s="161">
        <f t="shared" si="2"/>
        <v>0</v>
      </c>
      <c r="K126" s="158" t="s">
        <v>17</v>
      </c>
      <c r="L126" s="36"/>
      <c r="M126" s="338"/>
      <c r="N126" s="289"/>
      <c r="O126" s="288"/>
      <c r="P126" s="288"/>
      <c r="Q126" s="288"/>
      <c r="R126" s="288"/>
      <c r="S126" s="288"/>
      <c r="T126" s="288"/>
      <c r="U126" s="328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62"/>
      <c r="AT126" s="162"/>
      <c r="AU126" s="162"/>
      <c r="AY126" s="18"/>
      <c r="BE126" s="163"/>
      <c r="BF126" s="163"/>
      <c r="BG126" s="163"/>
      <c r="BH126" s="163"/>
      <c r="BI126" s="163"/>
      <c r="BJ126" s="18"/>
      <c r="BK126" s="163"/>
      <c r="BL126" s="18"/>
      <c r="BM126" s="162"/>
    </row>
    <row r="127" spans="1:65" s="2" customFormat="1" ht="14.45" customHeight="1" x14ac:dyDescent="0.2">
      <c r="A127" s="32"/>
      <c r="B127" s="33"/>
      <c r="C127" s="156">
        <v>30</v>
      </c>
      <c r="D127" s="156" t="s">
        <v>125</v>
      </c>
      <c r="E127" s="157" t="s">
        <v>429</v>
      </c>
      <c r="F127" s="158" t="s">
        <v>420</v>
      </c>
      <c r="G127" s="159" t="s">
        <v>327</v>
      </c>
      <c r="H127" s="160">
        <v>5</v>
      </c>
      <c r="I127" s="375"/>
      <c r="J127" s="161">
        <f t="shared" si="2"/>
        <v>0</v>
      </c>
      <c r="K127" s="158" t="s">
        <v>17</v>
      </c>
      <c r="L127" s="36"/>
      <c r="M127" s="338"/>
      <c r="N127" s="289"/>
      <c r="O127" s="288"/>
      <c r="P127" s="288"/>
      <c r="Q127" s="288"/>
      <c r="R127" s="288"/>
      <c r="S127" s="288"/>
      <c r="T127" s="288"/>
      <c r="U127" s="328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2"/>
      <c r="AT127" s="162"/>
      <c r="AU127" s="162"/>
      <c r="AY127" s="18"/>
      <c r="BE127" s="163"/>
      <c r="BF127" s="163"/>
      <c r="BG127" s="163"/>
      <c r="BH127" s="163"/>
      <c r="BI127" s="163"/>
      <c r="BJ127" s="18"/>
      <c r="BK127" s="163"/>
      <c r="BL127" s="18"/>
      <c r="BM127" s="162"/>
    </row>
    <row r="128" spans="1:65" s="2" customFormat="1" ht="24.2" customHeight="1" x14ac:dyDescent="0.2">
      <c r="A128" s="32"/>
      <c r="B128" s="33"/>
      <c r="C128" s="156">
        <v>31</v>
      </c>
      <c r="D128" s="156" t="s">
        <v>125</v>
      </c>
      <c r="E128" s="157" t="s">
        <v>400</v>
      </c>
      <c r="F128" s="158" t="s">
        <v>422</v>
      </c>
      <c r="G128" s="159" t="s">
        <v>313</v>
      </c>
      <c r="H128" s="160">
        <v>1</v>
      </c>
      <c r="I128" s="375"/>
      <c r="J128" s="161">
        <f t="shared" si="2"/>
        <v>0</v>
      </c>
      <c r="K128" s="158" t="s">
        <v>17</v>
      </c>
      <c r="L128" s="36"/>
      <c r="M128" s="338"/>
      <c r="N128" s="289"/>
      <c r="O128" s="288"/>
      <c r="P128" s="288"/>
      <c r="Q128" s="288"/>
      <c r="R128" s="288"/>
      <c r="S128" s="288"/>
      <c r="T128" s="288"/>
      <c r="U128" s="328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2"/>
      <c r="AT128" s="162"/>
      <c r="AU128" s="162"/>
      <c r="AY128" s="18"/>
      <c r="BE128" s="163"/>
      <c r="BF128" s="163"/>
      <c r="BG128" s="163"/>
      <c r="BH128" s="163"/>
      <c r="BI128" s="163"/>
      <c r="BJ128" s="18"/>
      <c r="BK128" s="163"/>
      <c r="BL128" s="18"/>
      <c r="BM128" s="162"/>
    </row>
    <row r="129" spans="1:65" s="2" customFormat="1" ht="14.45" customHeight="1" x14ac:dyDescent="0.2">
      <c r="A129" s="32"/>
      <c r="B129" s="33"/>
      <c r="C129" s="156">
        <v>32</v>
      </c>
      <c r="D129" s="156" t="s">
        <v>125</v>
      </c>
      <c r="E129" s="157" t="s">
        <v>374</v>
      </c>
      <c r="F129" s="158" t="s">
        <v>424</v>
      </c>
      <c r="G129" s="159" t="s">
        <v>313</v>
      </c>
      <c r="H129" s="160">
        <v>1</v>
      </c>
      <c r="I129" s="375"/>
      <c r="J129" s="161">
        <f t="shared" si="2"/>
        <v>0</v>
      </c>
      <c r="K129" s="158" t="s">
        <v>17</v>
      </c>
      <c r="L129" s="36"/>
      <c r="M129" s="338"/>
      <c r="N129" s="289"/>
      <c r="O129" s="288"/>
      <c r="P129" s="288"/>
      <c r="Q129" s="288"/>
      <c r="R129" s="288"/>
      <c r="S129" s="288"/>
      <c r="T129" s="288"/>
      <c r="U129" s="328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2"/>
      <c r="AT129" s="162"/>
      <c r="AU129" s="162"/>
      <c r="AY129" s="18"/>
      <c r="BE129" s="163"/>
      <c r="BF129" s="163"/>
      <c r="BG129" s="163"/>
      <c r="BH129" s="163"/>
      <c r="BI129" s="163"/>
      <c r="BJ129" s="18"/>
      <c r="BK129" s="163"/>
      <c r="BL129" s="18"/>
      <c r="BM129" s="162"/>
    </row>
    <row r="130" spans="1:65" s="2" customFormat="1" ht="14.45" customHeight="1" x14ac:dyDescent="0.2">
      <c r="A130" s="32"/>
      <c r="B130" s="33"/>
      <c r="C130" s="156">
        <v>33</v>
      </c>
      <c r="D130" s="156" t="s">
        <v>125</v>
      </c>
      <c r="E130" s="157" t="s">
        <v>376</v>
      </c>
      <c r="F130" s="158" t="s">
        <v>426</v>
      </c>
      <c r="G130" s="159" t="s">
        <v>313</v>
      </c>
      <c r="H130" s="160">
        <v>1</v>
      </c>
      <c r="I130" s="375"/>
      <c r="J130" s="161">
        <f t="shared" si="2"/>
        <v>0</v>
      </c>
      <c r="K130" s="158" t="s">
        <v>17</v>
      </c>
      <c r="L130" s="36"/>
      <c r="M130" s="338"/>
      <c r="N130" s="289"/>
      <c r="O130" s="288"/>
      <c r="P130" s="288"/>
      <c r="Q130" s="288"/>
      <c r="R130" s="288"/>
      <c r="S130" s="288"/>
      <c r="T130" s="288"/>
      <c r="U130" s="328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2"/>
      <c r="AT130" s="162"/>
      <c r="AU130" s="162"/>
      <c r="AY130" s="18"/>
      <c r="BE130" s="163"/>
      <c r="BF130" s="163"/>
      <c r="BG130" s="163"/>
      <c r="BH130" s="163"/>
      <c r="BI130" s="163"/>
      <c r="BJ130" s="18"/>
      <c r="BK130" s="163"/>
      <c r="BL130" s="18"/>
      <c r="BM130" s="162"/>
    </row>
    <row r="131" spans="1:65" s="12" customFormat="1" ht="25.9" customHeight="1" x14ac:dyDescent="0.2">
      <c r="B131" s="145"/>
      <c r="C131" s="146"/>
      <c r="D131" s="147" t="s">
        <v>71</v>
      </c>
      <c r="E131" s="148" t="s">
        <v>427</v>
      </c>
      <c r="F131" s="148" t="s">
        <v>428</v>
      </c>
      <c r="G131" s="146"/>
      <c r="H131" s="146"/>
      <c r="I131" s="146"/>
      <c r="J131" s="149">
        <f>SUBTOTAL(9,J132)</f>
        <v>0</v>
      </c>
      <c r="K131" s="146"/>
      <c r="L131" s="150"/>
      <c r="M131" s="290"/>
      <c r="N131" s="290"/>
      <c r="O131" s="290"/>
      <c r="P131" s="291"/>
      <c r="Q131" s="290"/>
      <c r="R131" s="291"/>
      <c r="S131" s="290"/>
      <c r="T131" s="291"/>
      <c r="U131" s="337"/>
      <c r="AR131" s="151"/>
      <c r="AT131" s="152"/>
      <c r="AU131" s="152"/>
      <c r="AY131" s="151"/>
      <c r="BK131" s="153"/>
    </row>
    <row r="132" spans="1:65" s="2" customFormat="1" ht="14.45" customHeight="1" x14ac:dyDescent="0.2">
      <c r="A132" s="32"/>
      <c r="B132" s="33"/>
      <c r="C132" s="156">
        <v>34</v>
      </c>
      <c r="D132" s="156" t="s">
        <v>125</v>
      </c>
      <c r="E132" s="157" t="s">
        <v>378</v>
      </c>
      <c r="F132" s="158" t="s">
        <v>430</v>
      </c>
      <c r="G132" s="159" t="s">
        <v>313</v>
      </c>
      <c r="H132" s="160">
        <v>1</v>
      </c>
      <c r="I132" s="375"/>
      <c r="J132" s="161">
        <f>ROUND(I132*H132,2)</f>
        <v>0</v>
      </c>
      <c r="K132" s="158" t="s">
        <v>17</v>
      </c>
      <c r="L132" s="36"/>
      <c r="M132" s="338"/>
      <c r="N132" s="289"/>
      <c r="O132" s="288"/>
      <c r="P132" s="288"/>
      <c r="Q132" s="288"/>
      <c r="R132" s="288"/>
      <c r="S132" s="288"/>
      <c r="T132" s="288"/>
      <c r="U132" s="328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2"/>
      <c r="AT132" s="162"/>
      <c r="AU132" s="162"/>
      <c r="AY132" s="18"/>
      <c r="BE132" s="163"/>
      <c r="BF132" s="163"/>
      <c r="BG132" s="163"/>
      <c r="BH132" s="163"/>
      <c r="BI132" s="163"/>
      <c r="BJ132" s="18"/>
      <c r="BK132" s="163"/>
      <c r="BL132" s="18"/>
      <c r="BM132" s="162"/>
    </row>
    <row r="133" spans="1:65" s="2" customFormat="1" ht="6.95" customHeight="1" x14ac:dyDescent="0.2">
      <c r="A133" s="32"/>
      <c r="B133" s="42"/>
      <c r="C133" s="43"/>
      <c r="D133" s="43"/>
      <c r="E133" s="43"/>
      <c r="F133" s="43"/>
      <c r="G133" s="43"/>
      <c r="H133" s="43"/>
      <c r="I133" s="43"/>
      <c r="J133" s="43"/>
      <c r="K133" s="43"/>
      <c r="L133" s="36"/>
      <c r="M133" s="328"/>
      <c r="N133" s="327"/>
      <c r="O133" s="328"/>
      <c r="P133" s="328"/>
      <c r="Q133" s="328"/>
      <c r="R133" s="328"/>
      <c r="S133" s="328"/>
      <c r="T133" s="328"/>
      <c r="U133" s="328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</sheetData>
  <sheetProtection algorithmName="SHA-512" hashValue="/3MwvQrSo+go4K5FArbmbP+2nhyk+Lt5vAkYojkxUT1L2NfHTTt/lSYezD9Jc3RnYmb2Z1u8wE6COBlRC+Ne6g==" saltValue="UxRioJMicySbULvwRH8wBQ==" spinCount="100000" sheet="1" objects="1" scenarios="1"/>
  <autoFilter ref="C84:K132"/>
  <mergeCells count="9">
    <mergeCell ref="E49:H49"/>
    <mergeCell ref="E75:H75"/>
    <mergeCell ref="E77:H77"/>
    <mergeCell ref="L2:V2"/>
    <mergeCell ref="E7:H7"/>
    <mergeCell ref="E9:H9"/>
    <mergeCell ref="E18:H18"/>
    <mergeCell ref="E27:H27"/>
    <mergeCell ref="E47:H47"/>
  </mergeCells>
  <phoneticPr fontId="0" type="noConversion"/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4"/>
  <sheetViews>
    <sheetView showGridLines="0" topLeftCell="A67" workbookViewId="0">
      <selection activeCell="AF26" sqref="AF26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325" customWidth="1"/>
    <col min="14" max="14" width="9.33203125" style="325"/>
    <col min="15" max="20" width="14.1640625" style="325" customWidth="1"/>
    <col min="21" max="21" width="16.33203125" style="325" customWidth="1"/>
    <col min="22" max="22" width="12.33203125" style="325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/>
  </cols>
  <sheetData>
    <row r="1" spans="1:46" x14ac:dyDescent="0.2">
      <c r="A1" s="23"/>
    </row>
    <row r="2" spans="1:46" s="1" customFormat="1" ht="36.950000000000003" customHeight="1" x14ac:dyDescent="0.2">
      <c r="L2" s="405"/>
      <c r="M2" s="405"/>
      <c r="N2" s="405"/>
      <c r="O2" s="405"/>
      <c r="P2" s="405"/>
      <c r="Q2" s="405"/>
      <c r="R2" s="405"/>
      <c r="S2" s="405"/>
      <c r="T2" s="405"/>
      <c r="U2" s="405"/>
      <c r="V2" s="405"/>
      <c r="AT2" s="18"/>
    </row>
    <row r="3" spans="1:46" s="1" customFormat="1" ht="6.95" customHeight="1" x14ac:dyDescent="0.2">
      <c r="B3" s="93"/>
      <c r="C3" s="94"/>
      <c r="D3" s="94"/>
      <c r="E3" s="94"/>
      <c r="F3" s="94"/>
      <c r="G3" s="94"/>
      <c r="H3" s="94"/>
      <c r="I3" s="94"/>
      <c r="J3" s="94"/>
      <c r="K3" s="94"/>
      <c r="L3" s="21"/>
      <c r="M3" s="325"/>
      <c r="N3" s="325"/>
      <c r="O3" s="325"/>
      <c r="P3" s="325"/>
      <c r="Q3" s="325"/>
      <c r="R3" s="325"/>
      <c r="S3" s="325"/>
      <c r="T3" s="325"/>
      <c r="U3" s="325"/>
      <c r="V3" s="325"/>
      <c r="AT3" s="18"/>
    </row>
    <row r="4" spans="1:46" s="1" customFormat="1" ht="24.95" customHeight="1" x14ac:dyDescent="0.2">
      <c r="B4" s="21"/>
      <c r="D4" s="95" t="s">
        <v>95</v>
      </c>
      <c r="L4" s="21"/>
      <c r="M4" s="326"/>
      <c r="N4" s="325"/>
      <c r="O4" s="325"/>
      <c r="P4" s="325"/>
      <c r="Q4" s="325"/>
      <c r="R4" s="325"/>
      <c r="S4" s="325"/>
      <c r="T4" s="325"/>
      <c r="U4" s="325"/>
      <c r="V4" s="325"/>
      <c r="AT4" s="18"/>
    </row>
    <row r="5" spans="1:46" s="1" customFormat="1" ht="6.95" customHeight="1" x14ac:dyDescent="0.2">
      <c r="B5" s="21"/>
      <c r="L5" s="21"/>
      <c r="M5" s="325"/>
      <c r="N5" s="325"/>
      <c r="O5" s="325"/>
      <c r="P5" s="325"/>
      <c r="Q5" s="325"/>
      <c r="R5" s="325"/>
      <c r="S5" s="325"/>
      <c r="T5" s="325"/>
      <c r="U5" s="325"/>
      <c r="V5" s="325"/>
    </row>
    <row r="6" spans="1:46" s="1" customFormat="1" ht="12" customHeight="1" x14ac:dyDescent="0.2">
      <c r="B6" s="21"/>
      <c r="D6" s="96" t="s">
        <v>14</v>
      </c>
      <c r="L6" s="21"/>
      <c r="M6" s="325"/>
      <c r="N6" s="325"/>
      <c r="O6" s="325"/>
      <c r="P6" s="325"/>
      <c r="Q6" s="325"/>
      <c r="R6" s="325"/>
      <c r="S6" s="325"/>
      <c r="T6" s="325"/>
      <c r="U6" s="325"/>
      <c r="V6" s="325"/>
    </row>
    <row r="7" spans="1:46" s="1" customFormat="1" ht="16.5" customHeight="1" x14ac:dyDescent="0.2">
      <c r="B7" s="21"/>
      <c r="E7" s="418" t="str">
        <f>'Rekapitulace stavby'!K6</f>
        <v>Zařízení na provětrání půdy objektu ČRo v Ústí nad Labem</v>
      </c>
      <c r="F7" s="419"/>
      <c r="G7" s="419"/>
      <c r="H7" s="419"/>
      <c r="L7" s="21"/>
      <c r="M7" s="325"/>
      <c r="N7" s="325"/>
      <c r="O7" s="325"/>
      <c r="P7" s="325"/>
      <c r="Q7" s="325"/>
      <c r="R7" s="325"/>
      <c r="S7" s="325"/>
      <c r="T7" s="325"/>
      <c r="U7" s="325"/>
      <c r="V7" s="325"/>
    </row>
    <row r="8" spans="1:46" s="2" customFormat="1" ht="12" customHeight="1" x14ac:dyDescent="0.2">
      <c r="A8" s="32"/>
      <c r="B8" s="36"/>
      <c r="C8" s="32"/>
      <c r="D8" s="96" t="s">
        <v>96</v>
      </c>
      <c r="E8" s="32"/>
      <c r="F8" s="32"/>
      <c r="G8" s="32"/>
      <c r="H8" s="32"/>
      <c r="I8" s="32"/>
      <c r="J8" s="32"/>
      <c r="K8" s="32"/>
      <c r="L8" s="97"/>
      <c r="M8" s="327"/>
      <c r="N8" s="327"/>
      <c r="O8" s="327"/>
      <c r="P8" s="327"/>
      <c r="Q8" s="327"/>
      <c r="R8" s="327"/>
      <c r="S8" s="328"/>
      <c r="T8" s="328"/>
      <c r="U8" s="328"/>
      <c r="V8" s="328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6"/>
      <c r="C9" s="32"/>
      <c r="D9" s="32"/>
      <c r="E9" s="420" t="s">
        <v>431</v>
      </c>
      <c r="F9" s="421"/>
      <c r="G9" s="421"/>
      <c r="H9" s="421"/>
      <c r="I9" s="32"/>
      <c r="J9" s="32"/>
      <c r="K9" s="32"/>
      <c r="L9" s="97"/>
      <c r="M9" s="327"/>
      <c r="N9" s="327"/>
      <c r="O9" s="327"/>
      <c r="P9" s="327"/>
      <c r="Q9" s="327"/>
      <c r="R9" s="327"/>
      <c r="S9" s="328"/>
      <c r="T9" s="328"/>
      <c r="U9" s="328"/>
      <c r="V9" s="328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x14ac:dyDescent="0.2">
      <c r="A10" s="32"/>
      <c r="B10" s="36"/>
      <c r="C10" s="32"/>
      <c r="D10" s="32"/>
      <c r="E10" s="32"/>
      <c r="F10" s="32"/>
      <c r="G10" s="32"/>
      <c r="H10" s="32"/>
      <c r="I10" s="32"/>
      <c r="J10" s="32"/>
      <c r="K10" s="32"/>
      <c r="L10" s="97"/>
      <c r="M10" s="327"/>
      <c r="N10" s="327"/>
      <c r="O10" s="327"/>
      <c r="P10" s="327"/>
      <c r="Q10" s="327"/>
      <c r="R10" s="327"/>
      <c r="S10" s="328"/>
      <c r="T10" s="328"/>
      <c r="U10" s="328"/>
      <c r="V10" s="328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6"/>
      <c r="C11" s="32"/>
      <c r="D11" s="96" t="s">
        <v>16</v>
      </c>
      <c r="E11" s="32"/>
      <c r="F11" s="98" t="s">
        <v>17</v>
      </c>
      <c r="G11" s="32"/>
      <c r="H11" s="32"/>
      <c r="I11" s="96" t="s">
        <v>18</v>
      </c>
      <c r="J11" s="98" t="s">
        <v>17</v>
      </c>
      <c r="K11" s="32"/>
      <c r="L11" s="97"/>
      <c r="M11" s="327"/>
      <c r="N11" s="327"/>
      <c r="O11" s="327"/>
      <c r="P11" s="327"/>
      <c r="Q11" s="327"/>
      <c r="R11" s="327"/>
      <c r="S11" s="328"/>
      <c r="T11" s="328"/>
      <c r="U11" s="328"/>
      <c r="V11" s="328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6"/>
      <c r="C12" s="32"/>
      <c r="D12" s="96" t="s">
        <v>19</v>
      </c>
      <c r="E12" s="32"/>
      <c r="F12" s="98" t="s">
        <v>20</v>
      </c>
      <c r="G12" s="32"/>
      <c r="H12" s="32"/>
      <c r="I12" s="96" t="s">
        <v>21</v>
      </c>
      <c r="J12" s="99">
        <f>'Rekapitulace stavby'!AN8</f>
        <v>0</v>
      </c>
      <c r="K12" s="32"/>
      <c r="L12" s="97"/>
      <c r="M12" s="327"/>
      <c r="N12" s="327"/>
      <c r="O12" s="327"/>
      <c r="P12" s="327"/>
      <c r="Q12" s="327"/>
      <c r="R12" s="327"/>
      <c r="S12" s="328"/>
      <c r="T12" s="328"/>
      <c r="U12" s="328"/>
      <c r="V12" s="328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 x14ac:dyDescent="0.2">
      <c r="A13" s="32"/>
      <c r="B13" s="36"/>
      <c r="C13" s="32"/>
      <c r="D13" s="32"/>
      <c r="E13" s="32"/>
      <c r="F13" s="32"/>
      <c r="G13" s="32"/>
      <c r="H13" s="32"/>
      <c r="I13" s="32"/>
      <c r="J13" s="32"/>
      <c r="K13" s="32"/>
      <c r="L13" s="97"/>
      <c r="M13" s="327"/>
      <c r="N13" s="327"/>
      <c r="O13" s="327"/>
      <c r="P13" s="327"/>
      <c r="Q13" s="327"/>
      <c r="R13" s="327"/>
      <c r="S13" s="328"/>
      <c r="T13" s="328"/>
      <c r="U13" s="328"/>
      <c r="V13" s="328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6"/>
      <c r="C14" s="32"/>
      <c r="D14" s="96" t="s">
        <v>22</v>
      </c>
      <c r="E14" s="32"/>
      <c r="F14" s="32"/>
      <c r="G14" s="32"/>
      <c r="H14" s="32"/>
      <c r="I14" s="96" t="s">
        <v>23</v>
      </c>
      <c r="J14" s="98" t="s">
        <v>24</v>
      </c>
      <c r="K14" s="32"/>
      <c r="L14" s="97"/>
      <c r="M14" s="327"/>
      <c r="N14" s="327"/>
      <c r="O14" s="327"/>
      <c r="P14" s="327"/>
      <c r="Q14" s="327"/>
      <c r="R14" s="327"/>
      <c r="S14" s="328"/>
      <c r="T14" s="328"/>
      <c r="U14" s="328"/>
      <c r="V14" s="328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6"/>
      <c r="C15" s="32"/>
      <c r="D15" s="32"/>
      <c r="E15" s="98" t="s">
        <v>25</v>
      </c>
      <c r="F15" s="32"/>
      <c r="G15" s="32"/>
      <c r="H15" s="32"/>
      <c r="I15" s="96" t="s">
        <v>26</v>
      </c>
      <c r="J15" s="98" t="s">
        <v>27</v>
      </c>
      <c r="K15" s="32"/>
      <c r="L15" s="97"/>
      <c r="M15" s="327"/>
      <c r="N15" s="327"/>
      <c r="O15" s="327"/>
      <c r="P15" s="327"/>
      <c r="Q15" s="327"/>
      <c r="R15" s="327"/>
      <c r="S15" s="328"/>
      <c r="T15" s="328"/>
      <c r="U15" s="328"/>
      <c r="V15" s="328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 x14ac:dyDescent="0.2">
      <c r="A16" s="32"/>
      <c r="B16" s="36"/>
      <c r="C16" s="32"/>
      <c r="D16" s="32"/>
      <c r="E16" s="32"/>
      <c r="F16" s="32"/>
      <c r="G16" s="32"/>
      <c r="H16" s="32"/>
      <c r="I16" s="32"/>
      <c r="J16" s="32"/>
      <c r="K16" s="32"/>
      <c r="L16" s="97"/>
      <c r="M16" s="327"/>
      <c r="N16" s="327"/>
      <c r="O16" s="327"/>
      <c r="P16" s="327"/>
      <c r="Q16" s="327"/>
      <c r="R16" s="327"/>
      <c r="S16" s="328"/>
      <c r="T16" s="328"/>
      <c r="U16" s="328"/>
      <c r="V16" s="328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6"/>
      <c r="C17" s="32"/>
      <c r="D17" s="96" t="s">
        <v>28</v>
      </c>
      <c r="E17" s="32"/>
      <c r="F17" s="32"/>
      <c r="G17" s="32"/>
      <c r="H17" s="32"/>
      <c r="I17" s="96" t="s">
        <v>23</v>
      </c>
      <c r="J17" s="98">
        <f>'Rekapitulace stavby'!AN13</f>
        <v>0</v>
      </c>
      <c r="K17" s="32"/>
      <c r="L17" s="97"/>
      <c r="M17" s="327"/>
      <c r="N17" s="327"/>
      <c r="O17" s="327"/>
      <c r="P17" s="327"/>
      <c r="Q17" s="327"/>
      <c r="R17" s="327"/>
      <c r="S17" s="328"/>
      <c r="T17" s="328"/>
      <c r="U17" s="328"/>
      <c r="V17" s="328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6"/>
      <c r="C18" s="32"/>
      <c r="D18" s="32"/>
      <c r="E18" s="422">
        <f>'Rekapitulace stavby'!E14</f>
        <v>0</v>
      </c>
      <c r="F18" s="422"/>
      <c r="G18" s="422"/>
      <c r="H18" s="422"/>
      <c r="I18" s="96" t="s">
        <v>26</v>
      </c>
      <c r="J18" s="98">
        <f>'Rekapitulace stavby'!AN14</f>
        <v>0</v>
      </c>
      <c r="K18" s="32"/>
      <c r="L18" s="97"/>
      <c r="M18" s="327"/>
      <c r="N18" s="327"/>
      <c r="O18" s="327"/>
      <c r="P18" s="327"/>
      <c r="Q18" s="327"/>
      <c r="R18" s="327"/>
      <c r="S18" s="328"/>
      <c r="T18" s="328"/>
      <c r="U18" s="328"/>
      <c r="V18" s="328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 x14ac:dyDescent="0.2">
      <c r="A19" s="32"/>
      <c r="B19" s="36"/>
      <c r="C19" s="32"/>
      <c r="D19" s="32"/>
      <c r="E19" s="32"/>
      <c r="F19" s="32"/>
      <c r="G19" s="32"/>
      <c r="H19" s="32"/>
      <c r="I19" s="32"/>
      <c r="J19" s="32"/>
      <c r="K19" s="32"/>
      <c r="L19" s="97"/>
      <c r="M19" s="327"/>
      <c r="N19" s="327"/>
      <c r="O19" s="327"/>
      <c r="P19" s="327"/>
      <c r="Q19" s="327"/>
      <c r="R19" s="327"/>
      <c r="S19" s="328"/>
      <c r="T19" s="328"/>
      <c r="U19" s="328"/>
      <c r="V19" s="328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6"/>
      <c r="C20" s="32"/>
      <c r="D20" s="96" t="s">
        <v>29</v>
      </c>
      <c r="E20" s="32"/>
      <c r="F20" s="32"/>
      <c r="G20" s="32"/>
      <c r="H20" s="32"/>
      <c r="I20" s="96" t="s">
        <v>23</v>
      </c>
      <c r="J20" s="98" t="s">
        <v>30</v>
      </c>
      <c r="K20" s="32"/>
      <c r="L20" s="97"/>
      <c r="M20" s="327"/>
      <c r="N20" s="327"/>
      <c r="O20" s="327"/>
      <c r="P20" s="327"/>
      <c r="Q20" s="327"/>
      <c r="R20" s="327"/>
      <c r="S20" s="328"/>
      <c r="T20" s="328"/>
      <c r="U20" s="328"/>
      <c r="V20" s="328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6"/>
      <c r="C21" s="32"/>
      <c r="D21" s="32"/>
      <c r="E21" s="98" t="s">
        <v>31</v>
      </c>
      <c r="F21" s="32"/>
      <c r="G21" s="32"/>
      <c r="H21" s="32"/>
      <c r="I21" s="96" t="s">
        <v>26</v>
      </c>
      <c r="J21" s="98" t="s">
        <v>17</v>
      </c>
      <c r="K21" s="32"/>
      <c r="L21" s="97"/>
      <c r="M21" s="327"/>
      <c r="N21" s="327"/>
      <c r="O21" s="327"/>
      <c r="P21" s="327"/>
      <c r="Q21" s="327"/>
      <c r="R21" s="327"/>
      <c r="S21" s="328"/>
      <c r="T21" s="328"/>
      <c r="U21" s="328"/>
      <c r="V21" s="328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 x14ac:dyDescent="0.2">
      <c r="A22" s="32"/>
      <c r="B22" s="36"/>
      <c r="C22" s="32"/>
      <c r="D22" s="32"/>
      <c r="E22" s="32"/>
      <c r="F22" s="32"/>
      <c r="G22" s="32"/>
      <c r="H22" s="32"/>
      <c r="I22" s="32"/>
      <c r="J22" s="32"/>
      <c r="K22" s="32"/>
      <c r="L22" s="97"/>
      <c r="M22" s="327"/>
      <c r="N22" s="327"/>
      <c r="O22" s="327"/>
      <c r="P22" s="327"/>
      <c r="Q22" s="327"/>
      <c r="R22" s="327"/>
      <c r="S22" s="328"/>
      <c r="T22" s="328"/>
      <c r="U22" s="328"/>
      <c r="V22" s="328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6"/>
      <c r="C23" s="32"/>
      <c r="D23" s="96" t="s">
        <v>33</v>
      </c>
      <c r="E23" s="32"/>
      <c r="F23" s="32"/>
      <c r="G23" s="32"/>
      <c r="H23" s="32"/>
      <c r="I23" s="96" t="s">
        <v>23</v>
      </c>
      <c r="J23" s="98" t="str">
        <f>IF('Rekapitulace stavby'!AN19="","",'Rekapitulace stavby'!AN19)</f>
        <v>88363945</v>
      </c>
      <c r="K23" s="32"/>
      <c r="L23" s="97"/>
      <c r="M23" s="327"/>
      <c r="N23" s="327"/>
      <c r="O23" s="327"/>
      <c r="P23" s="327"/>
      <c r="Q23" s="327"/>
      <c r="R23" s="327"/>
      <c r="S23" s="328"/>
      <c r="T23" s="328"/>
      <c r="U23" s="328"/>
      <c r="V23" s="328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6"/>
      <c r="C24" s="32"/>
      <c r="D24" s="32"/>
      <c r="E24" s="98" t="str">
        <f>IF('Rekapitulace stavby'!E20="","",'Rekapitulace stavby'!E20)</f>
        <v>Petr Krčál, Dukelská 973, 564 01 Žamberk</v>
      </c>
      <c r="F24" s="32"/>
      <c r="G24" s="32"/>
      <c r="H24" s="32"/>
      <c r="I24" s="96" t="s">
        <v>26</v>
      </c>
      <c r="J24" s="98" t="str">
        <f>IF('Rekapitulace stavby'!AN20="","",'Rekapitulace stavby'!AN20)</f>
        <v/>
      </c>
      <c r="K24" s="32"/>
      <c r="L24" s="97"/>
      <c r="M24" s="327"/>
      <c r="N24" s="327"/>
      <c r="O24" s="327"/>
      <c r="P24" s="327"/>
      <c r="Q24" s="327"/>
      <c r="R24" s="327"/>
      <c r="S24" s="328"/>
      <c r="T24" s="328"/>
      <c r="U24" s="328"/>
      <c r="V24" s="328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 x14ac:dyDescent="0.2">
      <c r="A25" s="32"/>
      <c r="B25" s="36"/>
      <c r="C25" s="32"/>
      <c r="D25" s="32"/>
      <c r="E25" s="32"/>
      <c r="F25" s="32"/>
      <c r="G25" s="32"/>
      <c r="H25" s="32"/>
      <c r="I25" s="32"/>
      <c r="J25" s="32"/>
      <c r="K25" s="32"/>
      <c r="L25" s="97"/>
      <c r="M25" s="327"/>
      <c r="N25" s="327"/>
      <c r="O25" s="327"/>
      <c r="P25" s="327"/>
      <c r="Q25" s="327"/>
      <c r="R25" s="327"/>
      <c r="S25" s="328"/>
      <c r="T25" s="328"/>
      <c r="U25" s="328"/>
      <c r="V25" s="328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6"/>
      <c r="C26" s="32"/>
      <c r="D26" s="96" t="s">
        <v>36</v>
      </c>
      <c r="E26" s="32"/>
      <c r="F26" s="32"/>
      <c r="G26" s="32"/>
      <c r="H26" s="32"/>
      <c r="I26" s="32"/>
      <c r="J26" s="32"/>
      <c r="K26" s="32"/>
      <c r="L26" s="97"/>
      <c r="M26" s="327"/>
      <c r="N26" s="327"/>
      <c r="O26" s="327"/>
      <c r="P26" s="327"/>
      <c r="Q26" s="327"/>
      <c r="R26" s="327"/>
      <c r="S26" s="328"/>
      <c r="T26" s="328"/>
      <c r="U26" s="328"/>
      <c r="V26" s="328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100"/>
      <c r="B27" s="101"/>
      <c r="C27" s="100"/>
      <c r="D27" s="100"/>
      <c r="E27" s="423" t="s">
        <v>17</v>
      </c>
      <c r="F27" s="423"/>
      <c r="G27" s="423"/>
      <c r="H27" s="423"/>
      <c r="I27" s="100"/>
      <c r="J27" s="100"/>
      <c r="K27" s="100"/>
      <c r="L27" s="102"/>
      <c r="M27" s="329"/>
      <c r="N27" s="329"/>
      <c r="O27" s="329"/>
      <c r="P27" s="329"/>
      <c r="Q27" s="329"/>
      <c r="R27" s="329"/>
      <c r="S27" s="330"/>
      <c r="T27" s="330"/>
      <c r="U27" s="330"/>
      <c r="V27" s="33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 x14ac:dyDescent="0.2">
      <c r="A28" s="32"/>
      <c r="B28" s="36"/>
      <c r="C28" s="32"/>
      <c r="D28" s="32"/>
      <c r="E28" s="32"/>
      <c r="F28" s="32"/>
      <c r="G28" s="32"/>
      <c r="H28" s="32"/>
      <c r="I28" s="32"/>
      <c r="J28" s="32"/>
      <c r="K28" s="32"/>
      <c r="L28" s="97"/>
      <c r="M28" s="327"/>
      <c r="N28" s="327"/>
      <c r="O28" s="327"/>
      <c r="P28" s="327"/>
      <c r="Q28" s="327"/>
      <c r="R28" s="327"/>
      <c r="S28" s="328"/>
      <c r="T28" s="328"/>
      <c r="U28" s="328"/>
      <c r="V28" s="328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6"/>
      <c r="C29" s="32"/>
      <c r="D29" s="103"/>
      <c r="E29" s="103"/>
      <c r="F29" s="103"/>
      <c r="G29" s="103"/>
      <c r="H29" s="103"/>
      <c r="I29" s="103"/>
      <c r="J29" s="103"/>
      <c r="K29" s="103"/>
      <c r="L29" s="97"/>
      <c r="M29" s="327"/>
      <c r="N29" s="327"/>
      <c r="O29" s="327"/>
      <c r="P29" s="327"/>
      <c r="Q29" s="327"/>
      <c r="R29" s="327"/>
      <c r="S29" s="328"/>
      <c r="T29" s="328"/>
      <c r="U29" s="328"/>
      <c r="V29" s="328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6"/>
      <c r="C30" s="32"/>
      <c r="D30" s="104" t="s">
        <v>38</v>
      </c>
      <c r="E30" s="32"/>
      <c r="F30" s="32"/>
      <c r="G30" s="32"/>
      <c r="H30" s="32"/>
      <c r="I30" s="32"/>
      <c r="J30" s="105">
        <f>ROUND(J79, 2)</f>
        <v>0</v>
      </c>
      <c r="K30" s="32"/>
      <c r="L30" s="97"/>
      <c r="M30" s="327"/>
      <c r="N30" s="327"/>
      <c r="O30" s="327"/>
      <c r="P30" s="327"/>
      <c r="Q30" s="327"/>
      <c r="R30" s="327"/>
      <c r="S30" s="328"/>
      <c r="T30" s="328"/>
      <c r="U30" s="328"/>
      <c r="V30" s="328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6"/>
      <c r="C31" s="32"/>
      <c r="D31" s="103"/>
      <c r="E31" s="103"/>
      <c r="F31" s="103"/>
      <c r="G31" s="103"/>
      <c r="H31" s="103"/>
      <c r="I31" s="103"/>
      <c r="J31" s="103"/>
      <c r="K31" s="103"/>
      <c r="L31" s="97"/>
      <c r="M31" s="327"/>
      <c r="N31" s="327"/>
      <c r="O31" s="327"/>
      <c r="P31" s="327"/>
      <c r="Q31" s="327"/>
      <c r="R31" s="327"/>
      <c r="S31" s="328"/>
      <c r="T31" s="328"/>
      <c r="U31" s="328"/>
      <c r="V31" s="328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6"/>
      <c r="C32" s="32"/>
      <c r="D32" s="32"/>
      <c r="E32" s="32"/>
      <c r="F32" s="106" t="s">
        <v>40</v>
      </c>
      <c r="G32" s="32"/>
      <c r="H32" s="32"/>
      <c r="I32" s="106" t="s">
        <v>39</v>
      </c>
      <c r="J32" s="106" t="s">
        <v>41</v>
      </c>
      <c r="K32" s="32"/>
      <c r="L32" s="97"/>
      <c r="M32" s="327"/>
      <c r="N32" s="327"/>
      <c r="O32" s="327"/>
      <c r="P32" s="327"/>
      <c r="Q32" s="327"/>
      <c r="R32" s="327"/>
      <c r="S32" s="328"/>
      <c r="T32" s="328"/>
      <c r="U32" s="328"/>
      <c r="V32" s="328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 x14ac:dyDescent="0.2">
      <c r="A33" s="32"/>
      <c r="B33" s="36"/>
      <c r="C33" s="32"/>
      <c r="D33" s="107" t="s">
        <v>42</v>
      </c>
      <c r="E33" s="96" t="s">
        <v>43</v>
      </c>
      <c r="F33" s="108">
        <f>J30</f>
        <v>0</v>
      </c>
      <c r="G33" s="32"/>
      <c r="H33" s="32"/>
      <c r="I33" s="109">
        <f>'Rekapitulace stavby'!L29</f>
        <v>0.21</v>
      </c>
      <c r="J33" s="108">
        <f>ROUND(F33*I33,  2)</f>
        <v>0</v>
      </c>
      <c r="K33" s="32"/>
      <c r="L33" s="97"/>
      <c r="M33" s="327"/>
      <c r="N33" s="327"/>
      <c r="O33" s="327"/>
      <c r="P33" s="327"/>
      <c r="Q33" s="327"/>
      <c r="R33" s="327"/>
      <c r="S33" s="328"/>
      <c r="T33" s="328"/>
      <c r="U33" s="328"/>
      <c r="V33" s="328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 x14ac:dyDescent="0.2">
      <c r="A34" s="32"/>
      <c r="B34" s="36"/>
      <c r="C34" s="32"/>
      <c r="D34" s="32"/>
      <c r="E34" s="96" t="s">
        <v>45</v>
      </c>
      <c r="F34" s="108">
        <f>ROUND((SUM(BG79:BG93)),  2)</f>
        <v>0</v>
      </c>
      <c r="G34" s="32"/>
      <c r="H34" s="32"/>
      <c r="I34" s="109">
        <v>0.21</v>
      </c>
      <c r="J34" s="108">
        <f>0</f>
        <v>0</v>
      </c>
      <c r="K34" s="32"/>
      <c r="L34" s="97"/>
      <c r="M34" s="327"/>
      <c r="N34" s="327"/>
      <c r="O34" s="327"/>
      <c r="P34" s="327"/>
      <c r="Q34" s="327"/>
      <c r="R34" s="327"/>
      <c r="S34" s="328"/>
      <c r="T34" s="328"/>
      <c r="U34" s="328"/>
      <c r="V34" s="328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6"/>
      <c r="C35" s="32"/>
      <c r="D35" s="32"/>
      <c r="E35" s="96" t="s">
        <v>46</v>
      </c>
      <c r="F35" s="108">
        <f>ROUND((SUM(BH79:BH93)),  2)</f>
        <v>0</v>
      </c>
      <c r="G35" s="32"/>
      <c r="H35" s="32"/>
      <c r="I35" s="109">
        <v>0.15</v>
      </c>
      <c r="J35" s="108">
        <f>0</f>
        <v>0</v>
      </c>
      <c r="K35" s="32"/>
      <c r="L35" s="97"/>
      <c r="M35" s="327"/>
      <c r="N35" s="327"/>
      <c r="O35" s="327"/>
      <c r="P35" s="327"/>
      <c r="Q35" s="327"/>
      <c r="R35" s="327"/>
      <c r="S35" s="328"/>
      <c r="T35" s="328"/>
      <c r="U35" s="328"/>
      <c r="V35" s="328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 x14ac:dyDescent="0.2">
      <c r="A36" s="32"/>
      <c r="B36" s="36"/>
      <c r="C36" s="32"/>
      <c r="D36" s="32"/>
      <c r="E36" s="96" t="s">
        <v>47</v>
      </c>
      <c r="F36" s="108">
        <f>ROUND((SUM(BI79:BI93)),  2)</f>
        <v>0</v>
      </c>
      <c r="G36" s="32"/>
      <c r="H36" s="32"/>
      <c r="I36" s="109">
        <v>0</v>
      </c>
      <c r="J36" s="108">
        <f>0</f>
        <v>0</v>
      </c>
      <c r="K36" s="32"/>
      <c r="L36" s="97"/>
      <c r="M36" s="327"/>
      <c r="N36" s="327"/>
      <c r="O36" s="327"/>
      <c r="P36" s="327"/>
      <c r="Q36" s="327"/>
      <c r="R36" s="327"/>
      <c r="S36" s="328"/>
      <c r="T36" s="328"/>
      <c r="U36" s="328"/>
      <c r="V36" s="328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6.95" customHeight="1" x14ac:dyDescent="0.2">
      <c r="A37" s="32"/>
      <c r="B37" s="36"/>
      <c r="C37" s="32"/>
      <c r="D37" s="32"/>
      <c r="E37" s="32"/>
      <c r="F37" s="32"/>
      <c r="G37" s="32"/>
      <c r="H37" s="32"/>
      <c r="I37" s="32"/>
      <c r="J37" s="32"/>
      <c r="K37" s="32"/>
      <c r="L37" s="97"/>
      <c r="M37" s="327"/>
      <c r="N37" s="327"/>
      <c r="O37" s="327"/>
      <c r="P37" s="327"/>
      <c r="Q37" s="327"/>
      <c r="R37" s="327"/>
      <c r="S37" s="328"/>
      <c r="T37" s="328"/>
      <c r="U37" s="328"/>
      <c r="V37" s="328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25.35" customHeight="1" x14ac:dyDescent="0.2">
      <c r="A38" s="32"/>
      <c r="B38" s="36"/>
      <c r="C38" s="110"/>
      <c r="D38" s="111" t="s">
        <v>48</v>
      </c>
      <c r="E38" s="112"/>
      <c r="F38" s="112"/>
      <c r="G38" s="113" t="s">
        <v>49</v>
      </c>
      <c r="H38" s="114" t="s">
        <v>50</v>
      </c>
      <c r="I38" s="112"/>
      <c r="J38" s="115">
        <f>SUM(J30:J36)</f>
        <v>0</v>
      </c>
      <c r="K38" s="116"/>
      <c r="L38" s="97"/>
      <c r="M38" s="327"/>
      <c r="N38" s="327"/>
      <c r="O38" s="327"/>
      <c r="P38" s="327"/>
      <c r="Q38" s="327"/>
      <c r="R38" s="327"/>
      <c r="S38" s="328"/>
      <c r="T38" s="328"/>
      <c r="U38" s="328"/>
      <c r="V38" s="328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customHeight="1" x14ac:dyDescent="0.2">
      <c r="A39" s="32"/>
      <c r="B39" s="117"/>
      <c r="C39" s="118"/>
      <c r="D39" s="118"/>
      <c r="E39" s="118"/>
      <c r="F39" s="118"/>
      <c r="G39" s="118"/>
      <c r="H39" s="118"/>
      <c r="I39" s="118"/>
      <c r="J39" s="118"/>
      <c r="K39" s="118"/>
      <c r="L39" s="97"/>
      <c r="M39" s="327"/>
      <c r="N39" s="327"/>
      <c r="O39" s="327"/>
      <c r="P39" s="327"/>
      <c r="Q39" s="327"/>
      <c r="R39" s="327"/>
      <c r="S39" s="328"/>
      <c r="T39" s="328"/>
      <c r="U39" s="328"/>
      <c r="V39" s="328"/>
      <c r="W39" s="32"/>
      <c r="X39" s="32"/>
      <c r="Y39" s="32"/>
      <c r="Z39" s="32"/>
      <c r="AA39" s="32"/>
      <c r="AB39" s="32"/>
      <c r="AC39" s="32"/>
      <c r="AD39" s="32"/>
      <c r="AE39" s="32"/>
    </row>
    <row r="43" spans="1:31" s="2" customFormat="1" ht="6.95" customHeight="1" x14ac:dyDescent="0.2">
      <c r="A43" s="32"/>
      <c r="B43" s="119"/>
      <c r="C43" s="120"/>
      <c r="D43" s="120"/>
      <c r="E43" s="120"/>
      <c r="F43" s="120"/>
      <c r="G43" s="120"/>
      <c r="H43" s="120"/>
      <c r="I43" s="120"/>
      <c r="J43" s="120"/>
      <c r="K43" s="120"/>
      <c r="L43" s="97"/>
      <c r="M43" s="327"/>
      <c r="N43" s="327"/>
      <c r="O43" s="327"/>
      <c r="P43" s="327"/>
      <c r="Q43" s="327"/>
      <c r="R43" s="327"/>
      <c r="S43" s="328"/>
      <c r="T43" s="328"/>
      <c r="U43" s="328"/>
      <c r="V43" s="328"/>
      <c r="W43" s="32"/>
      <c r="X43" s="32"/>
      <c r="Y43" s="32"/>
      <c r="Z43" s="32"/>
      <c r="AA43" s="32"/>
      <c r="AB43" s="32"/>
      <c r="AC43" s="32"/>
      <c r="AD43" s="32"/>
      <c r="AE43" s="32"/>
    </row>
    <row r="44" spans="1:31" s="2" customFormat="1" ht="24.95" customHeight="1" x14ac:dyDescent="0.2">
      <c r="A44" s="32"/>
      <c r="B44" s="33"/>
      <c r="C44" s="24" t="s">
        <v>98</v>
      </c>
      <c r="D44" s="34"/>
      <c r="E44" s="34"/>
      <c r="F44" s="34"/>
      <c r="G44" s="34"/>
      <c r="H44" s="34"/>
      <c r="I44" s="34"/>
      <c r="J44" s="34"/>
      <c r="K44" s="34"/>
      <c r="L44" s="97"/>
      <c r="M44" s="327"/>
      <c r="N44" s="327"/>
      <c r="O44" s="327"/>
      <c r="P44" s="327"/>
      <c r="Q44" s="327"/>
      <c r="R44" s="327"/>
      <c r="S44" s="328"/>
      <c r="T44" s="328"/>
      <c r="U44" s="328"/>
      <c r="V44" s="328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6.95" customHeight="1" x14ac:dyDescent="0.2">
      <c r="A45" s="32"/>
      <c r="B45" s="33"/>
      <c r="C45" s="34"/>
      <c r="D45" s="34"/>
      <c r="E45" s="34"/>
      <c r="F45" s="34"/>
      <c r="G45" s="34"/>
      <c r="H45" s="34"/>
      <c r="I45" s="34"/>
      <c r="J45" s="34"/>
      <c r="K45" s="34"/>
      <c r="L45" s="97"/>
      <c r="M45" s="327"/>
      <c r="N45" s="327"/>
      <c r="O45" s="327"/>
      <c r="P45" s="327"/>
      <c r="Q45" s="327"/>
      <c r="R45" s="327"/>
      <c r="S45" s="328"/>
      <c r="T45" s="328"/>
      <c r="U45" s="328"/>
      <c r="V45" s="328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12" customHeight="1" x14ac:dyDescent="0.2">
      <c r="A46" s="32"/>
      <c r="B46" s="33"/>
      <c r="C46" s="29" t="s">
        <v>14</v>
      </c>
      <c r="D46" s="34"/>
      <c r="E46" s="34"/>
      <c r="F46" s="34"/>
      <c r="G46" s="34"/>
      <c r="H46" s="34"/>
      <c r="I46" s="34"/>
      <c r="J46" s="34"/>
      <c r="K46" s="34"/>
      <c r="L46" s="97"/>
      <c r="M46" s="327"/>
      <c r="N46" s="327"/>
      <c r="O46" s="327"/>
      <c r="P46" s="327"/>
      <c r="Q46" s="327"/>
      <c r="R46" s="327"/>
      <c r="S46" s="328"/>
      <c r="T46" s="328"/>
      <c r="U46" s="328"/>
      <c r="V46" s="328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6.5" customHeight="1" x14ac:dyDescent="0.2">
      <c r="A47" s="32"/>
      <c r="B47" s="33"/>
      <c r="C47" s="34"/>
      <c r="D47" s="34"/>
      <c r="E47" s="416" t="str">
        <f>E7</f>
        <v>Zařízení na provětrání půdy objektu ČRo v Ústí nad Labem</v>
      </c>
      <c r="F47" s="417"/>
      <c r="G47" s="417"/>
      <c r="H47" s="417"/>
      <c r="I47" s="34"/>
      <c r="J47" s="34"/>
      <c r="K47" s="34"/>
      <c r="L47" s="97"/>
      <c r="M47" s="327"/>
      <c r="N47" s="327"/>
      <c r="O47" s="327"/>
      <c r="P47" s="327"/>
      <c r="Q47" s="327"/>
      <c r="R47" s="327"/>
      <c r="S47" s="328"/>
      <c r="T47" s="328"/>
      <c r="U47" s="328"/>
      <c r="V47" s="328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2" customHeight="1" x14ac:dyDescent="0.2">
      <c r="A48" s="32"/>
      <c r="B48" s="33"/>
      <c r="C48" s="29" t="s">
        <v>96</v>
      </c>
      <c r="D48" s="34"/>
      <c r="E48" s="34"/>
      <c r="F48" s="34"/>
      <c r="G48" s="34"/>
      <c r="H48" s="34"/>
      <c r="I48" s="34"/>
      <c r="J48" s="34"/>
      <c r="K48" s="34"/>
      <c r="L48" s="97"/>
      <c r="M48" s="327"/>
      <c r="N48" s="327"/>
      <c r="O48" s="327"/>
      <c r="P48" s="327"/>
      <c r="Q48" s="327"/>
      <c r="R48" s="327"/>
      <c r="S48" s="328"/>
      <c r="T48" s="328"/>
      <c r="U48" s="328"/>
      <c r="V48" s="328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6.5" customHeight="1" x14ac:dyDescent="0.2">
      <c r="A49" s="32"/>
      <c r="B49" s="33"/>
      <c r="C49" s="34"/>
      <c r="D49" s="34"/>
      <c r="E49" s="378" t="str">
        <f>E9</f>
        <v>D.1.4.3 - EPS</v>
      </c>
      <c r="F49" s="415"/>
      <c r="G49" s="415"/>
      <c r="H49" s="415"/>
      <c r="I49" s="34"/>
      <c r="J49" s="34"/>
      <c r="K49" s="34"/>
      <c r="L49" s="97"/>
      <c r="M49" s="327"/>
      <c r="N49" s="327"/>
      <c r="O49" s="327"/>
      <c r="P49" s="327"/>
      <c r="Q49" s="327"/>
      <c r="R49" s="327"/>
      <c r="S49" s="328"/>
      <c r="T49" s="328"/>
      <c r="U49" s="328"/>
      <c r="V49" s="328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6.95" customHeight="1" x14ac:dyDescent="0.2">
      <c r="A50" s="32"/>
      <c r="B50" s="33"/>
      <c r="C50" s="34"/>
      <c r="D50" s="34"/>
      <c r="E50" s="34"/>
      <c r="F50" s="34"/>
      <c r="G50" s="34"/>
      <c r="H50" s="34"/>
      <c r="I50" s="34"/>
      <c r="J50" s="34"/>
      <c r="K50" s="34"/>
      <c r="L50" s="97"/>
      <c r="M50" s="327"/>
      <c r="N50" s="327"/>
      <c r="O50" s="327"/>
      <c r="P50" s="327"/>
      <c r="Q50" s="327"/>
      <c r="R50" s="327"/>
      <c r="S50" s="328"/>
      <c r="T50" s="328"/>
      <c r="U50" s="328"/>
      <c r="V50" s="328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12" customHeight="1" x14ac:dyDescent="0.2">
      <c r="A51" s="32"/>
      <c r="B51" s="33"/>
      <c r="C51" s="29" t="s">
        <v>19</v>
      </c>
      <c r="D51" s="34"/>
      <c r="E51" s="34"/>
      <c r="F51" s="27" t="str">
        <f>F12</f>
        <v>Ústí nad Labem</v>
      </c>
      <c r="G51" s="34"/>
      <c r="H51" s="34"/>
      <c r="I51" s="29" t="s">
        <v>21</v>
      </c>
      <c r="J51" s="52">
        <f>IF(J12="","",J12)</f>
        <v>0</v>
      </c>
      <c r="K51" s="34"/>
      <c r="L51" s="97"/>
      <c r="M51" s="327"/>
      <c r="N51" s="327"/>
      <c r="O51" s="327"/>
      <c r="P51" s="327"/>
      <c r="Q51" s="327"/>
      <c r="R51" s="327"/>
      <c r="S51" s="328"/>
      <c r="T51" s="328"/>
      <c r="U51" s="328"/>
      <c r="V51" s="328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6.95" customHeight="1" x14ac:dyDescent="0.2">
      <c r="A52" s="32"/>
      <c r="B52" s="33"/>
      <c r="C52" s="34"/>
      <c r="D52" s="34"/>
      <c r="E52" s="34"/>
      <c r="F52" s="34"/>
      <c r="G52" s="34"/>
      <c r="H52" s="34"/>
      <c r="I52" s="34"/>
      <c r="J52" s="34"/>
      <c r="K52" s="34"/>
      <c r="L52" s="97"/>
      <c r="M52" s="327"/>
      <c r="N52" s="327"/>
      <c r="O52" s="327"/>
      <c r="P52" s="327"/>
      <c r="Q52" s="327"/>
      <c r="R52" s="327"/>
      <c r="S52" s="328"/>
      <c r="T52" s="328"/>
      <c r="U52" s="328"/>
      <c r="V52" s="328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25.7" customHeight="1" x14ac:dyDescent="0.2">
      <c r="A53" s="32"/>
      <c r="B53" s="33"/>
      <c r="C53" s="29" t="s">
        <v>22</v>
      </c>
      <c r="D53" s="34"/>
      <c r="E53" s="34"/>
      <c r="F53" s="27" t="str">
        <f>E15</f>
        <v>Český rozhlas, Vinohradská 1409/12, 120 99 Praha 2</v>
      </c>
      <c r="G53" s="34"/>
      <c r="H53" s="34"/>
      <c r="I53" s="29" t="s">
        <v>29</v>
      </c>
      <c r="J53" s="30" t="str">
        <f>E21</f>
        <v>Ing. arch. Václav Kolínský</v>
      </c>
      <c r="K53" s="34"/>
      <c r="L53" s="97"/>
      <c r="M53" s="327"/>
      <c r="N53" s="327"/>
      <c r="O53" s="327"/>
      <c r="P53" s="327"/>
      <c r="Q53" s="327"/>
      <c r="R53" s="327"/>
      <c r="S53" s="328"/>
      <c r="T53" s="328"/>
      <c r="U53" s="328"/>
      <c r="V53" s="328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40.15" customHeight="1" x14ac:dyDescent="0.2">
      <c r="A54" s="32"/>
      <c r="B54" s="33"/>
      <c r="C54" s="29" t="s">
        <v>28</v>
      </c>
      <c r="D54" s="34"/>
      <c r="E54" s="34"/>
      <c r="F54" s="27">
        <f>IF(E18="","",E18)</f>
        <v>0</v>
      </c>
      <c r="G54" s="34"/>
      <c r="H54" s="34"/>
      <c r="I54" s="29" t="s">
        <v>33</v>
      </c>
      <c r="J54" s="30" t="str">
        <f>E24</f>
        <v>Petr Krčál, Dukelská 973, 564 01 Žamberk</v>
      </c>
      <c r="K54" s="34"/>
      <c r="L54" s="97"/>
      <c r="M54" s="327"/>
      <c r="N54" s="327"/>
      <c r="O54" s="327"/>
      <c r="P54" s="327"/>
      <c r="Q54" s="327"/>
      <c r="R54" s="327"/>
      <c r="S54" s="328"/>
      <c r="T54" s="328"/>
      <c r="U54" s="328"/>
      <c r="V54" s="328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0.35" customHeight="1" x14ac:dyDescent="0.2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97"/>
      <c r="M55" s="327"/>
      <c r="N55" s="327"/>
      <c r="O55" s="327"/>
      <c r="P55" s="327"/>
      <c r="Q55" s="327"/>
      <c r="R55" s="327"/>
      <c r="S55" s="328"/>
      <c r="T55" s="328"/>
      <c r="U55" s="328"/>
      <c r="V55" s="328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29.25" customHeight="1" x14ac:dyDescent="0.2">
      <c r="A56" s="32"/>
      <c r="B56" s="33"/>
      <c r="C56" s="121" t="s">
        <v>99</v>
      </c>
      <c r="D56" s="122"/>
      <c r="E56" s="122"/>
      <c r="F56" s="122"/>
      <c r="G56" s="122"/>
      <c r="H56" s="122"/>
      <c r="I56" s="122"/>
      <c r="J56" s="123" t="s">
        <v>100</v>
      </c>
      <c r="K56" s="122"/>
      <c r="L56" s="97"/>
      <c r="M56" s="327"/>
      <c r="N56" s="327"/>
      <c r="O56" s="327"/>
      <c r="P56" s="327"/>
      <c r="Q56" s="327"/>
      <c r="R56" s="327"/>
      <c r="S56" s="328"/>
      <c r="T56" s="328"/>
      <c r="U56" s="328"/>
      <c r="V56" s="328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10.35" customHeight="1" x14ac:dyDescent="0.2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97"/>
      <c r="M57" s="327"/>
      <c r="N57" s="327"/>
      <c r="O57" s="327"/>
      <c r="P57" s="327"/>
      <c r="Q57" s="327"/>
      <c r="R57" s="327"/>
      <c r="S57" s="328"/>
      <c r="T57" s="328"/>
      <c r="U57" s="328"/>
      <c r="V57" s="328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22.9" customHeight="1" x14ac:dyDescent="0.2">
      <c r="A58" s="32"/>
      <c r="B58" s="33"/>
      <c r="C58" s="124" t="s">
        <v>70</v>
      </c>
      <c r="D58" s="34"/>
      <c r="E58" s="34"/>
      <c r="F58" s="34"/>
      <c r="G58" s="34"/>
      <c r="H58" s="34"/>
      <c r="I58" s="34"/>
      <c r="J58" s="70">
        <f>J79</f>
        <v>0</v>
      </c>
      <c r="K58" s="34"/>
      <c r="L58" s="97"/>
      <c r="M58" s="327"/>
      <c r="N58" s="327"/>
      <c r="O58" s="327"/>
      <c r="P58" s="327"/>
      <c r="Q58" s="327"/>
      <c r="R58" s="327"/>
      <c r="S58" s="328"/>
      <c r="T58" s="328"/>
      <c r="U58" s="328"/>
      <c r="V58" s="328"/>
      <c r="W58" s="32"/>
      <c r="X58" s="32"/>
      <c r="Y58" s="32"/>
      <c r="Z58" s="32"/>
      <c r="AA58" s="32"/>
      <c r="AB58" s="32"/>
      <c r="AC58" s="32"/>
      <c r="AD58" s="32"/>
      <c r="AE58" s="32"/>
      <c r="AU58" s="18"/>
    </row>
    <row r="59" spans="1:47" s="9" customFormat="1" ht="24.95" customHeight="1" x14ac:dyDescent="0.2">
      <c r="B59" s="125"/>
      <c r="C59" s="126"/>
      <c r="D59" s="127" t="s">
        <v>432</v>
      </c>
      <c r="E59" s="128"/>
      <c r="F59" s="128"/>
      <c r="G59" s="128"/>
      <c r="H59" s="128"/>
      <c r="I59" s="128"/>
      <c r="J59" s="129">
        <f>J80</f>
        <v>0</v>
      </c>
      <c r="K59" s="126"/>
      <c r="L59" s="130"/>
      <c r="M59" s="331"/>
      <c r="N59" s="331"/>
      <c r="O59" s="331"/>
      <c r="P59" s="331"/>
      <c r="Q59" s="331"/>
      <c r="R59" s="331"/>
      <c r="S59" s="331"/>
      <c r="T59" s="331"/>
      <c r="U59" s="331"/>
      <c r="V59" s="331"/>
    </row>
    <row r="60" spans="1:47" s="2" customFormat="1" ht="21.75" customHeight="1" x14ac:dyDescent="0.2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97"/>
      <c r="M60" s="327"/>
      <c r="N60" s="327"/>
      <c r="O60" s="327"/>
      <c r="P60" s="327"/>
      <c r="Q60" s="327"/>
      <c r="R60" s="327"/>
      <c r="S60" s="328"/>
      <c r="T60" s="328"/>
      <c r="U60" s="328"/>
      <c r="V60" s="328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6.95" customHeight="1" x14ac:dyDescent="0.2">
      <c r="A61" s="32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97"/>
      <c r="M61" s="327"/>
      <c r="N61" s="327"/>
      <c r="O61" s="327"/>
      <c r="P61" s="327"/>
      <c r="Q61" s="327"/>
      <c r="R61" s="327"/>
      <c r="S61" s="328"/>
      <c r="T61" s="328"/>
      <c r="U61" s="328"/>
      <c r="V61" s="328"/>
      <c r="W61" s="32"/>
      <c r="X61" s="32"/>
      <c r="Y61" s="32"/>
      <c r="Z61" s="32"/>
      <c r="AA61" s="32"/>
      <c r="AB61" s="32"/>
      <c r="AC61" s="32"/>
      <c r="AD61" s="32"/>
      <c r="AE61" s="32"/>
    </row>
    <row r="65" spans="1:63" s="2" customFormat="1" ht="6.95" customHeight="1" x14ac:dyDescent="0.2">
      <c r="A65" s="32"/>
      <c r="B65" s="44"/>
      <c r="C65" s="45"/>
      <c r="D65" s="45"/>
      <c r="E65" s="45"/>
      <c r="F65" s="45"/>
      <c r="G65" s="45"/>
      <c r="H65" s="45"/>
      <c r="I65" s="45"/>
      <c r="J65" s="45"/>
      <c r="K65" s="45"/>
      <c r="L65" s="97"/>
      <c r="M65" s="327"/>
      <c r="N65" s="327"/>
      <c r="O65" s="327"/>
      <c r="P65" s="327"/>
      <c r="Q65" s="327"/>
      <c r="R65" s="327"/>
      <c r="S65" s="328"/>
      <c r="T65" s="328"/>
      <c r="U65" s="328"/>
      <c r="V65" s="328"/>
      <c r="W65" s="32"/>
      <c r="X65" s="32"/>
      <c r="Y65" s="32"/>
      <c r="Z65" s="32"/>
      <c r="AA65" s="32"/>
      <c r="AB65" s="32"/>
      <c r="AC65" s="32"/>
      <c r="AD65" s="32"/>
      <c r="AE65" s="32"/>
    </row>
    <row r="66" spans="1:63" s="2" customFormat="1" ht="24.95" customHeight="1" x14ac:dyDescent="0.2">
      <c r="A66" s="32"/>
      <c r="B66" s="33"/>
      <c r="C66" s="24" t="s">
        <v>114</v>
      </c>
      <c r="D66" s="34"/>
      <c r="E66" s="34"/>
      <c r="F66" s="34"/>
      <c r="G66" s="34"/>
      <c r="H66" s="34"/>
      <c r="I66" s="34"/>
      <c r="J66" s="34"/>
      <c r="K66" s="34"/>
      <c r="L66" s="97"/>
      <c r="M66" s="327"/>
      <c r="N66" s="327"/>
      <c r="O66" s="327"/>
      <c r="P66" s="327"/>
      <c r="Q66" s="327"/>
      <c r="R66" s="327"/>
      <c r="S66" s="328"/>
      <c r="T66" s="328"/>
      <c r="U66" s="328"/>
      <c r="V66" s="328"/>
      <c r="W66" s="32"/>
      <c r="X66" s="32"/>
      <c r="Y66" s="32"/>
      <c r="Z66" s="32"/>
      <c r="AA66" s="32"/>
      <c r="AB66" s="32"/>
      <c r="AC66" s="32"/>
      <c r="AD66" s="32"/>
      <c r="AE66" s="32"/>
    </row>
    <row r="67" spans="1:63" s="2" customFormat="1" ht="6.95" customHeight="1" x14ac:dyDescent="0.2">
      <c r="A67" s="32"/>
      <c r="B67" s="33"/>
      <c r="C67" s="34"/>
      <c r="D67" s="34"/>
      <c r="E67" s="34"/>
      <c r="F67" s="34"/>
      <c r="G67" s="34"/>
      <c r="H67" s="34"/>
      <c r="I67" s="34"/>
      <c r="J67" s="34"/>
      <c r="K67" s="34"/>
      <c r="L67" s="97"/>
      <c r="M67" s="327"/>
      <c r="N67" s="327"/>
      <c r="O67" s="327"/>
      <c r="P67" s="327"/>
      <c r="Q67" s="327"/>
      <c r="R67" s="327"/>
      <c r="S67" s="328"/>
      <c r="T67" s="328"/>
      <c r="U67" s="328"/>
      <c r="V67" s="328"/>
      <c r="W67" s="32"/>
      <c r="X67" s="32"/>
      <c r="Y67" s="32"/>
      <c r="Z67" s="32"/>
      <c r="AA67" s="32"/>
      <c r="AB67" s="32"/>
      <c r="AC67" s="32"/>
      <c r="AD67" s="32"/>
      <c r="AE67" s="32"/>
    </row>
    <row r="68" spans="1:63" s="2" customFormat="1" ht="12" customHeight="1" x14ac:dyDescent="0.2">
      <c r="A68" s="32"/>
      <c r="B68" s="33"/>
      <c r="C68" s="29" t="s">
        <v>14</v>
      </c>
      <c r="D68" s="34"/>
      <c r="E68" s="34"/>
      <c r="F68" s="34"/>
      <c r="G68" s="34"/>
      <c r="H68" s="34"/>
      <c r="I68" s="34"/>
      <c r="J68" s="34"/>
      <c r="K68" s="34"/>
      <c r="L68" s="97"/>
      <c r="M68" s="327"/>
      <c r="N68" s="327"/>
      <c r="O68" s="327"/>
      <c r="P68" s="327"/>
      <c r="Q68" s="327"/>
      <c r="R68" s="327"/>
      <c r="S68" s="328"/>
      <c r="T68" s="328"/>
      <c r="U68" s="328"/>
      <c r="V68" s="328"/>
      <c r="W68" s="32"/>
      <c r="X68" s="32"/>
      <c r="Y68" s="32"/>
      <c r="Z68" s="32"/>
      <c r="AA68" s="32"/>
      <c r="AB68" s="32"/>
      <c r="AC68" s="32"/>
      <c r="AD68" s="32"/>
      <c r="AE68" s="32"/>
    </row>
    <row r="69" spans="1:63" s="2" customFormat="1" ht="16.5" customHeight="1" x14ac:dyDescent="0.2">
      <c r="A69" s="32"/>
      <c r="B69" s="33"/>
      <c r="C69" s="34"/>
      <c r="D69" s="34"/>
      <c r="E69" s="416" t="str">
        <f>E7</f>
        <v>Zařízení na provětrání půdy objektu ČRo v Ústí nad Labem</v>
      </c>
      <c r="F69" s="417"/>
      <c r="G69" s="417"/>
      <c r="H69" s="417"/>
      <c r="I69" s="34"/>
      <c r="J69" s="34"/>
      <c r="K69" s="34"/>
      <c r="L69" s="97"/>
      <c r="M69" s="327"/>
      <c r="N69" s="327"/>
      <c r="O69" s="327"/>
      <c r="P69" s="327"/>
      <c r="Q69" s="327"/>
      <c r="R69" s="327"/>
      <c r="S69" s="328"/>
      <c r="T69" s="328"/>
      <c r="U69" s="328"/>
      <c r="V69" s="328"/>
      <c r="W69" s="32"/>
      <c r="X69" s="32"/>
      <c r="Y69" s="32"/>
      <c r="Z69" s="32"/>
      <c r="AA69" s="32"/>
      <c r="AB69" s="32"/>
      <c r="AC69" s="32"/>
      <c r="AD69" s="32"/>
      <c r="AE69" s="32"/>
    </row>
    <row r="70" spans="1:63" s="2" customFormat="1" ht="12" customHeight="1" x14ac:dyDescent="0.2">
      <c r="A70" s="32"/>
      <c r="B70" s="33"/>
      <c r="C70" s="29" t="s">
        <v>96</v>
      </c>
      <c r="D70" s="34"/>
      <c r="E70" s="34"/>
      <c r="F70" s="34"/>
      <c r="G70" s="34"/>
      <c r="H70" s="34"/>
      <c r="I70" s="34"/>
      <c r="J70" s="34"/>
      <c r="K70" s="34"/>
      <c r="L70" s="97"/>
      <c r="M70" s="327"/>
      <c r="N70" s="327"/>
      <c r="O70" s="327"/>
      <c r="P70" s="327"/>
      <c r="Q70" s="327"/>
      <c r="R70" s="327"/>
      <c r="S70" s="328"/>
      <c r="T70" s="328"/>
      <c r="U70" s="328"/>
      <c r="V70" s="328"/>
      <c r="W70" s="32"/>
      <c r="X70" s="32"/>
      <c r="Y70" s="32"/>
      <c r="Z70" s="32"/>
      <c r="AA70" s="32"/>
      <c r="AB70" s="32"/>
      <c r="AC70" s="32"/>
      <c r="AD70" s="32"/>
      <c r="AE70" s="32"/>
    </row>
    <row r="71" spans="1:63" s="2" customFormat="1" ht="16.5" customHeight="1" x14ac:dyDescent="0.2">
      <c r="A71" s="32"/>
      <c r="B71" s="33"/>
      <c r="C71" s="34"/>
      <c r="D71" s="34"/>
      <c r="E71" s="378" t="str">
        <f>E9</f>
        <v>D.1.4.3 - EPS</v>
      </c>
      <c r="F71" s="415"/>
      <c r="G71" s="415"/>
      <c r="H71" s="415"/>
      <c r="I71" s="34"/>
      <c r="J71" s="34"/>
      <c r="K71" s="34"/>
      <c r="L71" s="97"/>
      <c r="M71" s="327"/>
      <c r="N71" s="327"/>
      <c r="O71" s="327"/>
      <c r="P71" s="327"/>
      <c r="Q71" s="327"/>
      <c r="R71" s="327"/>
      <c r="S71" s="328"/>
      <c r="T71" s="328"/>
      <c r="U71" s="328"/>
      <c r="V71" s="328"/>
      <c r="W71" s="32"/>
      <c r="X71" s="32"/>
      <c r="Y71" s="32"/>
      <c r="Z71" s="32"/>
      <c r="AA71" s="32"/>
      <c r="AB71" s="32"/>
      <c r="AC71" s="32"/>
      <c r="AD71" s="32"/>
      <c r="AE71" s="32"/>
    </row>
    <row r="72" spans="1:63" s="2" customFormat="1" ht="6.95" customHeight="1" x14ac:dyDescent="0.2">
      <c r="A72" s="32"/>
      <c r="B72" s="33"/>
      <c r="C72" s="34"/>
      <c r="D72" s="34"/>
      <c r="E72" s="34"/>
      <c r="F72" s="34"/>
      <c r="G72" s="34"/>
      <c r="H72" s="34"/>
      <c r="I72" s="34"/>
      <c r="J72" s="34"/>
      <c r="K72" s="34"/>
      <c r="L72" s="97"/>
      <c r="M72" s="327"/>
      <c r="N72" s="327"/>
      <c r="O72" s="327"/>
      <c r="P72" s="327"/>
      <c r="Q72" s="327"/>
      <c r="R72" s="327"/>
      <c r="S72" s="328"/>
      <c r="T72" s="328"/>
      <c r="U72" s="328"/>
      <c r="V72" s="328"/>
      <c r="W72" s="32"/>
      <c r="X72" s="32"/>
      <c r="Y72" s="32"/>
      <c r="Z72" s="32"/>
      <c r="AA72" s="32"/>
      <c r="AB72" s="32"/>
      <c r="AC72" s="32"/>
      <c r="AD72" s="32"/>
      <c r="AE72" s="32"/>
    </row>
    <row r="73" spans="1:63" s="2" customFormat="1" ht="12" customHeight="1" x14ac:dyDescent="0.2">
      <c r="A73" s="32"/>
      <c r="B73" s="33"/>
      <c r="C73" s="29" t="s">
        <v>19</v>
      </c>
      <c r="D73" s="34"/>
      <c r="E73" s="34"/>
      <c r="F73" s="27" t="str">
        <f>F12</f>
        <v>Ústí nad Labem</v>
      </c>
      <c r="G73" s="34"/>
      <c r="H73" s="34"/>
      <c r="I73" s="29" t="s">
        <v>21</v>
      </c>
      <c r="J73" s="52">
        <f>IF(J12="","",J12)</f>
        <v>0</v>
      </c>
      <c r="K73" s="34"/>
      <c r="L73" s="97"/>
      <c r="M73" s="327"/>
      <c r="N73" s="327"/>
      <c r="O73" s="327"/>
      <c r="P73" s="327"/>
      <c r="Q73" s="327"/>
      <c r="R73" s="327"/>
      <c r="S73" s="328"/>
      <c r="T73" s="328"/>
      <c r="U73" s="328"/>
      <c r="V73" s="328"/>
      <c r="W73" s="32"/>
      <c r="X73" s="32"/>
      <c r="Y73" s="32"/>
      <c r="Z73" s="32"/>
      <c r="AA73" s="32"/>
      <c r="AB73" s="32"/>
      <c r="AC73" s="32"/>
      <c r="AD73" s="32"/>
      <c r="AE73" s="32"/>
    </row>
    <row r="74" spans="1:63" s="2" customFormat="1" ht="6.95" customHeight="1" x14ac:dyDescent="0.2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97"/>
      <c r="M74" s="327"/>
      <c r="N74" s="327"/>
      <c r="O74" s="327"/>
      <c r="P74" s="327"/>
      <c r="Q74" s="327"/>
      <c r="R74" s="327"/>
      <c r="S74" s="328"/>
      <c r="T74" s="328"/>
      <c r="U74" s="328"/>
      <c r="V74" s="328"/>
      <c r="W74" s="32"/>
      <c r="X74" s="32"/>
      <c r="Y74" s="32"/>
      <c r="Z74" s="32"/>
      <c r="AA74" s="32"/>
      <c r="AB74" s="32"/>
      <c r="AC74" s="32"/>
      <c r="AD74" s="32"/>
      <c r="AE74" s="32"/>
    </row>
    <row r="75" spans="1:63" s="2" customFormat="1" ht="25.7" customHeight="1" x14ac:dyDescent="0.2">
      <c r="A75" s="32"/>
      <c r="B75" s="33"/>
      <c r="C75" s="29" t="s">
        <v>22</v>
      </c>
      <c r="D75" s="34"/>
      <c r="E75" s="34"/>
      <c r="F75" s="27" t="str">
        <f>E15</f>
        <v>Český rozhlas, Vinohradská 1409/12, 120 99 Praha 2</v>
      </c>
      <c r="G75" s="34"/>
      <c r="H75" s="34"/>
      <c r="I75" s="29" t="s">
        <v>29</v>
      </c>
      <c r="J75" s="30" t="str">
        <f>E21</f>
        <v>Ing. arch. Václav Kolínský</v>
      </c>
      <c r="K75" s="34"/>
      <c r="L75" s="97"/>
      <c r="M75" s="327"/>
      <c r="N75" s="327"/>
      <c r="O75" s="327"/>
      <c r="P75" s="327"/>
      <c r="Q75" s="327"/>
      <c r="R75" s="327"/>
      <c r="S75" s="328"/>
      <c r="T75" s="328"/>
      <c r="U75" s="328"/>
      <c r="V75" s="328"/>
      <c r="W75" s="32"/>
      <c r="X75" s="32"/>
      <c r="Y75" s="32"/>
      <c r="Z75" s="32"/>
      <c r="AA75" s="32"/>
      <c r="AB75" s="32"/>
      <c r="AC75" s="32"/>
      <c r="AD75" s="32"/>
      <c r="AE75" s="32"/>
    </row>
    <row r="76" spans="1:63" s="2" customFormat="1" ht="40.15" customHeight="1" x14ac:dyDescent="0.2">
      <c r="A76" s="32"/>
      <c r="B76" s="33"/>
      <c r="C76" s="29" t="s">
        <v>28</v>
      </c>
      <c r="D76" s="34"/>
      <c r="E76" s="34"/>
      <c r="F76" s="27">
        <f>IF(E18="","",E18)</f>
        <v>0</v>
      </c>
      <c r="G76" s="34"/>
      <c r="H76" s="34"/>
      <c r="I76" s="29" t="s">
        <v>33</v>
      </c>
      <c r="J76" s="30" t="str">
        <f>E24</f>
        <v>Petr Krčál, Dukelská 973, 564 01 Žamberk</v>
      </c>
      <c r="K76" s="34"/>
      <c r="L76" s="97"/>
      <c r="M76" s="327"/>
      <c r="N76" s="327"/>
      <c r="O76" s="327"/>
      <c r="P76" s="327"/>
      <c r="Q76" s="327"/>
      <c r="R76" s="327"/>
      <c r="S76" s="328"/>
      <c r="T76" s="328"/>
      <c r="U76" s="328"/>
      <c r="V76" s="328"/>
      <c r="W76" s="32"/>
      <c r="X76" s="32"/>
      <c r="Y76" s="32"/>
      <c r="Z76" s="32"/>
      <c r="AA76" s="32"/>
      <c r="AB76" s="32"/>
      <c r="AC76" s="32"/>
      <c r="AD76" s="32"/>
      <c r="AE76" s="32"/>
    </row>
    <row r="77" spans="1:63" s="2" customFormat="1" ht="10.35" customHeight="1" x14ac:dyDescent="0.2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97"/>
      <c r="M77" s="327"/>
      <c r="N77" s="327"/>
      <c r="O77" s="327"/>
      <c r="P77" s="327"/>
      <c r="Q77" s="327"/>
      <c r="R77" s="327"/>
      <c r="S77" s="328"/>
      <c r="T77" s="328"/>
      <c r="U77" s="328"/>
      <c r="V77" s="328"/>
      <c r="W77" s="32"/>
      <c r="X77" s="32"/>
      <c r="Y77" s="32"/>
      <c r="Z77" s="32"/>
      <c r="AA77" s="32"/>
      <c r="AB77" s="32"/>
      <c r="AC77" s="32"/>
      <c r="AD77" s="32"/>
      <c r="AE77" s="32"/>
    </row>
    <row r="78" spans="1:63" s="11" customFormat="1" ht="29.25" customHeight="1" x14ac:dyDescent="0.2">
      <c r="A78" s="137"/>
      <c r="B78" s="138"/>
      <c r="C78" s="139" t="s">
        <v>115</v>
      </c>
      <c r="D78" s="140" t="s">
        <v>57</v>
      </c>
      <c r="E78" s="140" t="s">
        <v>53</v>
      </c>
      <c r="F78" s="140" t="s">
        <v>54</v>
      </c>
      <c r="G78" s="140" t="s">
        <v>116</v>
      </c>
      <c r="H78" s="140" t="s">
        <v>117</v>
      </c>
      <c r="I78" s="140" t="s">
        <v>118</v>
      </c>
      <c r="J78" s="140" t="s">
        <v>100</v>
      </c>
      <c r="K78" s="141" t="s">
        <v>119</v>
      </c>
      <c r="L78" s="142"/>
      <c r="M78" s="332"/>
      <c r="N78" s="332"/>
      <c r="O78" s="332"/>
      <c r="P78" s="332"/>
      <c r="Q78" s="332"/>
      <c r="R78" s="332"/>
      <c r="S78" s="332"/>
      <c r="T78" s="332"/>
      <c r="U78" s="333"/>
      <c r="V78" s="333"/>
      <c r="W78" s="137"/>
      <c r="X78" s="137"/>
      <c r="Y78" s="137"/>
      <c r="Z78" s="137"/>
      <c r="AA78" s="137"/>
      <c r="AB78" s="137"/>
      <c r="AC78" s="137"/>
      <c r="AD78" s="137"/>
      <c r="AE78" s="137"/>
    </row>
    <row r="79" spans="1:63" s="2" customFormat="1" ht="22.9" customHeight="1" x14ac:dyDescent="0.25">
      <c r="A79" s="32"/>
      <c r="B79" s="33"/>
      <c r="C79" s="68" t="s">
        <v>120</v>
      </c>
      <c r="D79" s="34"/>
      <c r="E79" s="34"/>
      <c r="F79" s="34"/>
      <c r="G79" s="34"/>
      <c r="H79" s="34"/>
      <c r="I79" s="34"/>
      <c r="J79" s="143">
        <f>SUBTOTAL(9,J80:J93)</f>
        <v>0</v>
      </c>
      <c r="K79" s="34"/>
      <c r="L79" s="36"/>
      <c r="M79" s="334"/>
      <c r="N79" s="335"/>
      <c r="O79" s="334"/>
      <c r="P79" s="336"/>
      <c r="Q79" s="334"/>
      <c r="R79" s="336"/>
      <c r="S79" s="334"/>
      <c r="T79" s="336"/>
      <c r="U79" s="328"/>
      <c r="V79" s="328"/>
      <c r="W79" s="32"/>
      <c r="X79" s="32"/>
      <c r="Y79" s="32"/>
      <c r="Z79" s="32"/>
      <c r="AA79" s="32"/>
      <c r="AB79" s="32"/>
      <c r="AC79" s="32"/>
      <c r="AD79" s="32"/>
      <c r="AE79" s="32"/>
      <c r="AT79" s="18"/>
      <c r="AU79" s="18"/>
      <c r="BK79" s="144"/>
    </row>
    <row r="80" spans="1:63" s="12" customFormat="1" ht="25.9" customHeight="1" x14ac:dyDescent="0.2">
      <c r="B80" s="145"/>
      <c r="C80" s="146"/>
      <c r="D80" s="147" t="s">
        <v>71</v>
      </c>
      <c r="E80" s="148" t="s">
        <v>323</v>
      </c>
      <c r="F80" s="148" t="s">
        <v>433</v>
      </c>
      <c r="G80" s="146"/>
      <c r="H80" s="146"/>
      <c r="I80" s="146"/>
      <c r="J80" s="149">
        <f>SUBTOTAL(9,J81:J93)</f>
        <v>0</v>
      </c>
      <c r="K80" s="146"/>
      <c r="L80" s="150"/>
      <c r="M80" s="290"/>
      <c r="N80" s="290"/>
      <c r="O80" s="290"/>
      <c r="P80" s="291"/>
      <c r="Q80" s="290"/>
      <c r="R80" s="291"/>
      <c r="S80" s="290"/>
      <c r="T80" s="291"/>
      <c r="U80" s="337"/>
      <c r="V80" s="337"/>
      <c r="AR80" s="151"/>
      <c r="AT80" s="152"/>
      <c r="AU80" s="152"/>
      <c r="AY80" s="151"/>
      <c r="BK80" s="153"/>
    </row>
    <row r="81" spans="1:65" s="2" customFormat="1" ht="14.45" customHeight="1" x14ac:dyDescent="0.2">
      <c r="A81" s="32"/>
      <c r="B81" s="33"/>
      <c r="C81" s="156" t="s">
        <v>80</v>
      </c>
      <c r="D81" s="156" t="s">
        <v>125</v>
      </c>
      <c r="E81" s="157" t="s">
        <v>342</v>
      </c>
      <c r="F81" s="296" t="s">
        <v>672</v>
      </c>
      <c r="G81" s="159" t="s">
        <v>434</v>
      </c>
      <c r="H81" s="160">
        <v>1</v>
      </c>
      <c r="I81" s="375"/>
      <c r="J81" s="161">
        <f>ROUND(I81*H81,2)</f>
        <v>0</v>
      </c>
      <c r="K81" s="158" t="s">
        <v>17</v>
      </c>
      <c r="L81" s="36"/>
      <c r="M81" s="338"/>
      <c r="N81" s="289"/>
      <c r="O81" s="288"/>
      <c r="P81" s="288"/>
      <c r="Q81" s="288"/>
      <c r="R81" s="288"/>
      <c r="S81" s="288"/>
      <c r="T81" s="288"/>
      <c r="U81" s="328"/>
      <c r="V81" s="328"/>
      <c r="W81" s="32"/>
      <c r="X81" s="32"/>
      <c r="Y81" s="32"/>
      <c r="Z81" s="32"/>
      <c r="AA81" s="32"/>
      <c r="AB81" s="32"/>
      <c r="AC81" s="32"/>
      <c r="AD81" s="32"/>
      <c r="AE81" s="32"/>
      <c r="AR81" s="162"/>
      <c r="AT81" s="162"/>
      <c r="AU81" s="162"/>
      <c r="AY81" s="18"/>
      <c r="BE81" s="163"/>
      <c r="BF81" s="163"/>
      <c r="BG81" s="163"/>
      <c r="BH81" s="163"/>
      <c r="BI81" s="163"/>
      <c r="BJ81" s="18"/>
      <c r="BK81" s="163"/>
      <c r="BL81" s="18"/>
      <c r="BM81" s="162"/>
    </row>
    <row r="82" spans="1:65" s="2" customFormat="1" ht="14.45" customHeight="1" x14ac:dyDescent="0.2">
      <c r="A82" s="32"/>
      <c r="B82" s="33"/>
      <c r="C82" s="156" t="s">
        <v>82</v>
      </c>
      <c r="D82" s="156" t="s">
        <v>125</v>
      </c>
      <c r="E82" s="157" t="s">
        <v>345</v>
      </c>
      <c r="F82" s="158" t="s">
        <v>435</v>
      </c>
      <c r="G82" s="159" t="s">
        <v>206</v>
      </c>
      <c r="H82" s="160">
        <v>1</v>
      </c>
      <c r="I82" s="375"/>
      <c r="J82" s="161">
        <f t="shared" ref="J82:J93" si="0">ROUND(I82*H82,2)</f>
        <v>0</v>
      </c>
      <c r="K82" s="158" t="s">
        <v>17</v>
      </c>
      <c r="L82" s="36"/>
      <c r="M82" s="338"/>
      <c r="N82" s="289"/>
      <c r="O82" s="288"/>
      <c r="P82" s="288"/>
      <c r="Q82" s="288"/>
      <c r="R82" s="288"/>
      <c r="S82" s="288"/>
      <c r="T82" s="288"/>
      <c r="U82" s="328"/>
      <c r="V82" s="328"/>
      <c r="W82" s="32"/>
      <c r="X82" s="32"/>
      <c r="Y82" s="32"/>
      <c r="Z82" s="32"/>
      <c r="AA82" s="32"/>
      <c r="AB82" s="32"/>
      <c r="AC82" s="32"/>
      <c r="AD82" s="32"/>
      <c r="AE82" s="32"/>
      <c r="AR82" s="162"/>
      <c r="AT82" s="162"/>
      <c r="AU82" s="162"/>
      <c r="AY82" s="18"/>
      <c r="BE82" s="163"/>
      <c r="BF82" s="163"/>
      <c r="BG82" s="163"/>
      <c r="BH82" s="163"/>
      <c r="BI82" s="163"/>
      <c r="BJ82" s="18"/>
      <c r="BK82" s="163"/>
      <c r="BL82" s="18"/>
      <c r="BM82" s="162"/>
    </row>
    <row r="83" spans="1:65" s="2" customFormat="1" ht="14.45" customHeight="1" x14ac:dyDescent="0.2">
      <c r="A83" s="32"/>
      <c r="B83" s="33"/>
      <c r="C83" s="156" t="s">
        <v>133</v>
      </c>
      <c r="D83" s="156" t="s">
        <v>125</v>
      </c>
      <c r="E83" s="157" t="s">
        <v>346</v>
      </c>
      <c r="F83" s="158" t="s">
        <v>436</v>
      </c>
      <c r="G83" s="159" t="s">
        <v>206</v>
      </c>
      <c r="H83" s="160">
        <v>1</v>
      </c>
      <c r="I83" s="375"/>
      <c r="J83" s="161">
        <f t="shared" si="0"/>
        <v>0</v>
      </c>
      <c r="K83" s="158" t="s">
        <v>17</v>
      </c>
      <c r="L83" s="36"/>
      <c r="M83" s="338"/>
      <c r="N83" s="289"/>
      <c r="O83" s="288"/>
      <c r="P83" s="288"/>
      <c r="Q83" s="288"/>
      <c r="R83" s="288"/>
      <c r="S83" s="288"/>
      <c r="T83" s="288"/>
      <c r="U83" s="328"/>
      <c r="V83" s="328"/>
      <c r="W83" s="32"/>
      <c r="X83" s="32"/>
      <c r="Y83" s="32"/>
      <c r="Z83" s="32"/>
      <c r="AA83" s="32"/>
      <c r="AB83" s="32"/>
      <c r="AC83" s="32"/>
      <c r="AD83" s="32"/>
      <c r="AE83" s="32"/>
      <c r="AR83" s="162"/>
      <c r="AT83" s="162"/>
      <c r="AU83" s="162"/>
      <c r="AY83" s="18"/>
      <c r="BE83" s="163"/>
      <c r="BF83" s="163"/>
      <c r="BG83" s="163"/>
      <c r="BH83" s="163"/>
      <c r="BI83" s="163"/>
      <c r="BJ83" s="18"/>
      <c r="BK83" s="163"/>
      <c r="BL83" s="18"/>
      <c r="BM83" s="162"/>
    </row>
    <row r="84" spans="1:65" s="2" customFormat="1" ht="14.45" customHeight="1" x14ac:dyDescent="0.2">
      <c r="A84" s="32"/>
      <c r="B84" s="33"/>
      <c r="C84" s="156" t="s">
        <v>130</v>
      </c>
      <c r="D84" s="156" t="s">
        <v>125</v>
      </c>
      <c r="E84" s="157" t="s">
        <v>348</v>
      </c>
      <c r="F84" s="158" t="s">
        <v>437</v>
      </c>
      <c r="G84" s="159" t="s">
        <v>206</v>
      </c>
      <c r="H84" s="160">
        <v>1</v>
      </c>
      <c r="I84" s="375"/>
      <c r="J84" s="161">
        <f t="shared" si="0"/>
        <v>0</v>
      </c>
      <c r="K84" s="158" t="s">
        <v>17</v>
      </c>
      <c r="L84" s="36"/>
      <c r="M84" s="338"/>
      <c r="N84" s="289"/>
      <c r="O84" s="288"/>
      <c r="P84" s="288"/>
      <c r="Q84" s="288"/>
      <c r="R84" s="288"/>
      <c r="S84" s="288"/>
      <c r="T84" s="288"/>
      <c r="U84" s="328"/>
      <c r="V84" s="328"/>
      <c r="W84" s="32"/>
      <c r="X84" s="32"/>
      <c r="Y84" s="32"/>
      <c r="Z84" s="32"/>
      <c r="AA84" s="32"/>
      <c r="AB84" s="32"/>
      <c r="AC84" s="32"/>
      <c r="AD84" s="32"/>
      <c r="AE84" s="32"/>
      <c r="AR84" s="162"/>
      <c r="AT84" s="162"/>
      <c r="AU84" s="162"/>
      <c r="AY84" s="18"/>
      <c r="BE84" s="163"/>
      <c r="BF84" s="163"/>
      <c r="BG84" s="163"/>
      <c r="BH84" s="163"/>
      <c r="BI84" s="163"/>
      <c r="BJ84" s="18"/>
      <c r="BK84" s="163"/>
      <c r="BL84" s="18"/>
      <c r="BM84" s="162"/>
    </row>
    <row r="85" spans="1:65" s="2" customFormat="1" ht="14.45" customHeight="1" x14ac:dyDescent="0.2">
      <c r="A85" s="32"/>
      <c r="B85" s="33"/>
      <c r="C85" s="156" t="s">
        <v>148</v>
      </c>
      <c r="D85" s="156" t="s">
        <v>125</v>
      </c>
      <c r="E85" s="157" t="s">
        <v>350</v>
      </c>
      <c r="F85" s="158" t="s">
        <v>438</v>
      </c>
      <c r="G85" s="159" t="s">
        <v>206</v>
      </c>
      <c r="H85" s="160">
        <v>3</v>
      </c>
      <c r="I85" s="375"/>
      <c r="J85" s="161">
        <f t="shared" si="0"/>
        <v>0</v>
      </c>
      <c r="K85" s="158" t="s">
        <v>17</v>
      </c>
      <c r="L85" s="36"/>
      <c r="M85" s="338"/>
      <c r="N85" s="289"/>
      <c r="O85" s="288"/>
      <c r="P85" s="288"/>
      <c r="Q85" s="288"/>
      <c r="R85" s="288"/>
      <c r="S85" s="288"/>
      <c r="T85" s="288"/>
      <c r="U85" s="328"/>
      <c r="V85" s="328"/>
      <c r="W85" s="32"/>
      <c r="X85" s="32"/>
      <c r="Y85" s="32"/>
      <c r="Z85" s="32"/>
      <c r="AA85" s="32"/>
      <c r="AB85" s="32"/>
      <c r="AC85" s="32"/>
      <c r="AD85" s="32"/>
      <c r="AE85" s="32"/>
      <c r="AR85" s="162"/>
      <c r="AT85" s="162"/>
      <c r="AU85" s="162"/>
      <c r="AY85" s="18"/>
      <c r="BE85" s="163"/>
      <c r="BF85" s="163"/>
      <c r="BG85" s="163"/>
      <c r="BH85" s="163"/>
      <c r="BI85" s="163"/>
      <c r="BJ85" s="18"/>
      <c r="BK85" s="163"/>
      <c r="BL85" s="18"/>
      <c r="BM85" s="162"/>
    </row>
    <row r="86" spans="1:65" s="2" customFormat="1" ht="14.45" customHeight="1" x14ac:dyDescent="0.2">
      <c r="A86" s="32"/>
      <c r="B86" s="33"/>
      <c r="C86" s="156" t="s">
        <v>152</v>
      </c>
      <c r="D86" s="156" t="s">
        <v>125</v>
      </c>
      <c r="E86" s="157" t="s">
        <v>351</v>
      </c>
      <c r="F86" s="158" t="s">
        <v>439</v>
      </c>
      <c r="G86" s="159" t="s">
        <v>206</v>
      </c>
      <c r="H86" s="160">
        <v>3</v>
      </c>
      <c r="I86" s="375"/>
      <c r="J86" s="161">
        <f t="shared" si="0"/>
        <v>0</v>
      </c>
      <c r="K86" s="158" t="s">
        <v>17</v>
      </c>
      <c r="L86" s="36"/>
      <c r="M86" s="338"/>
      <c r="N86" s="289"/>
      <c r="O86" s="288"/>
      <c r="P86" s="288"/>
      <c r="Q86" s="288"/>
      <c r="R86" s="288"/>
      <c r="S86" s="288"/>
      <c r="T86" s="288"/>
      <c r="U86" s="328"/>
      <c r="V86" s="328"/>
      <c r="W86" s="32"/>
      <c r="X86" s="32"/>
      <c r="Y86" s="32"/>
      <c r="Z86" s="32"/>
      <c r="AA86" s="32"/>
      <c r="AB86" s="32"/>
      <c r="AC86" s="32"/>
      <c r="AD86" s="32"/>
      <c r="AE86" s="32"/>
      <c r="AR86" s="162"/>
      <c r="AT86" s="162"/>
      <c r="AU86" s="162"/>
      <c r="AY86" s="18"/>
      <c r="BE86" s="163"/>
      <c r="BF86" s="163"/>
      <c r="BG86" s="163"/>
      <c r="BH86" s="163"/>
      <c r="BI86" s="163"/>
      <c r="BJ86" s="18"/>
      <c r="BK86" s="163"/>
      <c r="BL86" s="18"/>
      <c r="BM86" s="162"/>
    </row>
    <row r="87" spans="1:65" s="2" customFormat="1" ht="14.45" customHeight="1" x14ac:dyDescent="0.2">
      <c r="A87" s="32"/>
      <c r="B87" s="33"/>
      <c r="C87" s="156" t="s">
        <v>155</v>
      </c>
      <c r="D87" s="156" t="s">
        <v>125</v>
      </c>
      <c r="E87" s="157" t="s">
        <v>369</v>
      </c>
      <c r="F87" s="158" t="s">
        <v>440</v>
      </c>
      <c r="G87" s="159" t="s">
        <v>206</v>
      </c>
      <c r="H87" s="160">
        <v>1</v>
      </c>
      <c r="I87" s="375"/>
      <c r="J87" s="161">
        <f t="shared" si="0"/>
        <v>0</v>
      </c>
      <c r="K87" s="158" t="s">
        <v>17</v>
      </c>
      <c r="L87" s="36"/>
      <c r="M87" s="338"/>
      <c r="N87" s="289"/>
      <c r="O87" s="288"/>
      <c r="P87" s="288"/>
      <c r="Q87" s="288"/>
      <c r="R87" s="288"/>
      <c r="S87" s="288"/>
      <c r="T87" s="288"/>
      <c r="U87" s="328"/>
      <c r="V87" s="328"/>
      <c r="W87" s="32"/>
      <c r="X87" s="32"/>
      <c r="Y87" s="32"/>
      <c r="Z87" s="32"/>
      <c r="AA87" s="32"/>
      <c r="AB87" s="32"/>
      <c r="AC87" s="32"/>
      <c r="AD87" s="32"/>
      <c r="AE87" s="32"/>
      <c r="AR87" s="162"/>
      <c r="AT87" s="162"/>
      <c r="AU87" s="162"/>
      <c r="AY87" s="18"/>
      <c r="BE87" s="163"/>
      <c r="BF87" s="163"/>
      <c r="BG87" s="163"/>
      <c r="BH87" s="163"/>
      <c r="BI87" s="163"/>
      <c r="BJ87" s="18"/>
      <c r="BK87" s="163"/>
      <c r="BL87" s="18"/>
      <c r="BM87" s="162"/>
    </row>
    <row r="88" spans="1:65" s="2" customFormat="1" ht="14.45" customHeight="1" x14ac:dyDescent="0.2">
      <c r="A88" s="32"/>
      <c r="B88" s="33"/>
      <c r="C88" s="156" t="s">
        <v>158</v>
      </c>
      <c r="D88" s="156" t="s">
        <v>125</v>
      </c>
      <c r="E88" s="157" t="s">
        <v>441</v>
      </c>
      <c r="F88" s="158" t="s">
        <v>442</v>
      </c>
      <c r="G88" s="159" t="s">
        <v>206</v>
      </c>
      <c r="H88" s="160">
        <v>4</v>
      </c>
      <c r="I88" s="375"/>
      <c r="J88" s="161">
        <f t="shared" si="0"/>
        <v>0</v>
      </c>
      <c r="K88" s="158" t="s">
        <v>17</v>
      </c>
      <c r="L88" s="36"/>
      <c r="M88" s="338"/>
      <c r="N88" s="289"/>
      <c r="O88" s="288"/>
      <c r="P88" s="288"/>
      <c r="Q88" s="288"/>
      <c r="R88" s="288"/>
      <c r="S88" s="288"/>
      <c r="T88" s="288"/>
      <c r="U88" s="328"/>
      <c r="V88" s="328"/>
      <c r="W88" s="32"/>
      <c r="X88" s="32"/>
      <c r="Y88" s="32"/>
      <c r="Z88" s="32"/>
      <c r="AA88" s="32"/>
      <c r="AB88" s="32"/>
      <c r="AC88" s="32"/>
      <c r="AD88" s="32"/>
      <c r="AE88" s="32"/>
      <c r="AR88" s="162"/>
      <c r="AT88" s="162"/>
      <c r="AU88" s="162"/>
      <c r="AY88" s="18"/>
      <c r="BE88" s="163"/>
      <c r="BF88" s="163"/>
      <c r="BG88" s="163"/>
      <c r="BH88" s="163"/>
      <c r="BI88" s="163"/>
      <c r="BJ88" s="18"/>
      <c r="BK88" s="163"/>
      <c r="BL88" s="18"/>
      <c r="BM88" s="162"/>
    </row>
    <row r="89" spans="1:65" s="2" customFormat="1" ht="14.45" customHeight="1" x14ac:dyDescent="0.2">
      <c r="A89" s="32"/>
      <c r="B89" s="33"/>
      <c r="C89" s="156" t="s">
        <v>123</v>
      </c>
      <c r="D89" s="156" t="s">
        <v>125</v>
      </c>
      <c r="E89" s="157" t="s">
        <v>371</v>
      </c>
      <c r="F89" s="158" t="s">
        <v>443</v>
      </c>
      <c r="G89" s="159" t="s">
        <v>173</v>
      </c>
      <c r="H89" s="160">
        <v>60</v>
      </c>
      <c r="I89" s="375"/>
      <c r="J89" s="161">
        <f t="shared" si="0"/>
        <v>0</v>
      </c>
      <c r="K89" s="158" t="s">
        <v>17</v>
      </c>
      <c r="L89" s="36"/>
      <c r="M89" s="338"/>
      <c r="N89" s="289"/>
      <c r="O89" s="288"/>
      <c r="P89" s="288"/>
      <c r="Q89" s="288"/>
      <c r="R89" s="288"/>
      <c r="S89" s="288"/>
      <c r="T89" s="288"/>
      <c r="U89" s="328"/>
      <c r="V89" s="328"/>
      <c r="W89" s="32"/>
      <c r="X89" s="32"/>
      <c r="Y89" s="32"/>
      <c r="Z89" s="32"/>
      <c r="AA89" s="32"/>
      <c r="AB89" s="32"/>
      <c r="AC89" s="32"/>
      <c r="AD89" s="32"/>
      <c r="AE89" s="32"/>
      <c r="AR89" s="162"/>
      <c r="AT89" s="162"/>
      <c r="AU89" s="162"/>
      <c r="AY89" s="18"/>
      <c r="BE89" s="163"/>
      <c r="BF89" s="163"/>
      <c r="BG89" s="163"/>
      <c r="BH89" s="163"/>
      <c r="BI89" s="163"/>
      <c r="BJ89" s="18"/>
      <c r="BK89" s="163"/>
      <c r="BL89" s="18"/>
      <c r="BM89" s="162"/>
    </row>
    <row r="90" spans="1:65" s="2" customFormat="1" ht="14.45" customHeight="1" x14ac:dyDescent="0.2">
      <c r="A90" s="32"/>
      <c r="B90" s="33"/>
      <c r="C90" s="156" t="s">
        <v>163</v>
      </c>
      <c r="D90" s="156" t="s">
        <v>125</v>
      </c>
      <c r="E90" s="157" t="s">
        <v>381</v>
      </c>
      <c r="F90" s="158" t="s">
        <v>444</v>
      </c>
      <c r="G90" s="159" t="s">
        <v>173</v>
      </c>
      <c r="H90" s="160">
        <v>90</v>
      </c>
      <c r="I90" s="375"/>
      <c r="J90" s="161">
        <f t="shared" si="0"/>
        <v>0</v>
      </c>
      <c r="K90" s="158" t="s">
        <v>17</v>
      </c>
      <c r="L90" s="36"/>
      <c r="M90" s="338"/>
      <c r="N90" s="289"/>
      <c r="O90" s="288"/>
      <c r="P90" s="288"/>
      <c r="Q90" s="288"/>
      <c r="R90" s="288"/>
      <c r="S90" s="288"/>
      <c r="T90" s="288"/>
      <c r="U90" s="328"/>
      <c r="V90" s="328"/>
      <c r="W90" s="32"/>
      <c r="X90" s="32"/>
      <c r="Y90" s="32"/>
      <c r="Z90" s="32"/>
      <c r="AA90" s="32"/>
      <c r="AB90" s="32"/>
      <c r="AC90" s="32"/>
      <c r="AD90" s="32"/>
      <c r="AE90" s="32"/>
      <c r="AR90" s="162"/>
      <c r="AT90" s="162"/>
      <c r="AU90" s="162"/>
      <c r="AY90" s="18"/>
      <c r="BE90" s="163"/>
      <c r="BF90" s="163"/>
      <c r="BG90" s="163"/>
      <c r="BH90" s="163"/>
      <c r="BI90" s="163"/>
      <c r="BJ90" s="18"/>
      <c r="BK90" s="163"/>
      <c r="BL90" s="18"/>
      <c r="BM90" s="162"/>
    </row>
    <row r="91" spans="1:65" s="2" customFormat="1" ht="14.45" customHeight="1" x14ac:dyDescent="0.2">
      <c r="A91" s="32"/>
      <c r="B91" s="33"/>
      <c r="C91" s="156" t="s">
        <v>170</v>
      </c>
      <c r="D91" s="156" t="s">
        <v>125</v>
      </c>
      <c r="E91" s="157" t="s">
        <v>383</v>
      </c>
      <c r="F91" s="158" t="s">
        <v>445</v>
      </c>
      <c r="G91" s="159" t="s">
        <v>173</v>
      </c>
      <c r="H91" s="160">
        <v>90</v>
      </c>
      <c r="I91" s="375"/>
      <c r="J91" s="161">
        <f t="shared" si="0"/>
        <v>0</v>
      </c>
      <c r="K91" s="158" t="s">
        <v>17</v>
      </c>
      <c r="L91" s="36"/>
      <c r="M91" s="338"/>
      <c r="N91" s="289"/>
      <c r="O91" s="288"/>
      <c r="P91" s="288"/>
      <c r="Q91" s="288"/>
      <c r="R91" s="288"/>
      <c r="S91" s="288"/>
      <c r="T91" s="288"/>
      <c r="U91" s="328"/>
      <c r="V91" s="328"/>
      <c r="W91" s="32"/>
      <c r="X91" s="32"/>
      <c r="Y91" s="32"/>
      <c r="Z91" s="32"/>
      <c r="AA91" s="32"/>
      <c r="AB91" s="32"/>
      <c r="AC91" s="32"/>
      <c r="AD91" s="32"/>
      <c r="AE91" s="32"/>
      <c r="AR91" s="162"/>
      <c r="AT91" s="162"/>
      <c r="AU91" s="162"/>
      <c r="AY91" s="18"/>
      <c r="BE91" s="163"/>
      <c r="BF91" s="163"/>
      <c r="BG91" s="163"/>
      <c r="BH91" s="163"/>
      <c r="BI91" s="163"/>
      <c r="BJ91" s="18"/>
      <c r="BK91" s="163"/>
      <c r="BL91" s="18"/>
      <c r="BM91" s="162"/>
    </row>
    <row r="92" spans="1:65" s="2" customFormat="1" ht="14.45" customHeight="1" x14ac:dyDescent="0.2">
      <c r="A92" s="32"/>
      <c r="B92" s="33"/>
      <c r="C92" s="156" t="s">
        <v>178</v>
      </c>
      <c r="D92" s="156" t="s">
        <v>125</v>
      </c>
      <c r="E92" s="157" t="s">
        <v>385</v>
      </c>
      <c r="F92" s="158" t="s">
        <v>446</v>
      </c>
      <c r="G92" s="159" t="s">
        <v>434</v>
      </c>
      <c r="H92" s="160">
        <v>1</v>
      </c>
      <c r="I92" s="375"/>
      <c r="J92" s="161">
        <f t="shared" si="0"/>
        <v>0</v>
      </c>
      <c r="K92" s="158" t="s">
        <v>17</v>
      </c>
      <c r="L92" s="36"/>
      <c r="M92" s="338"/>
      <c r="N92" s="289"/>
      <c r="O92" s="288"/>
      <c r="P92" s="288"/>
      <c r="Q92" s="288"/>
      <c r="R92" s="288"/>
      <c r="S92" s="288"/>
      <c r="T92" s="288"/>
      <c r="U92" s="328"/>
      <c r="V92" s="328"/>
      <c r="W92" s="32"/>
      <c r="X92" s="32"/>
      <c r="Y92" s="32"/>
      <c r="Z92" s="32"/>
      <c r="AA92" s="32"/>
      <c r="AB92" s="32"/>
      <c r="AC92" s="32"/>
      <c r="AD92" s="32"/>
      <c r="AE92" s="32"/>
      <c r="AR92" s="162"/>
      <c r="AT92" s="162"/>
      <c r="AU92" s="162"/>
      <c r="AY92" s="18"/>
      <c r="BE92" s="163"/>
      <c r="BF92" s="163"/>
      <c r="BG92" s="163"/>
      <c r="BH92" s="163"/>
      <c r="BI92" s="163"/>
      <c r="BJ92" s="18"/>
      <c r="BK92" s="163"/>
      <c r="BL92" s="18"/>
      <c r="BM92" s="162"/>
    </row>
    <row r="93" spans="1:65" s="2" customFormat="1" ht="14.45" customHeight="1" x14ac:dyDescent="0.2">
      <c r="A93" s="32"/>
      <c r="B93" s="33"/>
      <c r="C93" s="156" t="s">
        <v>186</v>
      </c>
      <c r="D93" s="156" t="s">
        <v>125</v>
      </c>
      <c r="E93" s="157" t="s">
        <v>387</v>
      </c>
      <c r="F93" s="158" t="s">
        <v>372</v>
      </c>
      <c r="G93" s="159" t="s">
        <v>434</v>
      </c>
      <c r="H93" s="160">
        <v>1</v>
      </c>
      <c r="I93" s="375"/>
      <c r="J93" s="161">
        <f t="shared" si="0"/>
        <v>0</v>
      </c>
      <c r="K93" s="158" t="s">
        <v>17</v>
      </c>
      <c r="L93" s="36"/>
      <c r="M93" s="338"/>
      <c r="N93" s="289"/>
      <c r="O93" s="288"/>
      <c r="P93" s="288"/>
      <c r="Q93" s="288"/>
      <c r="R93" s="288"/>
      <c r="S93" s="288"/>
      <c r="T93" s="288"/>
      <c r="U93" s="328"/>
      <c r="V93" s="328"/>
      <c r="W93" s="32"/>
      <c r="X93" s="32"/>
      <c r="Y93" s="32"/>
      <c r="Z93" s="32"/>
      <c r="AA93" s="32"/>
      <c r="AB93" s="32"/>
      <c r="AC93" s="32"/>
      <c r="AD93" s="32"/>
      <c r="AE93" s="32"/>
      <c r="AR93" s="162"/>
      <c r="AT93" s="162"/>
      <c r="AU93" s="162"/>
      <c r="AY93" s="18"/>
      <c r="BE93" s="163"/>
      <c r="BF93" s="163"/>
      <c r="BG93" s="163"/>
      <c r="BH93" s="163"/>
      <c r="BI93" s="163"/>
      <c r="BJ93" s="18"/>
      <c r="BK93" s="163"/>
      <c r="BL93" s="18"/>
      <c r="BM93" s="162"/>
    </row>
    <row r="94" spans="1:65" s="2" customFormat="1" ht="6.95" customHeight="1" x14ac:dyDescent="0.2">
      <c r="A94" s="32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36"/>
      <c r="M94" s="328"/>
      <c r="N94" s="327"/>
      <c r="O94" s="328"/>
      <c r="P94" s="328"/>
      <c r="Q94" s="328"/>
      <c r="R94" s="328"/>
      <c r="S94" s="328"/>
      <c r="T94" s="328"/>
      <c r="U94" s="328"/>
      <c r="V94" s="328"/>
      <c r="W94" s="32"/>
      <c r="X94" s="32"/>
      <c r="Y94" s="32"/>
      <c r="Z94" s="32"/>
      <c r="AA94" s="32"/>
      <c r="AB94" s="32"/>
      <c r="AC94" s="32"/>
      <c r="AD94" s="32"/>
      <c r="AE94" s="32"/>
    </row>
  </sheetData>
  <sheetProtection algorithmName="SHA-512" hashValue="ZM53/APT6GojL+EezY+1dQO8qd2lDRFZQONfepLSHHNkS0g8rrf8VRBuXqlS4ety1DNapqQi0cADfZRBBe+DEw==" saltValue="ZuQFoctXt2rpQIK1raYOFQ==" spinCount="100000" sheet="1" objects="1" scenarios="1"/>
  <autoFilter ref="C78:K93"/>
  <mergeCells count="9">
    <mergeCell ref="E49:H49"/>
    <mergeCell ref="E69:H69"/>
    <mergeCell ref="E71:H71"/>
    <mergeCell ref="L2:V2"/>
    <mergeCell ref="E7:H7"/>
    <mergeCell ref="E9:H9"/>
    <mergeCell ref="E18:H18"/>
    <mergeCell ref="E27:H27"/>
    <mergeCell ref="E47:H47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3"/>
  <sheetViews>
    <sheetView showGridLines="0" topLeftCell="A21" workbookViewId="0">
      <selection activeCell="AF26" sqref="AF26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347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325" customWidth="1"/>
    <col min="14" max="14" width="9.33203125" style="325"/>
    <col min="15" max="20" width="14.1640625" style="325" customWidth="1"/>
    <col min="21" max="21" width="16.33203125" style="325" customWidth="1"/>
    <col min="22" max="22" width="12.33203125" style="325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/>
  </cols>
  <sheetData>
    <row r="1" spans="1:46" x14ac:dyDescent="0.2">
      <c r="A1" s="23"/>
    </row>
    <row r="2" spans="1:46" s="1" customFormat="1" ht="36.950000000000003" customHeight="1" x14ac:dyDescent="0.2">
      <c r="F2" s="347"/>
      <c r="L2" s="405"/>
      <c r="M2" s="405"/>
      <c r="N2" s="405"/>
      <c r="O2" s="405"/>
      <c r="P2" s="405"/>
      <c r="Q2" s="405"/>
      <c r="R2" s="405"/>
      <c r="S2" s="405"/>
      <c r="T2" s="405"/>
      <c r="U2" s="405"/>
      <c r="V2" s="405"/>
      <c r="AT2" s="18"/>
    </row>
    <row r="3" spans="1:46" s="1" customFormat="1" ht="6.95" customHeight="1" x14ac:dyDescent="0.2">
      <c r="B3" s="93"/>
      <c r="C3" s="94"/>
      <c r="D3" s="94"/>
      <c r="E3" s="94"/>
      <c r="F3" s="348"/>
      <c r="G3" s="94"/>
      <c r="H3" s="94"/>
      <c r="I3" s="94"/>
      <c r="J3" s="94"/>
      <c r="K3" s="94"/>
      <c r="L3" s="21"/>
      <c r="M3" s="325"/>
      <c r="N3" s="325"/>
      <c r="O3" s="325"/>
      <c r="P3" s="325"/>
      <c r="Q3" s="325"/>
      <c r="R3" s="325"/>
      <c r="S3" s="325"/>
      <c r="T3" s="325"/>
      <c r="U3" s="325"/>
      <c r="V3" s="325"/>
      <c r="AT3" s="18"/>
    </row>
    <row r="4" spans="1:46" s="1" customFormat="1" ht="24.95" customHeight="1" x14ac:dyDescent="0.2">
      <c r="B4" s="21"/>
      <c r="D4" s="95" t="s">
        <v>95</v>
      </c>
      <c r="F4" s="347"/>
      <c r="L4" s="21"/>
      <c r="M4" s="326"/>
      <c r="N4" s="325"/>
      <c r="O4" s="325"/>
      <c r="P4" s="325"/>
      <c r="Q4" s="325"/>
      <c r="R4" s="325"/>
      <c r="S4" s="325"/>
      <c r="T4" s="325"/>
      <c r="U4" s="325"/>
      <c r="V4" s="325"/>
      <c r="AT4" s="18"/>
    </row>
    <row r="5" spans="1:46" s="1" customFormat="1" ht="6.95" customHeight="1" x14ac:dyDescent="0.2">
      <c r="B5" s="21"/>
      <c r="F5" s="347"/>
      <c r="L5" s="21"/>
      <c r="M5" s="325"/>
      <c r="N5" s="325"/>
      <c r="O5" s="325"/>
      <c r="P5" s="325"/>
      <c r="Q5" s="325"/>
      <c r="R5" s="325"/>
      <c r="S5" s="325"/>
      <c r="T5" s="325"/>
      <c r="U5" s="325"/>
      <c r="V5" s="325"/>
    </row>
    <row r="6" spans="1:46" s="1" customFormat="1" ht="12" customHeight="1" x14ac:dyDescent="0.2">
      <c r="B6" s="21"/>
      <c r="D6" s="96" t="s">
        <v>14</v>
      </c>
      <c r="F6" s="347"/>
      <c r="L6" s="21"/>
      <c r="M6" s="325"/>
      <c r="N6" s="325"/>
      <c r="O6" s="325"/>
      <c r="P6" s="325"/>
      <c r="Q6" s="325"/>
      <c r="R6" s="325"/>
      <c r="S6" s="325"/>
      <c r="T6" s="325"/>
      <c r="U6" s="325"/>
      <c r="V6" s="325"/>
    </row>
    <row r="7" spans="1:46" s="1" customFormat="1" ht="16.5" customHeight="1" x14ac:dyDescent="0.2">
      <c r="B7" s="21"/>
      <c r="E7" s="418" t="str">
        <f>'Rekapitulace stavby'!K6</f>
        <v>Zařízení na provětrání půdy objektu ČRo v Ústí nad Labem</v>
      </c>
      <c r="F7" s="419"/>
      <c r="G7" s="419"/>
      <c r="H7" s="419"/>
      <c r="L7" s="21"/>
      <c r="M7" s="325"/>
      <c r="N7" s="325"/>
      <c r="O7" s="325"/>
      <c r="P7" s="325"/>
      <c r="Q7" s="325"/>
      <c r="R7" s="325"/>
      <c r="S7" s="325"/>
      <c r="T7" s="325"/>
      <c r="U7" s="325"/>
      <c r="V7" s="325"/>
    </row>
    <row r="8" spans="1:46" s="2" customFormat="1" ht="12" customHeight="1" x14ac:dyDescent="0.2">
      <c r="A8" s="32"/>
      <c r="B8" s="36"/>
      <c r="C8" s="32"/>
      <c r="D8" s="96" t="s">
        <v>96</v>
      </c>
      <c r="E8" s="32"/>
      <c r="F8" s="349"/>
      <c r="G8" s="32"/>
      <c r="H8" s="32"/>
      <c r="I8" s="32"/>
      <c r="J8" s="32"/>
      <c r="K8" s="32"/>
      <c r="L8" s="97"/>
      <c r="M8" s="327"/>
      <c r="N8" s="327"/>
      <c r="O8" s="327"/>
      <c r="P8" s="327"/>
      <c r="Q8" s="327"/>
      <c r="R8" s="327"/>
      <c r="S8" s="328"/>
      <c r="T8" s="328"/>
      <c r="U8" s="328"/>
      <c r="V8" s="328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6"/>
      <c r="C9" s="32"/>
      <c r="D9" s="32"/>
      <c r="E9" s="420" t="s">
        <v>447</v>
      </c>
      <c r="F9" s="421"/>
      <c r="G9" s="421"/>
      <c r="H9" s="421"/>
      <c r="I9" s="32"/>
      <c r="J9" s="32"/>
      <c r="K9" s="32"/>
      <c r="L9" s="97"/>
      <c r="M9" s="327"/>
      <c r="N9" s="327"/>
      <c r="O9" s="327"/>
      <c r="P9" s="327"/>
      <c r="Q9" s="327"/>
      <c r="R9" s="327"/>
      <c r="S9" s="328"/>
      <c r="T9" s="328"/>
      <c r="U9" s="328"/>
      <c r="V9" s="328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x14ac:dyDescent="0.2">
      <c r="A10" s="32"/>
      <c r="B10" s="36"/>
      <c r="C10" s="32"/>
      <c r="D10" s="32"/>
      <c r="E10" s="32"/>
      <c r="F10" s="349"/>
      <c r="G10" s="32"/>
      <c r="H10" s="32"/>
      <c r="I10" s="32"/>
      <c r="J10" s="32"/>
      <c r="K10" s="32"/>
      <c r="L10" s="97"/>
      <c r="M10" s="327"/>
      <c r="N10" s="327"/>
      <c r="O10" s="327"/>
      <c r="P10" s="327"/>
      <c r="Q10" s="327"/>
      <c r="R10" s="327"/>
      <c r="S10" s="328"/>
      <c r="T10" s="328"/>
      <c r="U10" s="328"/>
      <c r="V10" s="328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6"/>
      <c r="C11" s="32"/>
      <c r="D11" s="96" t="s">
        <v>16</v>
      </c>
      <c r="E11" s="32"/>
      <c r="F11" s="350" t="s">
        <v>17</v>
      </c>
      <c r="G11" s="32"/>
      <c r="H11" s="32"/>
      <c r="I11" s="96" t="s">
        <v>18</v>
      </c>
      <c r="J11" s="98" t="s">
        <v>17</v>
      </c>
      <c r="K11" s="32"/>
      <c r="L11" s="97"/>
      <c r="M11" s="327"/>
      <c r="N11" s="327"/>
      <c r="O11" s="327"/>
      <c r="P11" s="327"/>
      <c r="Q11" s="327"/>
      <c r="R11" s="327"/>
      <c r="S11" s="328"/>
      <c r="T11" s="328"/>
      <c r="U11" s="328"/>
      <c r="V11" s="328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6"/>
      <c r="C12" s="32"/>
      <c r="D12" s="96" t="s">
        <v>19</v>
      </c>
      <c r="E12" s="32"/>
      <c r="F12" s="350" t="s">
        <v>20</v>
      </c>
      <c r="G12" s="32"/>
      <c r="H12" s="32"/>
      <c r="I12" s="96" t="s">
        <v>21</v>
      </c>
      <c r="J12" s="99">
        <f>'Rekapitulace stavby'!AN8</f>
        <v>0</v>
      </c>
      <c r="K12" s="32"/>
      <c r="L12" s="97"/>
      <c r="M12" s="327"/>
      <c r="N12" s="327"/>
      <c r="O12" s="327"/>
      <c r="P12" s="327"/>
      <c r="Q12" s="327"/>
      <c r="R12" s="327"/>
      <c r="S12" s="328"/>
      <c r="T12" s="328"/>
      <c r="U12" s="328"/>
      <c r="V12" s="328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 x14ac:dyDescent="0.2">
      <c r="A13" s="32"/>
      <c r="B13" s="36"/>
      <c r="C13" s="32"/>
      <c r="D13" s="32"/>
      <c r="E13" s="32"/>
      <c r="F13" s="349"/>
      <c r="G13" s="32"/>
      <c r="H13" s="32"/>
      <c r="I13" s="32"/>
      <c r="J13" s="32"/>
      <c r="K13" s="32"/>
      <c r="L13" s="97"/>
      <c r="M13" s="327"/>
      <c r="N13" s="327"/>
      <c r="O13" s="327"/>
      <c r="P13" s="327"/>
      <c r="Q13" s="327"/>
      <c r="R13" s="327"/>
      <c r="S13" s="328"/>
      <c r="T13" s="328"/>
      <c r="U13" s="328"/>
      <c r="V13" s="328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6"/>
      <c r="C14" s="32"/>
      <c r="D14" s="96" t="s">
        <v>22</v>
      </c>
      <c r="E14" s="32"/>
      <c r="F14" s="349"/>
      <c r="G14" s="32"/>
      <c r="H14" s="32"/>
      <c r="I14" s="96" t="s">
        <v>23</v>
      </c>
      <c r="J14" s="98" t="s">
        <v>24</v>
      </c>
      <c r="K14" s="32"/>
      <c r="L14" s="97"/>
      <c r="M14" s="327"/>
      <c r="N14" s="327"/>
      <c r="O14" s="327"/>
      <c r="P14" s="327"/>
      <c r="Q14" s="327"/>
      <c r="R14" s="327"/>
      <c r="S14" s="328"/>
      <c r="T14" s="328"/>
      <c r="U14" s="328"/>
      <c r="V14" s="328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6"/>
      <c r="C15" s="32"/>
      <c r="D15" s="32"/>
      <c r="E15" s="98" t="s">
        <v>25</v>
      </c>
      <c r="F15" s="349"/>
      <c r="G15" s="32"/>
      <c r="H15" s="32"/>
      <c r="I15" s="96" t="s">
        <v>26</v>
      </c>
      <c r="J15" s="98" t="s">
        <v>27</v>
      </c>
      <c r="K15" s="32"/>
      <c r="L15" s="97"/>
      <c r="M15" s="327"/>
      <c r="N15" s="327"/>
      <c r="O15" s="327"/>
      <c r="P15" s="327"/>
      <c r="Q15" s="327"/>
      <c r="R15" s="327"/>
      <c r="S15" s="328"/>
      <c r="T15" s="328"/>
      <c r="U15" s="328"/>
      <c r="V15" s="328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 x14ac:dyDescent="0.2">
      <c r="A16" s="32"/>
      <c r="B16" s="36"/>
      <c r="C16" s="32"/>
      <c r="D16" s="32"/>
      <c r="E16" s="32"/>
      <c r="F16" s="349"/>
      <c r="G16" s="32"/>
      <c r="H16" s="32"/>
      <c r="I16" s="32"/>
      <c r="J16" s="32"/>
      <c r="K16" s="32"/>
      <c r="L16" s="97"/>
      <c r="M16" s="327"/>
      <c r="N16" s="327"/>
      <c r="O16" s="327"/>
      <c r="P16" s="327"/>
      <c r="Q16" s="327"/>
      <c r="R16" s="327"/>
      <c r="S16" s="328"/>
      <c r="T16" s="328"/>
      <c r="U16" s="328"/>
      <c r="V16" s="328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6"/>
      <c r="C17" s="32"/>
      <c r="D17" s="96" t="s">
        <v>28</v>
      </c>
      <c r="E17" s="32"/>
      <c r="F17" s="349"/>
      <c r="G17" s="32"/>
      <c r="H17" s="32"/>
      <c r="I17" s="96" t="s">
        <v>23</v>
      </c>
      <c r="J17" s="98">
        <f>'Rekapitulace stavby'!AN13</f>
        <v>0</v>
      </c>
      <c r="K17" s="32"/>
      <c r="L17" s="97"/>
      <c r="M17" s="327"/>
      <c r="N17" s="327"/>
      <c r="O17" s="327"/>
      <c r="P17" s="327"/>
      <c r="Q17" s="327"/>
      <c r="R17" s="327"/>
      <c r="S17" s="328"/>
      <c r="T17" s="328"/>
      <c r="U17" s="328"/>
      <c r="V17" s="328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6"/>
      <c r="C18" s="32"/>
      <c r="D18" s="32"/>
      <c r="E18" s="422">
        <f>'Rekapitulace stavby'!E14</f>
        <v>0</v>
      </c>
      <c r="F18" s="422"/>
      <c r="G18" s="422"/>
      <c r="H18" s="422"/>
      <c r="I18" s="96" t="s">
        <v>26</v>
      </c>
      <c r="J18" s="98">
        <f>'Rekapitulace stavby'!AN14</f>
        <v>0</v>
      </c>
      <c r="K18" s="32"/>
      <c r="L18" s="97"/>
      <c r="M18" s="327"/>
      <c r="N18" s="327"/>
      <c r="O18" s="327"/>
      <c r="P18" s="327"/>
      <c r="Q18" s="327"/>
      <c r="R18" s="327"/>
      <c r="S18" s="328"/>
      <c r="T18" s="328"/>
      <c r="U18" s="328"/>
      <c r="V18" s="328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 x14ac:dyDescent="0.2">
      <c r="A19" s="32"/>
      <c r="B19" s="36"/>
      <c r="C19" s="32"/>
      <c r="D19" s="32"/>
      <c r="E19" s="32"/>
      <c r="F19" s="349"/>
      <c r="G19" s="32"/>
      <c r="H19" s="32"/>
      <c r="I19" s="32"/>
      <c r="J19" s="32"/>
      <c r="K19" s="32"/>
      <c r="L19" s="97"/>
      <c r="M19" s="327"/>
      <c r="N19" s="327"/>
      <c r="O19" s="327"/>
      <c r="P19" s="327"/>
      <c r="Q19" s="327"/>
      <c r="R19" s="327"/>
      <c r="S19" s="328"/>
      <c r="T19" s="328"/>
      <c r="U19" s="328"/>
      <c r="V19" s="328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6"/>
      <c r="C20" s="32"/>
      <c r="D20" s="96" t="s">
        <v>29</v>
      </c>
      <c r="E20" s="32"/>
      <c r="F20" s="349"/>
      <c r="G20" s="32"/>
      <c r="H20" s="32"/>
      <c r="I20" s="96" t="s">
        <v>23</v>
      </c>
      <c r="J20" s="98" t="s">
        <v>30</v>
      </c>
      <c r="K20" s="32"/>
      <c r="L20" s="97"/>
      <c r="M20" s="327"/>
      <c r="N20" s="327"/>
      <c r="O20" s="327"/>
      <c r="P20" s="327"/>
      <c r="Q20" s="327"/>
      <c r="R20" s="327"/>
      <c r="S20" s="328"/>
      <c r="T20" s="328"/>
      <c r="U20" s="328"/>
      <c r="V20" s="328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6"/>
      <c r="C21" s="32"/>
      <c r="D21" s="32"/>
      <c r="E21" s="98" t="s">
        <v>31</v>
      </c>
      <c r="F21" s="349"/>
      <c r="G21" s="32"/>
      <c r="H21" s="32"/>
      <c r="I21" s="96" t="s">
        <v>26</v>
      </c>
      <c r="J21" s="98" t="s">
        <v>17</v>
      </c>
      <c r="K21" s="32"/>
      <c r="L21" s="97"/>
      <c r="M21" s="327"/>
      <c r="N21" s="327"/>
      <c r="O21" s="327"/>
      <c r="P21" s="327"/>
      <c r="Q21" s="327"/>
      <c r="R21" s="327"/>
      <c r="S21" s="328"/>
      <c r="T21" s="328"/>
      <c r="U21" s="328"/>
      <c r="V21" s="328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 x14ac:dyDescent="0.2">
      <c r="A22" s="32"/>
      <c r="B22" s="36"/>
      <c r="C22" s="32"/>
      <c r="D22" s="32"/>
      <c r="E22" s="32"/>
      <c r="F22" s="349"/>
      <c r="G22" s="32"/>
      <c r="H22" s="32"/>
      <c r="I22" s="32"/>
      <c r="J22" s="32"/>
      <c r="K22" s="32"/>
      <c r="L22" s="97"/>
      <c r="M22" s="327"/>
      <c r="N22" s="327"/>
      <c r="O22" s="327"/>
      <c r="P22" s="327"/>
      <c r="Q22" s="327"/>
      <c r="R22" s="327"/>
      <c r="S22" s="328"/>
      <c r="T22" s="328"/>
      <c r="U22" s="328"/>
      <c r="V22" s="328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6"/>
      <c r="C23" s="32"/>
      <c r="D23" s="96" t="s">
        <v>33</v>
      </c>
      <c r="E23" s="32"/>
      <c r="F23" s="349"/>
      <c r="G23" s="32"/>
      <c r="H23" s="32"/>
      <c r="I23" s="96" t="s">
        <v>23</v>
      </c>
      <c r="J23" s="98" t="s">
        <v>34</v>
      </c>
      <c r="K23" s="32"/>
      <c r="L23" s="97"/>
      <c r="M23" s="327"/>
      <c r="N23" s="327"/>
      <c r="O23" s="327"/>
      <c r="P23" s="327"/>
      <c r="Q23" s="327"/>
      <c r="R23" s="327"/>
      <c r="S23" s="328"/>
      <c r="T23" s="328"/>
      <c r="U23" s="328"/>
      <c r="V23" s="328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6"/>
      <c r="C24" s="32"/>
      <c r="D24" s="32"/>
      <c r="E24" s="98" t="s">
        <v>35</v>
      </c>
      <c r="F24" s="349"/>
      <c r="G24" s="32"/>
      <c r="H24" s="32"/>
      <c r="I24" s="96" t="s">
        <v>26</v>
      </c>
      <c r="J24" s="98" t="s">
        <v>17</v>
      </c>
      <c r="K24" s="32"/>
      <c r="L24" s="97"/>
      <c r="M24" s="327"/>
      <c r="N24" s="327"/>
      <c r="O24" s="327"/>
      <c r="P24" s="327"/>
      <c r="Q24" s="327"/>
      <c r="R24" s="327"/>
      <c r="S24" s="328"/>
      <c r="T24" s="328"/>
      <c r="U24" s="328"/>
      <c r="V24" s="328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 x14ac:dyDescent="0.2">
      <c r="A25" s="32"/>
      <c r="B25" s="36"/>
      <c r="C25" s="32"/>
      <c r="D25" s="32"/>
      <c r="E25" s="32"/>
      <c r="F25" s="349"/>
      <c r="G25" s="32"/>
      <c r="H25" s="32"/>
      <c r="I25" s="32"/>
      <c r="J25" s="32"/>
      <c r="K25" s="32"/>
      <c r="L25" s="97"/>
      <c r="M25" s="327"/>
      <c r="N25" s="327"/>
      <c r="O25" s="327"/>
      <c r="P25" s="327"/>
      <c r="Q25" s="327"/>
      <c r="R25" s="327"/>
      <c r="S25" s="328"/>
      <c r="T25" s="328"/>
      <c r="U25" s="328"/>
      <c r="V25" s="328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6"/>
      <c r="C26" s="32"/>
      <c r="D26" s="96" t="s">
        <v>36</v>
      </c>
      <c r="E26" s="32"/>
      <c r="F26" s="349"/>
      <c r="G26" s="32"/>
      <c r="H26" s="32"/>
      <c r="I26" s="32"/>
      <c r="J26" s="32"/>
      <c r="K26" s="32"/>
      <c r="L26" s="97"/>
      <c r="M26" s="327"/>
      <c r="N26" s="327"/>
      <c r="O26" s="327"/>
      <c r="P26" s="327"/>
      <c r="Q26" s="327"/>
      <c r="R26" s="327"/>
      <c r="S26" s="328"/>
      <c r="T26" s="328"/>
      <c r="U26" s="328"/>
      <c r="V26" s="328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100"/>
      <c r="B27" s="101"/>
      <c r="C27" s="100"/>
      <c r="D27" s="100"/>
      <c r="E27" s="423" t="s">
        <v>17</v>
      </c>
      <c r="F27" s="423"/>
      <c r="G27" s="423"/>
      <c r="H27" s="423"/>
      <c r="I27" s="100"/>
      <c r="J27" s="100"/>
      <c r="K27" s="100"/>
      <c r="L27" s="102"/>
      <c r="M27" s="329"/>
      <c r="N27" s="329"/>
      <c r="O27" s="329"/>
      <c r="P27" s="329"/>
      <c r="Q27" s="329"/>
      <c r="R27" s="329"/>
      <c r="S27" s="330"/>
      <c r="T27" s="330"/>
      <c r="U27" s="330"/>
      <c r="V27" s="33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 x14ac:dyDescent="0.2">
      <c r="A28" s="32"/>
      <c r="B28" s="36"/>
      <c r="C28" s="32"/>
      <c r="D28" s="32"/>
      <c r="E28" s="32"/>
      <c r="F28" s="349"/>
      <c r="G28" s="32"/>
      <c r="H28" s="32"/>
      <c r="I28" s="32"/>
      <c r="J28" s="32"/>
      <c r="K28" s="32"/>
      <c r="L28" s="97"/>
      <c r="M28" s="327"/>
      <c r="N28" s="327"/>
      <c r="O28" s="327"/>
      <c r="P28" s="327"/>
      <c r="Q28" s="327"/>
      <c r="R28" s="327"/>
      <c r="S28" s="328"/>
      <c r="T28" s="328"/>
      <c r="U28" s="328"/>
      <c r="V28" s="328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6"/>
      <c r="C29" s="32"/>
      <c r="D29" s="103"/>
      <c r="E29" s="103"/>
      <c r="F29" s="351"/>
      <c r="G29" s="103"/>
      <c r="H29" s="103"/>
      <c r="I29" s="103"/>
      <c r="J29" s="103"/>
      <c r="K29" s="103"/>
      <c r="L29" s="97"/>
      <c r="M29" s="327"/>
      <c r="N29" s="327"/>
      <c r="O29" s="327"/>
      <c r="P29" s="327"/>
      <c r="Q29" s="327"/>
      <c r="R29" s="327"/>
      <c r="S29" s="328"/>
      <c r="T29" s="328"/>
      <c r="U29" s="328"/>
      <c r="V29" s="328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6"/>
      <c r="C30" s="32"/>
      <c r="D30" s="104" t="s">
        <v>38</v>
      </c>
      <c r="E30" s="32"/>
      <c r="F30" s="349"/>
      <c r="G30" s="32"/>
      <c r="H30" s="32"/>
      <c r="I30" s="32"/>
      <c r="J30" s="105">
        <f>ROUND(J82, 2)</f>
        <v>0</v>
      </c>
      <c r="K30" s="32"/>
      <c r="L30" s="97"/>
      <c r="M30" s="327"/>
      <c r="N30" s="327"/>
      <c r="O30" s="327"/>
      <c r="P30" s="327"/>
      <c r="Q30" s="327"/>
      <c r="R30" s="327"/>
      <c r="S30" s="328"/>
      <c r="T30" s="328"/>
      <c r="U30" s="328"/>
      <c r="V30" s="328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6"/>
      <c r="C31" s="32"/>
      <c r="D31" s="103"/>
      <c r="E31" s="103"/>
      <c r="F31" s="351"/>
      <c r="G31" s="103"/>
      <c r="H31" s="103"/>
      <c r="I31" s="103"/>
      <c r="J31" s="103"/>
      <c r="K31" s="103"/>
      <c r="L31" s="97"/>
      <c r="M31" s="327"/>
      <c r="N31" s="327"/>
      <c r="O31" s="327"/>
      <c r="P31" s="327"/>
      <c r="Q31" s="327"/>
      <c r="R31" s="327"/>
      <c r="S31" s="328"/>
      <c r="T31" s="328"/>
      <c r="U31" s="328"/>
      <c r="V31" s="328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6"/>
      <c r="C32" s="32"/>
      <c r="D32" s="32"/>
      <c r="E32" s="32"/>
      <c r="F32" s="352" t="s">
        <v>40</v>
      </c>
      <c r="G32" s="32"/>
      <c r="H32" s="32"/>
      <c r="I32" s="106" t="s">
        <v>39</v>
      </c>
      <c r="J32" s="106" t="s">
        <v>41</v>
      </c>
      <c r="K32" s="32"/>
      <c r="L32" s="97"/>
      <c r="M32" s="327"/>
      <c r="N32" s="327"/>
      <c r="O32" s="327"/>
      <c r="P32" s="327"/>
      <c r="Q32" s="327"/>
      <c r="R32" s="327"/>
      <c r="S32" s="328"/>
      <c r="T32" s="328"/>
      <c r="U32" s="328"/>
      <c r="V32" s="328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 x14ac:dyDescent="0.2">
      <c r="A33" s="32"/>
      <c r="B33" s="36"/>
      <c r="C33" s="32"/>
      <c r="D33" s="107" t="s">
        <v>42</v>
      </c>
      <c r="E33" s="96" t="s">
        <v>43</v>
      </c>
      <c r="F33" s="108">
        <f>J30</f>
        <v>0</v>
      </c>
      <c r="G33" s="286"/>
      <c r="H33" s="286"/>
      <c r="I33" s="109">
        <f>'Rekapitulace stavby'!L29</f>
        <v>0.21</v>
      </c>
      <c r="J33" s="108">
        <f>ROUND(F33*I33,  2)</f>
        <v>0</v>
      </c>
      <c r="K33" s="32"/>
      <c r="L33" s="97"/>
      <c r="M33" s="327"/>
      <c r="N33" s="327"/>
      <c r="O33" s="327"/>
      <c r="P33" s="327"/>
      <c r="Q33" s="327"/>
      <c r="R33" s="327"/>
      <c r="S33" s="328"/>
      <c r="T33" s="328"/>
      <c r="U33" s="328"/>
      <c r="V33" s="328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 x14ac:dyDescent="0.2">
      <c r="A34" s="32"/>
      <c r="B34" s="36"/>
      <c r="C34" s="32"/>
      <c r="D34" s="32"/>
      <c r="E34" s="96" t="s">
        <v>45</v>
      </c>
      <c r="F34" s="353">
        <f>ROUND((SUM(BG82:BG92)),  2)</f>
        <v>0</v>
      </c>
      <c r="G34" s="32"/>
      <c r="H34" s="32"/>
      <c r="I34" s="109">
        <v>0.21</v>
      </c>
      <c r="J34" s="108">
        <f>0</f>
        <v>0</v>
      </c>
      <c r="K34" s="32"/>
      <c r="L34" s="97"/>
      <c r="M34" s="327"/>
      <c r="N34" s="327"/>
      <c r="O34" s="327"/>
      <c r="P34" s="327"/>
      <c r="Q34" s="327"/>
      <c r="R34" s="327"/>
      <c r="S34" s="328"/>
      <c r="T34" s="328"/>
      <c r="U34" s="328"/>
      <c r="V34" s="328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6"/>
      <c r="C35" s="32"/>
      <c r="D35" s="32"/>
      <c r="E35" s="96" t="s">
        <v>46</v>
      </c>
      <c r="F35" s="353">
        <f>ROUND((SUM(BH82:BH92)),  2)</f>
        <v>0</v>
      </c>
      <c r="G35" s="32"/>
      <c r="H35" s="32"/>
      <c r="I35" s="109">
        <v>0.15</v>
      </c>
      <c r="J35" s="108">
        <f>0</f>
        <v>0</v>
      </c>
      <c r="K35" s="32"/>
      <c r="L35" s="97"/>
      <c r="M35" s="327"/>
      <c r="N35" s="327"/>
      <c r="O35" s="327"/>
      <c r="P35" s="327"/>
      <c r="Q35" s="327"/>
      <c r="R35" s="327"/>
      <c r="S35" s="328"/>
      <c r="T35" s="328"/>
      <c r="U35" s="328"/>
      <c r="V35" s="328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 x14ac:dyDescent="0.2">
      <c r="A36" s="32"/>
      <c r="B36" s="36"/>
      <c r="C36" s="32"/>
      <c r="D36" s="32"/>
      <c r="E36" s="96" t="s">
        <v>47</v>
      </c>
      <c r="F36" s="353">
        <f>ROUND((SUM(BI82:BI92)),  2)</f>
        <v>0</v>
      </c>
      <c r="G36" s="32"/>
      <c r="H36" s="32"/>
      <c r="I36" s="109">
        <v>0</v>
      </c>
      <c r="J36" s="108">
        <f>0</f>
        <v>0</v>
      </c>
      <c r="K36" s="32"/>
      <c r="L36" s="97"/>
      <c r="M36" s="327"/>
      <c r="N36" s="327"/>
      <c r="O36" s="327"/>
      <c r="P36" s="327"/>
      <c r="Q36" s="327"/>
      <c r="R36" s="327"/>
      <c r="S36" s="328"/>
      <c r="T36" s="328"/>
      <c r="U36" s="328"/>
      <c r="V36" s="328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6.95" customHeight="1" x14ac:dyDescent="0.2">
      <c r="A37" s="32"/>
      <c r="B37" s="36"/>
      <c r="C37" s="32"/>
      <c r="D37" s="32"/>
      <c r="E37" s="32"/>
      <c r="F37" s="349"/>
      <c r="G37" s="32"/>
      <c r="H37" s="32"/>
      <c r="I37" s="32"/>
      <c r="J37" s="32"/>
      <c r="K37" s="32"/>
      <c r="L37" s="97"/>
      <c r="M37" s="327"/>
      <c r="N37" s="327"/>
      <c r="O37" s="327"/>
      <c r="P37" s="327"/>
      <c r="Q37" s="327"/>
      <c r="R37" s="327"/>
      <c r="S37" s="328"/>
      <c r="T37" s="328"/>
      <c r="U37" s="328"/>
      <c r="V37" s="328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25.35" customHeight="1" x14ac:dyDescent="0.2">
      <c r="A38" s="32"/>
      <c r="B38" s="36"/>
      <c r="C38" s="110"/>
      <c r="D38" s="111" t="s">
        <v>48</v>
      </c>
      <c r="E38" s="112"/>
      <c r="F38" s="114"/>
      <c r="G38" s="113" t="s">
        <v>49</v>
      </c>
      <c r="H38" s="114" t="s">
        <v>50</v>
      </c>
      <c r="I38" s="112"/>
      <c r="J38" s="115">
        <f>SUM(J30:J36)</f>
        <v>0</v>
      </c>
      <c r="K38" s="116"/>
      <c r="L38" s="97"/>
      <c r="M38" s="327"/>
      <c r="N38" s="327"/>
      <c r="O38" s="327"/>
      <c r="P38" s="327"/>
      <c r="Q38" s="327"/>
      <c r="R38" s="327"/>
      <c r="S38" s="328"/>
      <c r="T38" s="328"/>
      <c r="U38" s="328"/>
      <c r="V38" s="328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customHeight="1" x14ac:dyDescent="0.2">
      <c r="A39" s="32"/>
      <c r="B39" s="117"/>
      <c r="C39" s="118"/>
      <c r="D39" s="118"/>
      <c r="E39" s="118"/>
      <c r="F39" s="354"/>
      <c r="G39" s="118"/>
      <c r="H39" s="118"/>
      <c r="I39" s="118"/>
      <c r="J39" s="118"/>
      <c r="K39" s="118"/>
      <c r="L39" s="97"/>
      <c r="M39" s="327"/>
      <c r="N39" s="327"/>
      <c r="O39" s="327"/>
      <c r="P39" s="327"/>
      <c r="Q39" s="327"/>
      <c r="R39" s="327"/>
      <c r="S39" s="328"/>
      <c r="T39" s="328"/>
      <c r="U39" s="328"/>
      <c r="V39" s="328"/>
      <c r="W39" s="32"/>
      <c r="X39" s="32"/>
      <c r="Y39" s="32"/>
      <c r="Z39" s="32"/>
      <c r="AA39" s="32"/>
      <c r="AB39" s="32"/>
      <c r="AC39" s="32"/>
      <c r="AD39" s="32"/>
      <c r="AE39" s="32"/>
    </row>
    <row r="43" spans="1:31" s="2" customFormat="1" ht="6.95" customHeight="1" x14ac:dyDescent="0.2">
      <c r="A43" s="32"/>
      <c r="B43" s="119"/>
      <c r="C43" s="120"/>
      <c r="D43" s="120"/>
      <c r="E43" s="120"/>
      <c r="F43" s="355"/>
      <c r="G43" s="120"/>
      <c r="H43" s="120"/>
      <c r="I43" s="120"/>
      <c r="J43" s="120"/>
      <c r="K43" s="120"/>
      <c r="L43" s="97"/>
      <c r="M43" s="327"/>
      <c r="N43" s="327"/>
      <c r="O43" s="327"/>
      <c r="P43" s="327"/>
      <c r="Q43" s="327"/>
      <c r="R43" s="327"/>
      <c r="S43" s="328"/>
      <c r="T43" s="328"/>
      <c r="U43" s="328"/>
      <c r="V43" s="328"/>
      <c r="W43" s="32"/>
      <c r="X43" s="32"/>
      <c r="Y43" s="32"/>
      <c r="Z43" s="32"/>
      <c r="AA43" s="32"/>
      <c r="AB43" s="32"/>
      <c r="AC43" s="32"/>
      <c r="AD43" s="32"/>
      <c r="AE43" s="32"/>
    </row>
    <row r="44" spans="1:31" s="2" customFormat="1" ht="24.95" customHeight="1" x14ac:dyDescent="0.2">
      <c r="A44" s="32"/>
      <c r="B44" s="33"/>
      <c r="C44" s="24" t="s">
        <v>98</v>
      </c>
      <c r="D44" s="34"/>
      <c r="E44" s="34"/>
      <c r="F44" s="356"/>
      <c r="G44" s="34"/>
      <c r="H44" s="34"/>
      <c r="I44" s="34"/>
      <c r="J44" s="34"/>
      <c r="K44" s="34"/>
      <c r="L44" s="97"/>
      <c r="M44" s="327"/>
      <c r="N44" s="327"/>
      <c r="O44" s="327"/>
      <c r="P44" s="327"/>
      <c r="Q44" s="327"/>
      <c r="R44" s="327"/>
      <c r="S44" s="328"/>
      <c r="T44" s="328"/>
      <c r="U44" s="328"/>
      <c r="V44" s="328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6.95" customHeight="1" x14ac:dyDescent="0.2">
      <c r="A45" s="32"/>
      <c r="B45" s="33"/>
      <c r="C45" s="34"/>
      <c r="D45" s="34"/>
      <c r="E45" s="34"/>
      <c r="F45" s="356"/>
      <c r="G45" s="34"/>
      <c r="H45" s="34"/>
      <c r="I45" s="34"/>
      <c r="J45" s="34"/>
      <c r="K45" s="34"/>
      <c r="L45" s="97"/>
      <c r="M45" s="327"/>
      <c r="N45" s="327"/>
      <c r="O45" s="327"/>
      <c r="P45" s="327"/>
      <c r="Q45" s="327"/>
      <c r="R45" s="327"/>
      <c r="S45" s="328"/>
      <c r="T45" s="328"/>
      <c r="U45" s="328"/>
      <c r="V45" s="328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12" customHeight="1" x14ac:dyDescent="0.2">
      <c r="A46" s="32"/>
      <c r="B46" s="33"/>
      <c r="C46" s="29" t="s">
        <v>14</v>
      </c>
      <c r="D46" s="34"/>
      <c r="E46" s="34"/>
      <c r="F46" s="356"/>
      <c r="G46" s="34"/>
      <c r="H46" s="34"/>
      <c r="I46" s="34"/>
      <c r="J46" s="34"/>
      <c r="K46" s="34"/>
      <c r="L46" s="97"/>
      <c r="M46" s="327"/>
      <c r="N46" s="327"/>
      <c r="O46" s="327"/>
      <c r="P46" s="327"/>
      <c r="Q46" s="327"/>
      <c r="R46" s="327"/>
      <c r="S46" s="328"/>
      <c r="T46" s="328"/>
      <c r="U46" s="328"/>
      <c r="V46" s="328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6.5" customHeight="1" x14ac:dyDescent="0.2">
      <c r="A47" s="32"/>
      <c r="B47" s="33"/>
      <c r="C47" s="34"/>
      <c r="D47" s="34"/>
      <c r="E47" s="416" t="str">
        <f>E7</f>
        <v>Zařízení na provětrání půdy objektu ČRo v Ústí nad Labem</v>
      </c>
      <c r="F47" s="417"/>
      <c r="G47" s="417"/>
      <c r="H47" s="417"/>
      <c r="I47" s="34"/>
      <c r="J47" s="34"/>
      <c r="K47" s="34"/>
      <c r="L47" s="97"/>
      <c r="M47" s="327"/>
      <c r="N47" s="327"/>
      <c r="O47" s="327"/>
      <c r="P47" s="327"/>
      <c r="Q47" s="327"/>
      <c r="R47" s="327"/>
      <c r="S47" s="328"/>
      <c r="T47" s="328"/>
      <c r="U47" s="328"/>
      <c r="V47" s="328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2" customHeight="1" x14ac:dyDescent="0.2">
      <c r="A48" s="32"/>
      <c r="B48" s="33"/>
      <c r="C48" s="29" t="s">
        <v>96</v>
      </c>
      <c r="D48" s="34"/>
      <c r="E48" s="34"/>
      <c r="F48" s="356"/>
      <c r="G48" s="34"/>
      <c r="H48" s="34"/>
      <c r="I48" s="34"/>
      <c r="J48" s="34"/>
      <c r="K48" s="34"/>
      <c r="L48" s="97"/>
      <c r="M48" s="327"/>
      <c r="N48" s="327"/>
      <c r="O48" s="327"/>
      <c r="P48" s="327"/>
      <c r="Q48" s="327"/>
      <c r="R48" s="327"/>
      <c r="S48" s="328"/>
      <c r="T48" s="328"/>
      <c r="U48" s="328"/>
      <c r="V48" s="328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6.5" customHeight="1" x14ac:dyDescent="0.2">
      <c r="A49" s="32"/>
      <c r="B49" s="33"/>
      <c r="C49" s="34"/>
      <c r="D49" s="34"/>
      <c r="E49" s="378" t="str">
        <f>E9</f>
        <v>VON - Vedlejší a ostatní náklady</v>
      </c>
      <c r="F49" s="415"/>
      <c r="G49" s="415"/>
      <c r="H49" s="415"/>
      <c r="I49" s="34"/>
      <c r="J49" s="34"/>
      <c r="K49" s="34"/>
      <c r="L49" s="97"/>
      <c r="M49" s="327"/>
      <c r="N49" s="327"/>
      <c r="O49" s="327"/>
      <c r="P49" s="327"/>
      <c r="Q49" s="327"/>
      <c r="R49" s="327"/>
      <c r="S49" s="328"/>
      <c r="T49" s="328"/>
      <c r="U49" s="328"/>
      <c r="V49" s="328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6.95" customHeight="1" x14ac:dyDescent="0.2">
      <c r="A50" s="32"/>
      <c r="B50" s="33"/>
      <c r="C50" s="34"/>
      <c r="D50" s="34"/>
      <c r="E50" s="34"/>
      <c r="F50" s="356"/>
      <c r="G50" s="34"/>
      <c r="H50" s="34"/>
      <c r="I50" s="34"/>
      <c r="J50" s="34"/>
      <c r="K50" s="34"/>
      <c r="L50" s="97"/>
      <c r="M50" s="327"/>
      <c r="N50" s="327"/>
      <c r="O50" s="327"/>
      <c r="P50" s="327"/>
      <c r="Q50" s="327"/>
      <c r="R50" s="327"/>
      <c r="S50" s="328"/>
      <c r="T50" s="328"/>
      <c r="U50" s="328"/>
      <c r="V50" s="328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12" customHeight="1" x14ac:dyDescent="0.2">
      <c r="A51" s="32"/>
      <c r="B51" s="33"/>
      <c r="C51" s="29" t="s">
        <v>19</v>
      </c>
      <c r="D51" s="34"/>
      <c r="E51" s="34"/>
      <c r="F51" s="357" t="str">
        <f>F12</f>
        <v>Ústí nad Labem</v>
      </c>
      <c r="G51" s="34"/>
      <c r="H51" s="34"/>
      <c r="I51" s="29" t="s">
        <v>21</v>
      </c>
      <c r="J51" s="52">
        <f>IF(J12="","",J12)</f>
        <v>0</v>
      </c>
      <c r="K51" s="34"/>
      <c r="L51" s="97"/>
      <c r="M51" s="327"/>
      <c r="N51" s="327"/>
      <c r="O51" s="327"/>
      <c r="P51" s="327"/>
      <c r="Q51" s="327"/>
      <c r="R51" s="327"/>
      <c r="S51" s="328"/>
      <c r="T51" s="328"/>
      <c r="U51" s="328"/>
      <c r="V51" s="328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6.95" customHeight="1" x14ac:dyDescent="0.2">
      <c r="A52" s="32"/>
      <c r="B52" s="33"/>
      <c r="C52" s="34"/>
      <c r="D52" s="34"/>
      <c r="E52" s="34"/>
      <c r="F52" s="356"/>
      <c r="G52" s="34"/>
      <c r="H52" s="34"/>
      <c r="I52" s="34"/>
      <c r="J52" s="34"/>
      <c r="K52" s="34"/>
      <c r="L52" s="97"/>
      <c r="M52" s="327"/>
      <c r="N52" s="327"/>
      <c r="O52" s="327"/>
      <c r="P52" s="327"/>
      <c r="Q52" s="327"/>
      <c r="R52" s="327"/>
      <c r="S52" s="328"/>
      <c r="T52" s="328"/>
      <c r="U52" s="328"/>
      <c r="V52" s="328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25.7" customHeight="1" x14ac:dyDescent="0.2">
      <c r="A53" s="32"/>
      <c r="B53" s="33"/>
      <c r="C53" s="29" t="s">
        <v>22</v>
      </c>
      <c r="D53" s="34"/>
      <c r="E53" s="34"/>
      <c r="F53" s="357" t="str">
        <f>E15</f>
        <v>Český rozhlas, Vinohradská 1409/12, 120 99 Praha 2</v>
      </c>
      <c r="G53" s="34"/>
      <c r="H53" s="34"/>
      <c r="I53" s="29" t="s">
        <v>29</v>
      </c>
      <c r="J53" s="30" t="str">
        <f>E21</f>
        <v>Ing. arch. Václav Kolínský</v>
      </c>
      <c r="K53" s="34"/>
      <c r="L53" s="97"/>
      <c r="M53" s="327"/>
      <c r="N53" s="327"/>
      <c r="O53" s="327"/>
      <c r="P53" s="327"/>
      <c r="Q53" s="327"/>
      <c r="R53" s="327"/>
      <c r="S53" s="328"/>
      <c r="T53" s="328"/>
      <c r="U53" s="328"/>
      <c r="V53" s="328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40.15" customHeight="1" x14ac:dyDescent="0.2">
      <c r="A54" s="32"/>
      <c r="B54" s="33"/>
      <c r="C54" s="29" t="s">
        <v>28</v>
      </c>
      <c r="D54" s="34"/>
      <c r="E54" s="34"/>
      <c r="F54" s="357">
        <f>IF(E18="","",E18)</f>
        <v>0</v>
      </c>
      <c r="G54" s="34"/>
      <c r="H54" s="34"/>
      <c r="I54" s="29" t="s">
        <v>33</v>
      </c>
      <c r="J54" s="30" t="str">
        <f>E24</f>
        <v>Petr Krčál, Dukelská 973, 564 01 Žamberk</v>
      </c>
      <c r="K54" s="34"/>
      <c r="L54" s="97"/>
      <c r="M54" s="327"/>
      <c r="N54" s="327"/>
      <c r="O54" s="327"/>
      <c r="P54" s="327"/>
      <c r="Q54" s="327"/>
      <c r="R54" s="327"/>
      <c r="S54" s="328"/>
      <c r="T54" s="328"/>
      <c r="U54" s="328"/>
      <c r="V54" s="328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0.35" customHeight="1" x14ac:dyDescent="0.2">
      <c r="A55" s="32"/>
      <c r="B55" s="33"/>
      <c r="C55" s="34"/>
      <c r="D55" s="34"/>
      <c r="E55" s="34"/>
      <c r="F55" s="356"/>
      <c r="G55" s="34"/>
      <c r="H55" s="34"/>
      <c r="I55" s="34"/>
      <c r="J55" s="34"/>
      <c r="K55" s="34"/>
      <c r="L55" s="97"/>
      <c r="M55" s="327"/>
      <c r="N55" s="327"/>
      <c r="O55" s="327"/>
      <c r="P55" s="327"/>
      <c r="Q55" s="327"/>
      <c r="R55" s="327"/>
      <c r="S55" s="328"/>
      <c r="T55" s="328"/>
      <c r="U55" s="328"/>
      <c r="V55" s="328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29.25" customHeight="1" x14ac:dyDescent="0.2">
      <c r="A56" s="32"/>
      <c r="B56" s="33"/>
      <c r="C56" s="121" t="s">
        <v>99</v>
      </c>
      <c r="D56" s="122"/>
      <c r="E56" s="122"/>
      <c r="F56" s="122"/>
      <c r="G56" s="122"/>
      <c r="H56" s="122"/>
      <c r="I56" s="122"/>
      <c r="J56" s="123" t="s">
        <v>100</v>
      </c>
      <c r="K56" s="122"/>
      <c r="L56" s="97"/>
      <c r="M56" s="327"/>
      <c r="N56" s="327"/>
      <c r="O56" s="327"/>
      <c r="P56" s="327"/>
      <c r="Q56" s="327"/>
      <c r="R56" s="327"/>
      <c r="S56" s="328"/>
      <c r="T56" s="328"/>
      <c r="U56" s="328"/>
      <c r="V56" s="328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10.35" customHeight="1" x14ac:dyDescent="0.2">
      <c r="A57" s="32"/>
      <c r="B57" s="33"/>
      <c r="C57" s="34"/>
      <c r="D57" s="34"/>
      <c r="E57" s="34"/>
      <c r="F57" s="356"/>
      <c r="G57" s="34"/>
      <c r="H57" s="34"/>
      <c r="I57" s="34"/>
      <c r="J57" s="34"/>
      <c r="K57" s="34"/>
      <c r="L57" s="97"/>
      <c r="M57" s="327"/>
      <c r="N57" s="327"/>
      <c r="O57" s="327"/>
      <c r="P57" s="327"/>
      <c r="Q57" s="327"/>
      <c r="R57" s="327"/>
      <c r="S57" s="328"/>
      <c r="T57" s="328"/>
      <c r="U57" s="328"/>
      <c r="V57" s="328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22.9" customHeight="1" x14ac:dyDescent="0.2">
      <c r="A58" s="32"/>
      <c r="B58" s="33"/>
      <c r="C58" s="124" t="s">
        <v>70</v>
      </c>
      <c r="D58" s="34"/>
      <c r="E58" s="34"/>
      <c r="F58" s="356"/>
      <c r="G58" s="34"/>
      <c r="H58" s="34"/>
      <c r="I58" s="34"/>
      <c r="J58" s="70">
        <f>J82</f>
        <v>0</v>
      </c>
      <c r="K58" s="34"/>
      <c r="L58" s="97"/>
      <c r="M58" s="327"/>
      <c r="N58" s="327"/>
      <c r="O58" s="327"/>
      <c r="P58" s="327"/>
      <c r="Q58" s="327"/>
      <c r="R58" s="327"/>
      <c r="S58" s="328"/>
      <c r="T58" s="328"/>
      <c r="U58" s="328"/>
      <c r="V58" s="328"/>
      <c r="W58" s="32"/>
      <c r="X58" s="32"/>
      <c r="Y58" s="32"/>
      <c r="Z58" s="32"/>
      <c r="AA58" s="32"/>
      <c r="AB58" s="32"/>
      <c r="AC58" s="32"/>
      <c r="AD58" s="32"/>
      <c r="AE58" s="32"/>
      <c r="AU58" s="18"/>
    </row>
    <row r="59" spans="1:47" s="9" customFormat="1" ht="24.95" customHeight="1" x14ac:dyDescent="0.2">
      <c r="B59" s="125"/>
      <c r="C59" s="126"/>
      <c r="D59" s="127" t="s">
        <v>448</v>
      </c>
      <c r="E59" s="128"/>
      <c r="F59" s="358"/>
      <c r="G59" s="128"/>
      <c r="H59" s="128"/>
      <c r="I59" s="128"/>
      <c r="J59" s="129">
        <f>J83</f>
        <v>0</v>
      </c>
      <c r="K59" s="126"/>
      <c r="L59" s="130"/>
      <c r="M59" s="331"/>
      <c r="N59" s="331"/>
      <c r="O59" s="331"/>
      <c r="P59" s="331"/>
      <c r="Q59" s="331"/>
      <c r="R59" s="331"/>
      <c r="S59" s="331"/>
      <c r="T59" s="331"/>
      <c r="U59" s="331"/>
      <c r="V59" s="331"/>
    </row>
    <row r="60" spans="1:47" s="10" customFormat="1" ht="19.899999999999999" customHeight="1" x14ac:dyDescent="0.2">
      <c r="B60" s="131"/>
      <c r="C60" s="132"/>
      <c r="D60" s="133" t="s">
        <v>449</v>
      </c>
      <c r="E60" s="134"/>
      <c r="F60" s="359"/>
      <c r="G60" s="134"/>
      <c r="H60" s="134"/>
      <c r="I60" s="134"/>
      <c r="J60" s="135">
        <f>J84</f>
        <v>0</v>
      </c>
      <c r="K60" s="132"/>
      <c r="L60" s="136"/>
      <c r="M60" s="339"/>
      <c r="N60" s="339"/>
      <c r="O60" s="339"/>
      <c r="P60" s="339"/>
      <c r="Q60" s="339"/>
      <c r="R60" s="339"/>
      <c r="S60" s="339"/>
      <c r="T60" s="339"/>
      <c r="U60" s="339"/>
      <c r="V60" s="339"/>
    </row>
    <row r="61" spans="1:47" s="10" customFormat="1" ht="19.899999999999999" customHeight="1" x14ac:dyDescent="0.2">
      <c r="B61" s="131"/>
      <c r="C61" s="132"/>
      <c r="D61" s="133" t="s">
        <v>450</v>
      </c>
      <c r="E61" s="134"/>
      <c r="F61" s="359"/>
      <c r="G61" s="134"/>
      <c r="H61" s="134"/>
      <c r="I61" s="134"/>
      <c r="J61" s="135">
        <f>J87</f>
        <v>0</v>
      </c>
      <c r="K61" s="132"/>
      <c r="L61" s="136"/>
      <c r="M61" s="339"/>
      <c r="N61" s="339"/>
      <c r="O61" s="339"/>
      <c r="P61" s="339"/>
      <c r="Q61" s="339"/>
      <c r="R61" s="339"/>
      <c r="S61" s="339"/>
      <c r="T61" s="339"/>
      <c r="U61" s="339"/>
      <c r="V61" s="339"/>
    </row>
    <row r="62" spans="1:47" s="10" customFormat="1" ht="19.899999999999999" customHeight="1" x14ac:dyDescent="0.2">
      <c r="B62" s="131"/>
      <c r="C62" s="132"/>
      <c r="D62" s="133" t="s">
        <v>451</v>
      </c>
      <c r="E62" s="134"/>
      <c r="F62" s="359"/>
      <c r="G62" s="134"/>
      <c r="H62" s="134"/>
      <c r="I62" s="134"/>
      <c r="J62" s="135">
        <f>J90</f>
        <v>0</v>
      </c>
      <c r="K62" s="132"/>
      <c r="L62" s="136"/>
      <c r="M62" s="339"/>
      <c r="N62" s="339"/>
      <c r="O62" s="339"/>
      <c r="P62" s="339"/>
      <c r="Q62" s="339"/>
      <c r="R62" s="339"/>
      <c r="S62" s="339"/>
      <c r="T62" s="339"/>
      <c r="U62" s="339"/>
      <c r="V62" s="339"/>
    </row>
    <row r="63" spans="1:47" s="2" customFormat="1" ht="21.75" customHeight="1" x14ac:dyDescent="0.2">
      <c r="A63" s="32"/>
      <c r="B63" s="33"/>
      <c r="C63" s="34"/>
      <c r="D63" s="34"/>
      <c r="E63" s="34"/>
      <c r="F63" s="356"/>
      <c r="G63" s="34"/>
      <c r="H63" s="34"/>
      <c r="I63" s="34"/>
      <c r="J63" s="34"/>
      <c r="K63" s="34"/>
      <c r="L63" s="97"/>
      <c r="M63" s="327"/>
      <c r="N63" s="327"/>
      <c r="O63" s="327"/>
      <c r="P63" s="327"/>
      <c r="Q63" s="327"/>
      <c r="R63" s="327"/>
      <c r="S63" s="328"/>
      <c r="T63" s="328"/>
      <c r="U63" s="328"/>
      <c r="V63" s="328"/>
      <c r="W63" s="32"/>
      <c r="X63" s="32"/>
      <c r="Y63" s="32"/>
      <c r="Z63" s="32"/>
      <c r="AA63" s="32"/>
      <c r="AB63" s="32"/>
      <c r="AC63" s="32"/>
      <c r="AD63" s="32"/>
      <c r="AE63" s="32"/>
    </row>
    <row r="64" spans="1:47" s="2" customFormat="1" ht="6.95" customHeight="1" x14ac:dyDescent="0.2">
      <c r="A64" s="32"/>
      <c r="B64" s="42"/>
      <c r="C64" s="43"/>
      <c r="D64" s="43"/>
      <c r="E64" s="43"/>
      <c r="F64" s="360"/>
      <c r="G64" s="43"/>
      <c r="H64" s="43"/>
      <c r="I64" s="43"/>
      <c r="J64" s="43"/>
      <c r="K64" s="43"/>
      <c r="L64" s="97"/>
      <c r="M64" s="327"/>
      <c r="N64" s="327"/>
      <c r="O64" s="327"/>
      <c r="P64" s="327"/>
      <c r="Q64" s="327"/>
      <c r="R64" s="327"/>
      <c r="S64" s="328"/>
      <c r="T64" s="328"/>
      <c r="U64" s="328"/>
      <c r="V64" s="328"/>
      <c r="W64" s="32"/>
      <c r="X64" s="32"/>
      <c r="Y64" s="32"/>
      <c r="Z64" s="32"/>
      <c r="AA64" s="32"/>
      <c r="AB64" s="32"/>
      <c r="AC64" s="32"/>
      <c r="AD64" s="32"/>
      <c r="AE64" s="32"/>
    </row>
    <row r="68" spans="1:31" s="2" customFormat="1" ht="6.95" customHeight="1" x14ac:dyDescent="0.2">
      <c r="A68" s="32"/>
      <c r="B68" s="44"/>
      <c r="C68" s="45"/>
      <c r="D68" s="45"/>
      <c r="E68" s="45"/>
      <c r="F68" s="361"/>
      <c r="G68" s="45"/>
      <c r="H68" s="45"/>
      <c r="I68" s="45"/>
      <c r="J68" s="45"/>
      <c r="K68" s="45"/>
      <c r="L68" s="97"/>
      <c r="M68" s="327"/>
      <c r="N68" s="327"/>
      <c r="O68" s="327"/>
      <c r="P68" s="327"/>
      <c r="Q68" s="327"/>
      <c r="R68" s="327"/>
      <c r="S68" s="328"/>
      <c r="T68" s="328"/>
      <c r="U68" s="328"/>
      <c r="V68" s="328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2" customFormat="1" ht="24.95" customHeight="1" x14ac:dyDescent="0.2">
      <c r="A69" s="32"/>
      <c r="B69" s="33"/>
      <c r="C69" s="24" t="s">
        <v>114</v>
      </c>
      <c r="D69" s="34"/>
      <c r="E69" s="34"/>
      <c r="F69" s="356"/>
      <c r="G69" s="34"/>
      <c r="H69" s="34"/>
      <c r="I69" s="34"/>
      <c r="J69" s="34"/>
      <c r="K69" s="34"/>
      <c r="L69" s="97"/>
      <c r="M69" s="327"/>
      <c r="N69" s="327"/>
      <c r="O69" s="327"/>
      <c r="P69" s="327"/>
      <c r="Q69" s="327"/>
      <c r="R69" s="327"/>
      <c r="S69" s="328"/>
      <c r="T69" s="328"/>
      <c r="U69" s="328"/>
      <c r="V69" s="328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6.95" customHeight="1" x14ac:dyDescent="0.2">
      <c r="A70" s="32"/>
      <c r="B70" s="33"/>
      <c r="C70" s="34"/>
      <c r="D70" s="34"/>
      <c r="E70" s="34"/>
      <c r="F70" s="356"/>
      <c r="G70" s="34"/>
      <c r="H70" s="34"/>
      <c r="I70" s="34"/>
      <c r="J70" s="34"/>
      <c r="K70" s="34"/>
      <c r="L70" s="97"/>
      <c r="M70" s="327"/>
      <c r="N70" s="327"/>
      <c r="O70" s="327"/>
      <c r="P70" s="327"/>
      <c r="Q70" s="327"/>
      <c r="R70" s="327"/>
      <c r="S70" s="328"/>
      <c r="T70" s="328"/>
      <c r="U70" s="328"/>
      <c r="V70" s="328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12" customHeight="1" x14ac:dyDescent="0.2">
      <c r="A71" s="32"/>
      <c r="B71" s="33"/>
      <c r="C71" s="29" t="s">
        <v>14</v>
      </c>
      <c r="D71" s="34"/>
      <c r="E71" s="34"/>
      <c r="F71" s="356"/>
      <c r="G71" s="34"/>
      <c r="H71" s="34"/>
      <c r="I71" s="34"/>
      <c r="J71" s="34"/>
      <c r="K71" s="34"/>
      <c r="L71" s="97"/>
      <c r="M71" s="327"/>
      <c r="N71" s="327"/>
      <c r="O71" s="327"/>
      <c r="P71" s="327"/>
      <c r="Q71" s="327"/>
      <c r="R71" s="327"/>
      <c r="S71" s="328"/>
      <c r="T71" s="328"/>
      <c r="U71" s="328"/>
      <c r="V71" s="328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6.5" customHeight="1" x14ac:dyDescent="0.2">
      <c r="A72" s="32"/>
      <c r="B72" s="33"/>
      <c r="C72" s="34"/>
      <c r="D72" s="34"/>
      <c r="E72" s="416" t="str">
        <f>E7</f>
        <v>Zařízení na provětrání půdy objektu ČRo v Ústí nad Labem</v>
      </c>
      <c r="F72" s="417"/>
      <c r="G72" s="417"/>
      <c r="H72" s="417"/>
      <c r="I72" s="34"/>
      <c r="J72" s="34"/>
      <c r="K72" s="34"/>
      <c r="L72" s="97"/>
      <c r="M72" s="327"/>
      <c r="N72" s="327"/>
      <c r="O72" s="327"/>
      <c r="P72" s="327"/>
      <c r="Q72" s="327"/>
      <c r="R72" s="327"/>
      <c r="S72" s="328"/>
      <c r="T72" s="328"/>
      <c r="U72" s="328"/>
      <c r="V72" s="328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 x14ac:dyDescent="0.2">
      <c r="A73" s="32"/>
      <c r="B73" s="33"/>
      <c r="C73" s="29" t="s">
        <v>96</v>
      </c>
      <c r="D73" s="34"/>
      <c r="E73" s="34"/>
      <c r="F73" s="356"/>
      <c r="G73" s="34"/>
      <c r="H73" s="34"/>
      <c r="I73" s="34"/>
      <c r="J73" s="34"/>
      <c r="K73" s="34"/>
      <c r="L73" s="97"/>
      <c r="M73" s="327"/>
      <c r="N73" s="327"/>
      <c r="O73" s="327"/>
      <c r="P73" s="327"/>
      <c r="Q73" s="327"/>
      <c r="R73" s="327"/>
      <c r="S73" s="328"/>
      <c r="T73" s="328"/>
      <c r="U73" s="328"/>
      <c r="V73" s="328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6.5" customHeight="1" x14ac:dyDescent="0.2">
      <c r="A74" s="32"/>
      <c r="B74" s="33"/>
      <c r="C74" s="34"/>
      <c r="D74" s="34"/>
      <c r="E74" s="378" t="str">
        <f>E9</f>
        <v>VON - Vedlejší a ostatní náklady</v>
      </c>
      <c r="F74" s="415"/>
      <c r="G74" s="415"/>
      <c r="H74" s="415"/>
      <c r="I74" s="34"/>
      <c r="J74" s="34"/>
      <c r="K74" s="34"/>
      <c r="L74" s="97"/>
      <c r="M74" s="327"/>
      <c r="N74" s="327"/>
      <c r="O74" s="327"/>
      <c r="P74" s="327"/>
      <c r="Q74" s="327"/>
      <c r="R74" s="327"/>
      <c r="S74" s="328"/>
      <c r="T74" s="328"/>
      <c r="U74" s="328"/>
      <c r="V74" s="328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6.95" customHeight="1" x14ac:dyDescent="0.2">
      <c r="A75" s="32"/>
      <c r="B75" s="33"/>
      <c r="C75" s="34"/>
      <c r="D75" s="34"/>
      <c r="E75" s="34"/>
      <c r="F75" s="356"/>
      <c r="G75" s="34"/>
      <c r="H75" s="34"/>
      <c r="I75" s="34"/>
      <c r="J75" s="34"/>
      <c r="K75" s="34"/>
      <c r="L75" s="97"/>
      <c r="M75" s="327"/>
      <c r="N75" s="327"/>
      <c r="O75" s="327"/>
      <c r="P75" s="327"/>
      <c r="Q75" s="327"/>
      <c r="R75" s="327"/>
      <c r="S75" s="328"/>
      <c r="T75" s="328"/>
      <c r="U75" s="328"/>
      <c r="V75" s="328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 x14ac:dyDescent="0.2">
      <c r="A76" s="32"/>
      <c r="B76" s="33"/>
      <c r="C76" s="29" t="s">
        <v>19</v>
      </c>
      <c r="D76" s="34"/>
      <c r="E76" s="34"/>
      <c r="F76" s="357" t="str">
        <f>F12</f>
        <v>Ústí nad Labem</v>
      </c>
      <c r="G76" s="34"/>
      <c r="H76" s="34"/>
      <c r="I76" s="29" t="s">
        <v>21</v>
      </c>
      <c r="J76" s="52">
        <f>IF(J12="","",J12)</f>
        <v>0</v>
      </c>
      <c r="K76" s="34"/>
      <c r="L76" s="97"/>
      <c r="M76" s="327"/>
      <c r="N76" s="327"/>
      <c r="O76" s="327"/>
      <c r="P76" s="327"/>
      <c r="Q76" s="327"/>
      <c r="R76" s="327"/>
      <c r="S76" s="328"/>
      <c r="T76" s="328"/>
      <c r="U76" s="328"/>
      <c r="V76" s="328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6.95" customHeight="1" x14ac:dyDescent="0.2">
      <c r="A77" s="32"/>
      <c r="B77" s="33"/>
      <c r="C77" s="34"/>
      <c r="D77" s="34"/>
      <c r="E77" s="34"/>
      <c r="F77" s="356"/>
      <c r="G77" s="34"/>
      <c r="H77" s="34"/>
      <c r="I77" s="34"/>
      <c r="J77" s="34"/>
      <c r="K77" s="34"/>
      <c r="L77" s="97"/>
      <c r="M77" s="327"/>
      <c r="N77" s="327"/>
      <c r="O77" s="327"/>
      <c r="P77" s="327"/>
      <c r="Q77" s="327"/>
      <c r="R77" s="327"/>
      <c r="S77" s="328"/>
      <c r="T77" s="328"/>
      <c r="U77" s="328"/>
      <c r="V77" s="328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25.7" customHeight="1" x14ac:dyDescent="0.2">
      <c r="A78" s="32"/>
      <c r="B78" s="33"/>
      <c r="C78" s="29" t="s">
        <v>22</v>
      </c>
      <c r="D78" s="34"/>
      <c r="E78" s="34"/>
      <c r="F78" s="357" t="str">
        <f>E15</f>
        <v>Český rozhlas, Vinohradská 1409/12, 120 99 Praha 2</v>
      </c>
      <c r="G78" s="34"/>
      <c r="H78" s="34"/>
      <c r="I78" s="29" t="s">
        <v>29</v>
      </c>
      <c r="J78" s="30" t="str">
        <f>E21</f>
        <v>Ing. arch. Václav Kolínský</v>
      </c>
      <c r="K78" s="34"/>
      <c r="L78" s="97"/>
      <c r="M78" s="327"/>
      <c r="N78" s="327"/>
      <c r="O78" s="327"/>
      <c r="P78" s="327"/>
      <c r="Q78" s="327"/>
      <c r="R78" s="327"/>
      <c r="S78" s="328"/>
      <c r="T78" s="328"/>
      <c r="U78" s="328"/>
      <c r="V78" s="328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40.15" customHeight="1" x14ac:dyDescent="0.2">
      <c r="A79" s="32"/>
      <c r="B79" s="33"/>
      <c r="C79" s="29" t="s">
        <v>28</v>
      </c>
      <c r="D79" s="34"/>
      <c r="E79" s="34"/>
      <c r="F79" s="357">
        <f>IF(E18="","",E18)</f>
        <v>0</v>
      </c>
      <c r="G79" s="34"/>
      <c r="H79" s="34"/>
      <c r="I79" s="29" t="s">
        <v>33</v>
      </c>
      <c r="J79" s="30" t="str">
        <f>E24</f>
        <v>Petr Krčál, Dukelská 973, 564 01 Žamberk</v>
      </c>
      <c r="K79" s="34"/>
      <c r="L79" s="97"/>
      <c r="M79" s="327"/>
      <c r="N79" s="327"/>
      <c r="O79" s="327"/>
      <c r="P79" s="327"/>
      <c r="Q79" s="327"/>
      <c r="R79" s="327"/>
      <c r="S79" s="328"/>
      <c r="T79" s="328"/>
      <c r="U79" s="328"/>
      <c r="V79" s="328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0.35" customHeight="1" x14ac:dyDescent="0.2">
      <c r="A80" s="32"/>
      <c r="B80" s="33"/>
      <c r="C80" s="34"/>
      <c r="D80" s="34"/>
      <c r="E80" s="34"/>
      <c r="F80" s="356"/>
      <c r="G80" s="34"/>
      <c r="H80" s="34"/>
      <c r="I80" s="34"/>
      <c r="J80" s="34"/>
      <c r="K80" s="34"/>
      <c r="L80" s="97"/>
      <c r="M80" s="327"/>
      <c r="N80" s="327"/>
      <c r="O80" s="327"/>
      <c r="P80" s="327"/>
      <c r="Q80" s="327"/>
      <c r="R80" s="327"/>
      <c r="S80" s="328"/>
      <c r="T80" s="328"/>
      <c r="U80" s="328"/>
      <c r="V80" s="328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11" customFormat="1" ht="29.25" customHeight="1" x14ac:dyDescent="0.2">
      <c r="A81" s="137"/>
      <c r="B81" s="138"/>
      <c r="C81" s="139" t="s">
        <v>115</v>
      </c>
      <c r="D81" s="140" t="s">
        <v>57</v>
      </c>
      <c r="E81" s="140" t="s">
        <v>53</v>
      </c>
      <c r="F81" s="140" t="s">
        <v>54</v>
      </c>
      <c r="G81" s="140" t="s">
        <v>116</v>
      </c>
      <c r="H81" s="140" t="s">
        <v>117</v>
      </c>
      <c r="I81" s="140" t="s">
        <v>118</v>
      </c>
      <c r="J81" s="140" t="s">
        <v>100</v>
      </c>
      <c r="K81" s="141" t="s">
        <v>119</v>
      </c>
      <c r="L81" s="142"/>
      <c r="M81" s="332"/>
      <c r="N81" s="332"/>
      <c r="O81" s="332"/>
      <c r="P81" s="332"/>
      <c r="Q81" s="332"/>
      <c r="R81" s="332"/>
      <c r="S81" s="332"/>
      <c r="T81" s="332"/>
      <c r="U81" s="333"/>
      <c r="V81" s="333"/>
      <c r="W81" s="137"/>
      <c r="X81" s="137"/>
      <c r="Y81" s="137"/>
      <c r="Z81" s="137"/>
      <c r="AA81" s="137"/>
      <c r="AB81" s="137"/>
      <c r="AC81" s="137"/>
      <c r="AD81" s="137"/>
      <c r="AE81" s="137"/>
    </row>
    <row r="82" spans="1:65" s="2" customFormat="1" ht="22.9" customHeight="1" x14ac:dyDescent="0.25">
      <c r="A82" s="32"/>
      <c r="B82" s="33"/>
      <c r="C82" s="68" t="s">
        <v>120</v>
      </c>
      <c r="D82" s="34"/>
      <c r="E82" s="34"/>
      <c r="F82" s="356"/>
      <c r="G82" s="34"/>
      <c r="H82" s="34"/>
      <c r="I82" s="34"/>
      <c r="J82" s="143">
        <f>SUBTOTAL(9,J83:J92)</f>
        <v>0</v>
      </c>
      <c r="K82" s="34"/>
      <c r="L82" s="36"/>
      <c r="M82" s="334"/>
      <c r="N82" s="335"/>
      <c r="O82" s="334"/>
      <c r="P82" s="336"/>
      <c r="Q82" s="334"/>
      <c r="R82" s="336"/>
      <c r="S82" s="334"/>
      <c r="T82" s="336"/>
      <c r="U82" s="328"/>
      <c r="V82" s="328"/>
      <c r="W82" s="32"/>
      <c r="X82" s="32"/>
      <c r="Y82" s="32"/>
      <c r="Z82" s="32"/>
      <c r="AA82" s="32"/>
      <c r="AB82" s="32"/>
      <c r="AC82" s="32"/>
      <c r="AD82" s="32"/>
      <c r="AE82" s="32"/>
      <c r="AT82" s="18"/>
      <c r="AU82" s="18"/>
      <c r="BK82" s="144"/>
    </row>
    <row r="83" spans="1:65" s="12" customFormat="1" ht="25.9" customHeight="1" x14ac:dyDescent="0.2">
      <c r="B83" s="145"/>
      <c r="C83" s="146"/>
      <c r="D83" s="147" t="s">
        <v>71</v>
      </c>
      <c r="E83" s="148" t="s">
        <v>452</v>
      </c>
      <c r="F83" s="323" t="s">
        <v>453</v>
      </c>
      <c r="G83" s="146"/>
      <c r="H83" s="146"/>
      <c r="I83" s="146"/>
      <c r="J83" s="149">
        <f>SUBTOTAL(9,J84:J92)</f>
        <v>0</v>
      </c>
      <c r="K83" s="146"/>
      <c r="L83" s="150"/>
      <c r="M83" s="290"/>
      <c r="N83" s="290"/>
      <c r="O83" s="290"/>
      <c r="P83" s="291"/>
      <c r="Q83" s="290"/>
      <c r="R83" s="291"/>
      <c r="S83" s="290"/>
      <c r="T83" s="291"/>
      <c r="U83" s="337"/>
      <c r="V83" s="337"/>
      <c r="AR83" s="151"/>
      <c r="AT83" s="152"/>
      <c r="AU83" s="152"/>
      <c r="AY83" s="151"/>
      <c r="BK83" s="153"/>
    </row>
    <row r="84" spans="1:65" s="12" customFormat="1" ht="22.9" customHeight="1" x14ac:dyDescent="0.2">
      <c r="B84" s="145"/>
      <c r="C84" s="146"/>
      <c r="D84" s="147" t="s">
        <v>71</v>
      </c>
      <c r="E84" s="154" t="s">
        <v>454</v>
      </c>
      <c r="F84" s="362" t="s">
        <v>455</v>
      </c>
      <c r="G84" s="146"/>
      <c r="H84" s="146"/>
      <c r="I84" s="146"/>
      <c r="J84" s="155">
        <f>SUBTOTAL(9,J85:J86)</f>
        <v>0</v>
      </c>
      <c r="K84" s="146"/>
      <c r="L84" s="150"/>
      <c r="M84" s="290"/>
      <c r="N84" s="290"/>
      <c r="O84" s="290"/>
      <c r="P84" s="291"/>
      <c r="Q84" s="290"/>
      <c r="R84" s="291"/>
      <c r="S84" s="290"/>
      <c r="T84" s="291"/>
      <c r="U84" s="337"/>
      <c r="V84" s="337"/>
      <c r="AR84" s="151"/>
      <c r="AT84" s="152"/>
      <c r="AU84" s="152"/>
      <c r="AY84" s="151"/>
      <c r="BK84" s="153"/>
    </row>
    <row r="85" spans="1:65" s="2" customFormat="1" ht="14.45" customHeight="1" x14ac:dyDescent="0.2">
      <c r="A85" s="32"/>
      <c r="B85" s="33"/>
      <c r="C85" s="156">
        <v>1</v>
      </c>
      <c r="D85" s="156" t="s">
        <v>125</v>
      </c>
      <c r="E85" s="157" t="s">
        <v>456</v>
      </c>
      <c r="F85" s="300" t="s">
        <v>455</v>
      </c>
      <c r="G85" s="159" t="s">
        <v>673</v>
      </c>
      <c r="H85" s="377">
        <v>0.03</v>
      </c>
      <c r="I85" s="364">
        <f>'D.1.1-3 - Stavební práce'!J92+'D.1.4.1 - Vzduchotechnika'!J80+'D.1.4.2 - Elektroinstalace'!J85+'D.1.4.3 - EPS'!J79</f>
        <v>0</v>
      </c>
      <c r="J85" s="161">
        <f>ROUND(I85*H85,2)</f>
        <v>0</v>
      </c>
      <c r="K85" s="158" t="s">
        <v>129</v>
      </c>
      <c r="L85" s="36"/>
      <c r="M85" s="338"/>
      <c r="N85" s="289"/>
      <c r="O85" s="288"/>
      <c r="P85" s="288"/>
      <c r="Q85" s="288"/>
      <c r="R85" s="288"/>
      <c r="S85" s="288"/>
      <c r="T85" s="288"/>
      <c r="U85" s="328"/>
      <c r="V85" s="328"/>
      <c r="W85" s="32"/>
      <c r="X85" s="32"/>
      <c r="Y85" s="32"/>
      <c r="Z85" s="32"/>
      <c r="AA85" s="32"/>
      <c r="AB85" s="32"/>
      <c r="AC85" s="32"/>
      <c r="AD85" s="32"/>
      <c r="AE85" s="32"/>
      <c r="AR85" s="162"/>
      <c r="AT85" s="162"/>
      <c r="AU85" s="162"/>
      <c r="AY85" s="18"/>
      <c r="BE85" s="163"/>
      <c r="BF85" s="163"/>
      <c r="BG85" s="163"/>
      <c r="BH85" s="163"/>
      <c r="BI85" s="163"/>
      <c r="BJ85" s="18"/>
      <c r="BK85" s="163"/>
      <c r="BL85" s="18"/>
      <c r="BM85" s="162"/>
    </row>
    <row r="86" spans="1:65" s="2" customFormat="1" ht="19.5" x14ac:dyDescent="0.2">
      <c r="A86" s="32"/>
      <c r="B86" s="33"/>
      <c r="C86" s="34"/>
      <c r="D86" s="166" t="s">
        <v>307</v>
      </c>
      <c r="E86" s="34"/>
      <c r="F86" s="363" t="s">
        <v>457</v>
      </c>
      <c r="G86" s="34"/>
      <c r="H86" s="34"/>
      <c r="I86" s="34"/>
      <c r="J86" s="34"/>
      <c r="K86" s="34"/>
      <c r="L86" s="36"/>
      <c r="M86" s="334"/>
      <c r="N86" s="335"/>
      <c r="O86" s="334"/>
      <c r="P86" s="334"/>
      <c r="Q86" s="334"/>
      <c r="R86" s="334"/>
      <c r="S86" s="334"/>
      <c r="T86" s="334"/>
      <c r="U86" s="328"/>
      <c r="V86" s="328"/>
      <c r="W86" s="32"/>
      <c r="X86" s="32"/>
      <c r="Y86" s="32"/>
      <c r="Z86" s="32"/>
      <c r="AA86" s="32"/>
      <c r="AB86" s="32"/>
      <c r="AC86" s="32"/>
      <c r="AD86" s="32"/>
      <c r="AE86" s="32"/>
      <c r="AT86" s="18"/>
      <c r="AU86" s="18"/>
    </row>
    <row r="87" spans="1:65" s="12" customFormat="1" ht="22.9" customHeight="1" x14ac:dyDescent="0.2">
      <c r="B87" s="145"/>
      <c r="C87" s="146"/>
      <c r="D87" s="147" t="s">
        <v>71</v>
      </c>
      <c r="E87" s="154" t="s">
        <v>458</v>
      </c>
      <c r="F87" s="362" t="s">
        <v>459</v>
      </c>
      <c r="G87" s="146"/>
      <c r="H87" s="146"/>
      <c r="I87" s="146"/>
      <c r="J87" s="155">
        <f>SUBTOTAL(9,J88:J89)</f>
        <v>0</v>
      </c>
      <c r="K87" s="146"/>
      <c r="L87" s="150"/>
      <c r="M87" s="290"/>
      <c r="N87" s="290"/>
      <c r="O87" s="290"/>
      <c r="P87" s="291"/>
      <c r="Q87" s="290"/>
      <c r="R87" s="291"/>
      <c r="S87" s="290"/>
      <c r="T87" s="291"/>
      <c r="U87" s="337"/>
      <c r="V87" s="337"/>
      <c r="AR87" s="151"/>
      <c r="AT87" s="152"/>
      <c r="AU87" s="152"/>
      <c r="AY87" s="151"/>
      <c r="BK87" s="153"/>
    </row>
    <row r="88" spans="1:65" s="2" customFormat="1" ht="14.45" customHeight="1" x14ac:dyDescent="0.2">
      <c r="A88" s="32"/>
      <c r="B88" s="33"/>
      <c r="C88" s="156">
        <v>2</v>
      </c>
      <c r="D88" s="156" t="s">
        <v>125</v>
      </c>
      <c r="E88" s="157" t="s">
        <v>460</v>
      </c>
      <c r="F88" s="300" t="s">
        <v>459</v>
      </c>
      <c r="G88" s="159" t="s">
        <v>673</v>
      </c>
      <c r="H88" s="377">
        <v>3.5000000000000003E-2</v>
      </c>
      <c r="I88" s="364">
        <f>'D.1.1-3 - Stavební práce'!J92+'D.1.4.1 - Vzduchotechnika'!J80+'D.1.4.2 - Elektroinstalace'!J85+'D.1.4.3 - EPS'!J79</f>
        <v>0</v>
      </c>
      <c r="J88" s="161">
        <f>ROUND(I88*H88,2)</f>
        <v>0</v>
      </c>
      <c r="K88" s="158" t="s">
        <v>129</v>
      </c>
      <c r="L88" s="36"/>
      <c r="M88" s="338"/>
      <c r="N88" s="289"/>
      <c r="O88" s="288"/>
      <c r="P88" s="288"/>
      <c r="Q88" s="288"/>
      <c r="R88" s="288"/>
      <c r="S88" s="288"/>
      <c r="T88" s="288"/>
      <c r="U88" s="328"/>
      <c r="V88" s="328"/>
      <c r="W88" s="32"/>
      <c r="X88" s="32"/>
      <c r="Y88" s="32"/>
      <c r="Z88" s="32"/>
      <c r="AA88" s="32"/>
      <c r="AB88" s="32"/>
      <c r="AC88" s="32"/>
      <c r="AD88" s="32"/>
      <c r="AE88" s="32"/>
      <c r="AR88" s="162"/>
      <c r="AT88" s="162"/>
      <c r="AU88" s="162"/>
      <c r="AY88" s="18"/>
      <c r="BE88" s="163"/>
      <c r="BF88" s="163"/>
      <c r="BG88" s="163"/>
      <c r="BH88" s="163"/>
      <c r="BI88" s="163"/>
      <c r="BJ88" s="18"/>
      <c r="BK88" s="163"/>
      <c r="BL88" s="18"/>
      <c r="BM88" s="162"/>
    </row>
    <row r="89" spans="1:65" s="2" customFormat="1" ht="19.5" x14ac:dyDescent="0.2">
      <c r="A89" s="32"/>
      <c r="B89" s="33"/>
      <c r="C89" s="34"/>
      <c r="D89" s="166" t="s">
        <v>307</v>
      </c>
      <c r="E89" s="34"/>
      <c r="F89" s="363" t="s">
        <v>457</v>
      </c>
      <c r="G89" s="34"/>
      <c r="H89" s="34"/>
      <c r="I89" s="34"/>
      <c r="J89" s="34"/>
      <c r="K89" s="34"/>
      <c r="L89" s="36"/>
      <c r="M89" s="334"/>
      <c r="N89" s="335"/>
      <c r="O89" s="334"/>
      <c r="P89" s="334"/>
      <c r="Q89" s="334"/>
      <c r="R89" s="334"/>
      <c r="S89" s="334"/>
      <c r="T89" s="334"/>
      <c r="U89" s="328"/>
      <c r="V89" s="328"/>
      <c r="W89" s="32"/>
      <c r="X89" s="32"/>
      <c r="Y89" s="32"/>
      <c r="Z89" s="32"/>
      <c r="AA89" s="32"/>
      <c r="AB89" s="32"/>
      <c r="AC89" s="32"/>
      <c r="AD89" s="32"/>
      <c r="AE89" s="32"/>
      <c r="AT89" s="18"/>
      <c r="AU89" s="18"/>
    </row>
    <row r="90" spans="1:65" s="12" customFormat="1" ht="22.9" customHeight="1" x14ac:dyDescent="0.2">
      <c r="B90" s="145"/>
      <c r="C90" s="146"/>
      <c r="D90" s="147" t="s">
        <v>71</v>
      </c>
      <c r="E90" s="154" t="s">
        <v>461</v>
      </c>
      <c r="F90" s="362" t="s">
        <v>462</v>
      </c>
      <c r="G90" s="146"/>
      <c r="H90" s="146"/>
      <c r="I90" s="146"/>
      <c r="J90" s="155">
        <f>SUBTOTAL(9,J91:J92)</f>
        <v>0</v>
      </c>
      <c r="K90" s="146"/>
      <c r="L90" s="150"/>
      <c r="M90" s="290"/>
      <c r="N90" s="290"/>
      <c r="O90" s="290"/>
      <c r="P90" s="291"/>
      <c r="Q90" s="290"/>
      <c r="R90" s="291"/>
      <c r="S90" s="290"/>
      <c r="T90" s="291"/>
      <c r="U90" s="337"/>
      <c r="V90" s="337"/>
      <c r="AR90" s="151"/>
      <c r="AT90" s="152"/>
      <c r="AU90" s="152"/>
      <c r="AY90" s="151"/>
      <c r="BK90" s="153"/>
    </row>
    <row r="91" spans="1:65" s="2" customFormat="1" ht="14.45" customHeight="1" x14ac:dyDescent="0.2">
      <c r="A91" s="32"/>
      <c r="B91" s="33"/>
      <c r="C91" s="156">
        <v>3</v>
      </c>
      <c r="D91" s="156" t="s">
        <v>125</v>
      </c>
      <c r="E91" s="157" t="s">
        <v>463</v>
      </c>
      <c r="F91" s="300" t="s">
        <v>464</v>
      </c>
      <c r="G91" s="159" t="s">
        <v>673</v>
      </c>
      <c r="H91" s="377">
        <v>1.4999999999999999E-2</v>
      </c>
      <c r="I91" s="364">
        <f>'D.1.1-3 - Stavební práce'!J92+'D.1.4.1 - Vzduchotechnika'!J80+'D.1.4.2 - Elektroinstalace'!J85+'D.1.4.3 - EPS'!J79</f>
        <v>0</v>
      </c>
      <c r="J91" s="161">
        <f>ROUND(I91*H91,2)</f>
        <v>0</v>
      </c>
      <c r="K91" s="158" t="s">
        <v>129</v>
      </c>
      <c r="L91" s="36"/>
      <c r="M91" s="338"/>
      <c r="N91" s="289"/>
      <c r="O91" s="288"/>
      <c r="P91" s="288"/>
      <c r="Q91" s="288"/>
      <c r="R91" s="288"/>
      <c r="S91" s="288"/>
      <c r="T91" s="288"/>
      <c r="U91" s="328"/>
      <c r="V91" s="328"/>
      <c r="W91" s="32"/>
      <c r="X91" s="32"/>
      <c r="Y91" s="32"/>
      <c r="Z91" s="32"/>
      <c r="AA91" s="32"/>
      <c r="AB91" s="32"/>
      <c r="AC91" s="32"/>
      <c r="AD91" s="32"/>
      <c r="AE91" s="32"/>
      <c r="AR91" s="162"/>
      <c r="AT91" s="162"/>
      <c r="AU91" s="162"/>
      <c r="AY91" s="18"/>
      <c r="BE91" s="163"/>
      <c r="BF91" s="163"/>
      <c r="BG91" s="163"/>
      <c r="BH91" s="163"/>
      <c r="BI91" s="163"/>
      <c r="BJ91" s="18"/>
      <c r="BK91" s="163"/>
      <c r="BL91" s="18"/>
      <c r="BM91" s="162"/>
    </row>
    <row r="92" spans="1:65" s="2" customFormat="1" ht="29.25" x14ac:dyDescent="0.2">
      <c r="A92" s="32"/>
      <c r="B92" s="33"/>
      <c r="C92" s="34"/>
      <c r="D92" s="166" t="s">
        <v>307</v>
      </c>
      <c r="E92" s="34"/>
      <c r="F92" s="363" t="s">
        <v>465</v>
      </c>
      <c r="G92" s="34"/>
      <c r="H92" s="34"/>
      <c r="I92" s="34"/>
      <c r="J92" s="34"/>
      <c r="K92" s="34"/>
      <c r="L92" s="36"/>
      <c r="M92" s="334"/>
      <c r="N92" s="335"/>
      <c r="O92" s="334"/>
      <c r="P92" s="334"/>
      <c r="Q92" s="334"/>
      <c r="R92" s="334"/>
      <c r="S92" s="334"/>
      <c r="T92" s="334"/>
      <c r="U92" s="328"/>
      <c r="V92" s="328"/>
      <c r="W92" s="32"/>
      <c r="X92" s="32"/>
      <c r="Y92" s="32"/>
      <c r="Z92" s="32"/>
      <c r="AA92" s="32"/>
      <c r="AB92" s="32"/>
      <c r="AC92" s="32"/>
      <c r="AD92" s="32"/>
      <c r="AE92" s="32"/>
      <c r="AT92" s="18"/>
      <c r="AU92" s="18"/>
    </row>
    <row r="93" spans="1:65" s="2" customFormat="1" ht="6.95" customHeight="1" x14ac:dyDescent="0.2">
      <c r="A93" s="32"/>
      <c r="B93" s="42"/>
      <c r="C93" s="43"/>
      <c r="D93" s="43"/>
      <c r="E93" s="43"/>
      <c r="F93" s="360"/>
      <c r="G93" s="43"/>
      <c r="H93" s="43"/>
      <c r="I93" s="43"/>
      <c r="J93" s="43"/>
      <c r="K93" s="43"/>
      <c r="L93" s="36"/>
      <c r="M93" s="328"/>
      <c r="N93" s="327"/>
      <c r="O93" s="328"/>
      <c r="P93" s="328"/>
      <c r="Q93" s="328"/>
      <c r="R93" s="328"/>
      <c r="S93" s="328"/>
      <c r="T93" s="328"/>
      <c r="U93" s="328"/>
      <c r="V93" s="328"/>
      <c r="W93" s="32"/>
      <c r="X93" s="32"/>
      <c r="Y93" s="32"/>
      <c r="Z93" s="32"/>
      <c r="AA93" s="32"/>
      <c r="AB93" s="32"/>
      <c r="AC93" s="32"/>
      <c r="AD93" s="32"/>
      <c r="AE93" s="32"/>
    </row>
  </sheetData>
  <sheetProtection algorithmName="SHA-512" hashValue="R/I4JOml9KS8RDGcmgdfJRD6FP+oAQcX8PMsMMj7c3OKdsvi5N3NAxUyCoWhJWdErYOwGglUGKAjBI06QNtVbg==" saltValue="/ojSTX5nlXEyTURi7+A01g==" spinCount="100000" sheet="1" objects="1" scenarios="1"/>
  <autoFilter ref="C81:K92"/>
  <mergeCells count="9">
    <mergeCell ref="E49:H49"/>
    <mergeCell ref="E72:H72"/>
    <mergeCell ref="E74:H74"/>
    <mergeCell ref="L2:V2"/>
    <mergeCell ref="E7:H7"/>
    <mergeCell ref="E9:H9"/>
    <mergeCell ref="E18:H18"/>
    <mergeCell ref="E27:H27"/>
    <mergeCell ref="E47:H47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tabSelected="1" topLeftCell="A37" zoomScale="110" zoomScaleNormal="110" workbookViewId="0">
      <selection activeCell="O110" sqref="O110"/>
    </sheetView>
  </sheetViews>
  <sheetFormatPr defaultRowHeight="11.25" x14ac:dyDescent="0.2"/>
  <cols>
    <col min="1" max="1" width="8.33203125" style="193" customWidth="1"/>
    <col min="2" max="2" width="1.6640625" style="193" customWidth="1"/>
    <col min="3" max="4" width="5" style="193" customWidth="1"/>
    <col min="5" max="5" width="11.6640625" style="193" customWidth="1"/>
    <col min="6" max="6" width="9.1640625" style="193" customWidth="1"/>
    <col min="7" max="7" width="5" style="193" customWidth="1"/>
    <col min="8" max="8" width="77.83203125" style="193" customWidth="1"/>
    <col min="9" max="10" width="20" style="193" customWidth="1"/>
    <col min="11" max="11" width="1.6640625" style="193" customWidth="1"/>
  </cols>
  <sheetData>
    <row r="1" spans="2:11" s="1" customFormat="1" ht="37.5" customHeight="1" x14ac:dyDescent="0.2"/>
    <row r="2" spans="2:11" s="1" customFormat="1" ht="7.5" customHeight="1" x14ac:dyDescent="0.2">
      <c r="B2" s="194"/>
      <c r="C2" s="195"/>
      <c r="D2" s="195"/>
      <c r="E2" s="195"/>
      <c r="F2" s="195"/>
      <c r="G2" s="195"/>
      <c r="H2" s="195"/>
      <c r="I2" s="195"/>
      <c r="J2" s="195"/>
      <c r="K2" s="196"/>
    </row>
    <row r="3" spans="2:11" s="16" customFormat="1" ht="45" customHeight="1" x14ac:dyDescent="0.2">
      <c r="B3" s="197"/>
      <c r="C3" s="425" t="s">
        <v>466</v>
      </c>
      <c r="D3" s="425"/>
      <c r="E3" s="425"/>
      <c r="F3" s="425"/>
      <c r="G3" s="425"/>
      <c r="H3" s="425"/>
      <c r="I3" s="425"/>
      <c r="J3" s="425"/>
      <c r="K3" s="198"/>
    </row>
    <row r="4" spans="2:11" s="1" customFormat="1" ht="25.5" customHeight="1" x14ac:dyDescent="0.3">
      <c r="B4" s="199"/>
      <c r="C4" s="430" t="s">
        <v>467</v>
      </c>
      <c r="D4" s="430"/>
      <c r="E4" s="430"/>
      <c r="F4" s="430"/>
      <c r="G4" s="430"/>
      <c r="H4" s="430"/>
      <c r="I4" s="430"/>
      <c r="J4" s="430"/>
      <c r="K4" s="200"/>
    </row>
    <row r="5" spans="2:11" s="1" customFormat="1" ht="5.25" customHeight="1" x14ac:dyDescent="0.2">
      <c r="B5" s="199"/>
      <c r="C5" s="201"/>
      <c r="D5" s="201"/>
      <c r="E5" s="201"/>
      <c r="F5" s="201"/>
      <c r="G5" s="201"/>
      <c r="H5" s="201"/>
      <c r="I5" s="201"/>
      <c r="J5" s="201"/>
      <c r="K5" s="200"/>
    </row>
    <row r="6" spans="2:11" s="1" customFormat="1" ht="15" customHeight="1" x14ac:dyDescent="0.2">
      <c r="B6" s="199"/>
      <c r="C6" s="429" t="s">
        <v>468</v>
      </c>
      <c r="D6" s="429"/>
      <c r="E6" s="429"/>
      <c r="F6" s="429"/>
      <c r="G6" s="429"/>
      <c r="H6" s="429"/>
      <c r="I6" s="429"/>
      <c r="J6" s="429"/>
      <c r="K6" s="200"/>
    </row>
    <row r="7" spans="2:11" s="1" customFormat="1" ht="15" customHeight="1" x14ac:dyDescent="0.2">
      <c r="B7" s="203"/>
      <c r="C7" s="429" t="s">
        <v>469</v>
      </c>
      <c r="D7" s="429"/>
      <c r="E7" s="429"/>
      <c r="F7" s="429"/>
      <c r="G7" s="429"/>
      <c r="H7" s="429"/>
      <c r="I7" s="429"/>
      <c r="J7" s="429"/>
      <c r="K7" s="200"/>
    </row>
    <row r="8" spans="2:11" s="1" customFormat="1" ht="12.75" customHeight="1" x14ac:dyDescent="0.2">
      <c r="B8" s="203"/>
      <c r="C8" s="202"/>
      <c r="D8" s="202"/>
      <c r="E8" s="202"/>
      <c r="F8" s="202"/>
      <c r="G8" s="202"/>
      <c r="H8" s="202"/>
      <c r="I8" s="202"/>
      <c r="J8" s="202"/>
      <c r="K8" s="200"/>
    </row>
    <row r="9" spans="2:11" s="1" customFormat="1" ht="15" customHeight="1" x14ac:dyDescent="0.2">
      <c r="B9" s="203"/>
      <c r="C9" s="429" t="s">
        <v>470</v>
      </c>
      <c r="D9" s="429"/>
      <c r="E9" s="429"/>
      <c r="F9" s="429"/>
      <c r="G9" s="429"/>
      <c r="H9" s="429"/>
      <c r="I9" s="429"/>
      <c r="J9" s="429"/>
      <c r="K9" s="200"/>
    </row>
    <row r="10" spans="2:11" s="1" customFormat="1" ht="15" customHeight="1" x14ac:dyDescent="0.2">
      <c r="B10" s="203"/>
      <c r="C10" s="202"/>
      <c r="D10" s="429" t="s">
        <v>471</v>
      </c>
      <c r="E10" s="429"/>
      <c r="F10" s="429"/>
      <c r="G10" s="429"/>
      <c r="H10" s="429"/>
      <c r="I10" s="429"/>
      <c r="J10" s="429"/>
      <c r="K10" s="200"/>
    </row>
    <row r="11" spans="2:11" s="1" customFormat="1" ht="15" customHeight="1" x14ac:dyDescent="0.2">
      <c r="B11" s="203"/>
      <c r="C11" s="204"/>
      <c r="D11" s="429" t="s">
        <v>472</v>
      </c>
      <c r="E11" s="429"/>
      <c r="F11" s="429"/>
      <c r="G11" s="429"/>
      <c r="H11" s="429"/>
      <c r="I11" s="429"/>
      <c r="J11" s="429"/>
      <c r="K11" s="200"/>
    </row>
    <row r="12" spans="2:11" s="1" customFormat="1" ht="15" customHeight="1" x14ac:dyDescent="0.2">
      <c r="B12" s="203"/>
      <c r="C12" s="204"/>
      <c r="D12" s="202"/>
      <c r="E12" s="202"/>
      <c r="F12" s="202"/>
      <c r="G12" s="202"/>
      <c r="H12" s="202"/>
      <c r="I12" s="202"/>
      <c r="J12" s="202"/>
      <c r="K12" s="200"/>
    </row>
    <row r="13" spans="2:11" s="1" customFormat="1" ht="15" customHeight="1" x14ac:dyDescent="0.2">
      <c r="B13" s="203"/>
      <c r="C13" s="204"/>
      <c r="D13" s="205" t="s">
        <v>473</v>
      </c>
      <c r="E13" s="202"/>
      <c r="F13" s="202"/>
      <c r="G13" s="202"/>
      <c r="H13" s="202"/>
      <c r="I13" s="202"/>
      <c r="J13" s="202"/>
      <c r="K13" s="200"/>
    </row>
    <row r="14" spans="2:11" s="1" customFormat="1" ht="12.75" customHeight="1" x14ac:dyDescent="0.2">
      <c r="B14" s="203"/>
      <c r="C14" s="204"/>
      <c r="D14" s="204"/>
      <c r="E14" s="204"/>
      <c r="F14" s="204"/>
      <c r="G14" s="204"/>
      <c r="H14" s="204"/>
      <c r="I14" s="204"/>
      <c r="J14" s="204"/>
      <c r="K14" s="200"/>
    </row>
    <row r="15" spans="2:11" s="1" customFormat="1" ht="15" customHeight="1" x14ac:dyDescent="0.2">
      <c r="B15" s="203"/>
      <c r="C15" s="204"/>
      <c r="D15" s="429" t="s">
        <v>474</v>
      </c>
      <c r="E15" s="429"/>
      <c r="F15" s="429"/>
      <c r="G15" s="429"/>
      <c r="H15" s="429"/>
      <c r="I15" s="429"/>
      <c r="J15" s="429"/>
      <c r="K15" s="200"/>
    </row>
    <row r="16" spans="2:11" s="1" customFormat="1" ht="15" customHeight="1" x14ac:dyDescent="0.2">
      <c r="B16" s="203"/>
      <c r="C16" s="204"/>
      <c r="D16" s="429" t="s">
        <v>475</v>
      </c>
      <c r="E16" s="429"/>
      <c r="F16" s="429"/>
      <c r="G16" s="429"/>
      <c r="H16" s="429"/>
      <c r="I16" s="429"/>
      <c r="J16" s="429"/>
      <c r="K16" s="200"/>
    </row>
    <row r="17" spans="2:11" s="1" customFormat="1" ht="15" customHeight="1" x14ac:dyDescent="0.2">
      <c r="B17" s="203"/>
      <c r="C17" s="204"/>
      <c r="D17" s="429" t="s">
        <v>476</v>
      </c>
      <c r="E17" s="429"/>
      <c r="F17" s="429"/>
      <c r="G17" s="429"/>
      <c r="H17" s="429"/>
      <c r="I17" s="429"/>
      <c r="J17" s="429"/>
      <c r="K17" s="200"/>
    </row>
    <row r="18" spans="2:11" s="1" customFormat="1" ht="15" customHeight="1" x14ac:dyDescent="0.2">
      <c r="B18" s="203"/>
      <c r="C18" s="204"/>
      <c r="D18" s="204"/>
      <c r="E18" s="206" t="s">
        <v>79</v>
      </c>
      <c r="F18" s="429" t="s">
        <v>477</v>
      </c>
      <c r="G18" s="429"/>
      <c r="H18" s="429"/>
      <c r="I18" s="429"/>
      <c r="J18" s="429"/>
      <c r="K18" s="200"/>
    </row>
    <row r="19" spans="2:11" s="1" customFormat="1" ht="15" customHeight="1" x14ac:dyDescent="0.2">
      <c r="B19" s="203"/>
      <c r="C19" s="204"/>
      <c r="D19" s="204"/>
      <c r="E19" s="206" t="s">
        <v>478</v>
      </c>
      <c r="F19" s="429" t="s">
        <v>479</v>
      </c>
      <c r="G19" s="429"/>
      <c r="H19" s="429"/>
      <c r="I19" s="429"/>
      <c r="J19" s="429"/>
      <c r="K19" s="200"/>
    </row>
    <row r="20" spans="2:11" s="1" customFormat="1" ht="15" customHeight="1" x14ac:dyDescent="0.2">
      <c r="B20" s="203"/>
      <c r="C20" s="204"/>
      <c r="D20" s="204"/>
      <c r="E20" s="206" t="s">
        <v>480</v>
      </c>
      <c r="F20" s="429" t="s">
        <v>481</v>
      </c>
      <c r="G20" s="429"/>
      <c r="H20" s="429"/>
      <c r="I20" s="429"/>
      <c r="J20" s="429"/>
      <c r="K20" s="200"/>
    </row>
    <row r="21" spans="2:11" s="1" customFormat="1" ht="15" customHeight="1" x14ac:dyDescent="0.2">
      <c r="B21" s="203"/>
      <c r="C21" s="204"/>
      <c r="D21" s="204"/>
      <c r="E21" s="206" t="s">
        <v>92</v>
      </c>
      <c r="F21" s="429" t="s">
        <v>93</v>
      </c>
      <c r="G21" s="429"/>
      <c r="H21" s="429"/>
      <c r="I21" s="429"/>
      <c r="J21" s="429"/>
      <c r="K21" s="200"/>
    </row>
    <row r="22" spans="2:11" s="1" customFormat="1" ht="15" customHeight="1" x14ac:dyDescent="0.2">
      <c r="B22" s="203"/>
      <c r="C22" s="204"/>
      <c r="D22" s="204"/>
      <c r="E22" s="206" t="s">
        <v>482</v>
      </c>
      <c r="F22" s="429" t="s">
        <v>483</v>
      </c>
      <c r="G22" s="429"/>
      <c r="H22" s="429"/>
      <c r="I22" s="429"/>
      <c r="J22" s="429"/>
      <c r="K22" s="200"/>
    </row>
    <row r="23" spans="2:11" s="1" customFormat="1" ht="15" customHeight="1" x14ac:dyDescent="0.2">
      <c r="B23" s="203"/>
      <c r="C23" s="204"/>
      <c r="D23" s="204"/>
      <c r="E23" s="206" t="s">
        <v>484</v>
      </c>
      <c r="F23" s="429" t="s">
        <v>485</v>
      </c>
      <c r="G23" s="429"/>
      <c r="H23" s="429"/>
      <c r="I23" s="429"/>
      <c r="J23" s="429"/>
      <c r="K23" s="200"/>
    </row>
    <row r="24" spans="2:11" s="1" customFormat="1" ht="12.75" customHeight="1" x14ac:dyDescent="0.2">
      <c r="B24" s="203"/>
      <c r="C24" s="204"/>
      <c r="D24" s="204"/>
      <c r="E24" s="204"/>
      <c r="F24" s="204"/>
      <c r="G24" s="204"/>
      <c r="H24" s="204"/>
      <c r="I24" s="204"/>
      <c r="J24" s="204"/>
      <c r="K24" s="200"/>
    </row>
    <row r="25" spans="2:11" s="1" customFormat="1" ht="15" customHeight="1" x14ac:dyDescent="0.2">
      <c r="B25" s="203"/>
      <c r="C25" s="429" t="s">
        <v>486</v>
      </c>
      <c r="D25" s="429"/>
      <c r="E25" s="429"/>
      <c r="F25" s="429"/>
      <c r="G25" s="429"/>
      <c r="H25" s="429"/>
      <c r="I25" s="429"/>
      <c r="J25" s="429"/>
      <c r="K25" s="200"/>
    </row>
    <row r="26" spans="2:11" s="1" customFormat="1" ht="15" customHeight="1" x14ac:dyDescent="0.2">
      <c r="B26" s="203"/>
      <c r="C26" s="429" t="s">
        <v>487</v>
      </c>
      <c r="D26" s="429"/>
      <c r="E26" s="429"/>
      <c r="F26" s="429"/>
      <c r="G26" s="429"/>
      <c r="H26" s="429"/>
      <c r="I26" s="429"/>
      <c r="J26" s="429"/>
      <c r="K26" s="200"/>
    </row>
    <row r="27" spans="2:11" s="1" customFormat="1" ht="15" customHeight="1" x14ac:dyDescent="0.2">
      <c r="B27" s="203"/>
      <c r="C27" s="202"/>
      <c r="D27" s="429" t="s">
        <v>488</v>
      </c>
      <c r="E27" s="429"/>
      <c r="F27" s="429"/>
      <c r="G27" s="429"/>
      <c r="H27" s="429"/>
      <c r="I27" s="429"/>
      <c r="J27" s="429"/>
      <c r="K27" s="200"/>
    </row>
    <row r="28" spans="2:11" s="1" customFormat="1" ht="15" customHeight="1" x14ac:dyDescent="0.2">
      <c r="B28" s="203"/>
      <c r="C28" s="204"/>
      <c r="D28" s="429" t="s">
        <v>489</v>
      </c>
      <c r="E28" s="429"/>
      <c r="F28" s="429"/>
      <c r="G28" s="429"/>
      <c r="H28" s="429"/>
      <c r="I28" s="429"/>
      <c r="J28" s="429"/>
      <c r="K28" s="200"/>
    </row>
    <row r="29" spans="2:11" s="1" customFormat="1" ht="12.75" customHeight="1" x14ac:dyDescent="0.2">
      <c r="B29" s="203"/>
      <c r="C29" s="204"/>
      <c r="D29" s="204"/>
      <c r="E29" s="204"/>
      <c r="F29" s="204"/>
      <c r="G29" s="204"/>
      <c r="H29" s="204"/>
      <c r="I29" s="204"/>
      <c r="J29" s="204"/>
      <c r="K29" s="200"/>
    </row>
    <row r="30" spans="2:11" s="1" customFormat="1" ht="15" customHeight="1" x14ac:dyDescent="0.2">
      <c r="B30" s="203"/>
      <c r="C30" s="204"/>
      <c r="D30" s="429" t="s">
        <v>490</v>
      </c>
      <c r="E30" s="429"/>
      <c r="F30" s="429"/>
      <c r="G30" s="429"/>
      <c r="H30" s="429"/>
      <c r="I30" s="429"/>
      <c r="J30" s="429"/>
      <c r="K30" s="200"/>
    </row>
    <row r="31" spans="2:11" s="1" customFormat="1" ht="15" customHeight="1" x14ac:dyDescent="0.2">
      <c r="B31" s="203"/>
      <c r="C31" s="204"/>
      <c r="D31" s="429" t="s">
        <v>491</v>
      </c>
      <c r="E31" s="429"/>
      <c r="F31" s="429"/>
      <c r="G31" s="429"/>
      <c r="H31" s="429"/>
      <c r="I31" s="429"/>
      <c r="J31" s="429"/>
      <c r="K31" s="200"/>
    </row>
    <row r="32" spans="2:11" s="1" customFormat="1" ht="12.75" customHeight="1" x14ac:dyDescent="0.2">
      <c r="B32" s="203"/>
      <c r="C32" s="204"/>
      <c r="D32" s="204"/>
      <c r="E32" s="204"/>
      <c r="F32" s="204"/>
      <c r="G32" s="204"/>
      <c r="H32" s="204"/>
      <c r="I32" s="204"/>
      <c r="J32" s="204"/>
      <c r="K32" s="200"/>
    </row>
    <row r="33" spans="2:11" s="1" customFormat="1" ht="15" customHeight="1" x14ac:dyDescent="0.2">
      <c r="B33" s="203"/>
      <c r="C33" s="204"/>
      <c r="D33" s="429" t="s">
        <v>492</v>
      </c>
      <c r="E33" s="429"/>
      <c r="F33" s="429"/>
      <c r="G33" s="429"/>
      <c r="H33" s="429"/>
      <c r="I33" s="429"/>
      <c r="J33" s="429"/>
      <c r="K33" s="200"/>
    </row>
    <row r="34" spans="2:11" s="1" customFormat="1" ht="15" customHeight="1" x14ac:dyDescent="0.2">
      <c r="B34" s="203"/>
      <c r="C34" s="204"/>
      <c r="D34" s="429" t="s">
        <v>493</v>
      </c>
      <c r="E34" s="429"/>
      <c r="F34" s="429"/>
      <c r="G34" s="429"/>
      <c r="H34" s="429"/>
      <c r="I34" s="429"/>
      <c r="J34" s="429"/>
      <c r="K34" s="200"/>
    </row>
    <row r="35" spans="2:11" s="1" customFormat="1" ht="15" customHeight="1" x14ac:dyDescent="0.2">
      <c r="B35" s="203"/>
      <c r="C35" s="204"/>
      <c r="D35" s="429" t="s">
        <v>494</v>
      </c>
      <c r="E35" s="429"/>
      <c r="F35" s="429"/>
      <c r="G35" s="429"/>
      <c r="H35" s="429"/>
      <c r="I35" s="429"/>
      <c r="J35" s="429"/>
      <c r="K35" s="200"/>
    </row>
    <row r="36" spans="2:11" s="1" customFormat="1" ht="15" customHeight="1" x14ac:dyDescent="0.2">
      <c r="B36" s="203"/>
      <c r="C36" s="204"/>
      <c r="D36" s="202"/>
      <c r="E36" s="205" t="s">
        <v>115</v>
      </c>
      <c r="F36" s="202"/>
      <c r="G36" s="429" t="s">
        <v>495</v>
      </c>
      <c r="H36" s="429"/>
      <c r="I36" s="429"/>
      <c r="J36" s="429"/>
      <c r="K36" s="200"/>
    </row>
    <row r="37" spans="2:11" s="1" customFormat="1" ht="30.75" customHeight="1" x14ac:dyDescent="0.2">
      <c r="B37" s="203"/>
      <c r="C37" s="204"/>
      <c r="D37" s="202"/>
      <c r="E37" s="205" t="s">
        <v>496</v>
      </c>
      <c r="F37" s="202"/>
      <c r="G37" s="429" t="s">
        <v>497</v>
      </c>
      <c r="H37" s="429"/>
      <c r="I37" s="429"/>
      <c r="J37" s="429"/>
      <c r="K37" s="200"/>
    </row>
    <row r="38" spans="2:11" s="1" customFormat="1" ht="15" customHeight="1" x14ac:dyDescent="0.2">
      <c r="B38" s="203"/>
      <c r="C38" s="204"/>
      <c r="D38" s="202"/>
      <c r="E38" s="205" t="s">
        <v>53</v>
      </c>
      <c r="F38" s="202"/>
      <c r="G38" s="429" t="s">
        <v>498</v>
      </c>
      <c r="H38" s="429"/>
      <c r="I38" s="429"/>
      <c r="J38" s="429"/>
      <c r="K38" s="200"/>
    </row>
    <row r="39" spans="2:11" s="1" customFormat="1" ht="15" customHeight="1" x14ac:dyDescent="0.2">
      <c r="B39" s="203"/>
      <c r="C39" s="204"/>
      <c r="D39" s="202"/>
      <c r="E39" s="205" t="s">
        <v>54</v>
      </c>
      <c r="F39" s="202"/>
      <c r="G39" s="429" t="s">
        <v>499</v>
      </c>
      <c r="H39" s="429"/>
      <c r="I39" s="429"/>
      <c r="J39" s="429"/>
      <c r="K39" s="200"/>
    </row>
    <row r="40" spans="2:11" s="1" customFormat="1" ht="15" customHeight="1" x14ac:dyDescent="0.2">
      <c r="B40" s="203"/>
      <c r="C40" s="204"/>
      <c r="D40" s="202"/>
      <c r="E40" s="205" t="s">
        <v>116</v>
      </c>
      <c r="F40" s="202"/>
      <c r="G40" s="429" t="s">
        <v>500</v>
      </c>
      <c r="H40" s="429"/>
      <c r="I40" s="429"/>
      <c r="J40" s="429"/>
      <c r="K40" s="200"/>
    </row>
    <row r="41" spans="2:11" s="1" customFormat="1" ht="15" customHeight="1" x14ac:dyDescent="0.2">
      <c r="B41" s="203"/>
      <c r="C41" s="204"/>
      <c r="D41" s="202"/>
      <c r="E41" s="205" t="s">
        <v>117</v>
      </c>
      <c r="F41" s="202"/>
      <c r="G41" s="429" t="s">
        <v>501</v>
      </c>
      <c r="H41" s="429"/>
      <c r="I41" s="429"/>
      <c r="J41" s="429"/>
      <c r="K41" s="200"/>
    </row>
    <row r="42" spans="2:11" s="1" customFormat="1" ht="15" customHeight="1" x14ac:dyDescent="0.2">
      <c r="B42" s="203"/>
      <c r="C42" s="204"/>
      <c r="D42" s="202"/>
      <c r="E42" s="205" t="s">
        <v>502</v>
      </c>
      <c r="F42" s="202"/>
      <c r="G42" s="429" t="s">
        <v>503</v>
      </c>
      <c r="H42" s="429"/>
      <c r="I42" s="429"/>
      <c r="J42" s="429"/>
      <c r="K42" s="200"/>
    </row>
    <row r="43" spans="2:11" s="1" customFormat="1" ht="15" customHeight="1" x14ac:dyDescent="0.2">
      <c r="B43" s="203"/>
      <c r="C43" s="204"/>
      <c r="D43" s="202"/>
      <c r="E43" s="205"/>
      <c r="F43" s="202"/>
      <c r="G43" s="429" t="s">
        <v>504</v>
      </c>
      <c r="H43" s="429"/>
      <c r="I43" s="429"/>
      <c r="J43" s="429"/>
      <c r="K43" s="200"/>
    </row>
    <row r="44" spans="2:11" s="1" customFormat="1" ht="15" customHeight="1" x14ac:dyDescent="0.2">
      <c r="B44" s="203"/>
      <c r="C44" s="204"/>
      <c r="D44" s="202"/>
      <c r="E44" s="205" t="s">
        <v>505</v>
      </c>
      <c r="F44" s="202"/>
      <c r="G44" s="429" t="s">
        <v>506</v>
      </c>
      <c r="H44" s="429"/>
      <c r="I44" s="429"/>
      <c r="J44" s="429"/>
      <c r="K44" s="200"/>
    </row>
    <row r="45" spans="2:11" s="1" customFormat="1" ht="15" customHeight="1" x14ac:dyDescent="0.2">
      <c r="B45" s="203"/>
      <c r="C45" s="204"/>
      <c r="D45" s="202"/>
      <c r="E45" s="205" t="s">
        <v>119</v>
      </c>
      <c r="F45" s="202"/>
      <c r="G45" s="429" t="s">
        <v>507</v>
      </c>
      <c r="H45" s="429"/>
      <c r="I45" s="429"/>
      <c r="J45" s="429"/>
      <c r="K45" s="200"/>
    </row>
    <row r="46" spans="2:11" s="1" customFormat="1" ht="12.75" customHeight="1" x14ac:dyDescent="0.2">
      <c r="B46" s="203"/>
      <c r="C46" s="204"/>
      <c r="D46" s="202"/>
      <c r="E46" s="202"/>
      <c r="F46" s="202"/>
      <c r="G46" s="202"/>
      <c r="H46" s="202"/>
      <c r="I46" s="202"/>
      <c r="J46" s="202"/>
      <c r="K46" s="200"/>
    </row>
    <row r="47" spans="2:11" s="1" customFormat="1" ht="15" customHeight="1" x14ac:dyDescent="0.2">
      <c r="B47" s="203"/>
      <c r="C47" s="204"/>
      <c r="D47" s="429" t="s">
        <v>508</v>
      </c>
      <c r="E47" s="429"/>
      <c r="F47" s="429"/>
      <c r="G47" s="429"/>
      <c r="H47" s="429"/>
      <c r="I47" s="429"/>
      <c r="J47" s="429"/>
      <c r="K47" s="200"/>
    </row>
    <row r="48" spans="2:11" s="1" customFormat="1" ht="15" customHeight="1" x14ac:dyDescent="0.2">
      <c r="B48" s="203"/>
      <c r="C48" s="204"/>
      <c r="D48" s="204"/>
      <c r="E48" s="429" t="s">
        <v>509</v>
      </c>
      <c r="F48" s="429"/>
      <c r="G48" s="429"/>
      <c r="H48" s="429"/>
      <c r="I48" s="429"/>
      <c r="J48" s="429"/>
      <c r="K48" s="200"/>
    </row>
    <row r="49" spans="2:11" s="1" customFormat="1" ht="15" customHeight="1" x14ac:dyDescent="0.2">
      <c r="B49" s="203"/>
      <c r="C49" s="204"/>
      <c r="D49" s="204"/>
      <c r="E49" s="429" t="s">
        <v>510</v>
      </c>
      <c r="F49" s="429"/>
      <c r="G49" s="429"/>
      <c r="H49" s="429"/>
      <c r="I49" s="429"/>
      <c r="J49" s="429"/>
      <c r="K49" s="200"/>
    </row>
    <row r="50" spans="2:11" s="1" customFormat="1" ht="15" customHeight="1" x14ac:dyDescent="0.2">
      <c r="B50" s="203"/>
      <c r="C50" s="204"/>
      <c r="D50" s="204"/>
      <c r="E50" s="429" t="s">
        <v>511</v>
      </c>
      <c r="F50" s="429"/>
      <c r="G50" s="429"/>
      <c r="H50" s="429"/>
      <c r="I50" s="429"/>
      <c r="J50" s="429"/>
      <c r="K50" s="200"/>
    </row>
    <row r="51" spans="2:11" s="1" customFormat="1" ht="15" customHeight="1" x14ac:dyDescent="0.2">
      <c r="B51" s="203"/>
      <c r="C51" s="204"/>
      <c r="D51" s="429" t="s">
        <v>512</v>
      </c>
      <c r="E51" s="429"/>
      <c r="F51" s="429"/>
      <c r="G51" s="429"/>
      <c r="H51" s="429"/>
      <c r="I51" s="429"/>
      <c r="J51" s="429"/>
      <c r="K51" s="200"/>
    </row>
    <row r="52" spans="2:11" s="1" customFormat="1" ht="25.5" customHeight="1" x14ac:dyDescent="0.3">
      <c r="B52" s="199"/>
      <c r="C52" s="430" t="s">
        <v>513</v>
      </c>
      <c r="D52" s="430"/>
      <c r="E52" s="430"/>
      <c r="F52" s="430"/>
      <c r="G52" s="430"/>
      <c r="H52" s="430"/>
      <c r="I52" s="430"/>
      <c r="J52" s="430"/>
      <c r="K52" s="200"/>
    </row>
    <row r="53" spans="2:11" s="1" customFormat="1" ht="5.25" customHeight="1" x14ac:dyDescent="0.2">
      <c r="B53" s="199"/>
      <c r="C53" s="201"/>
      <c r="D53" s="201"/>
      <c r="E53" s="201"/>
      <c r="F53" s="201"/>
      <c r="G53" s="201"/>
      <c r="H53" s="201"/>
      <c r="I53" s="201"/>
      <c r="J53" s="201"/>
      <c r="K53" s="200"/>
    </row>
    <row r="54" spans="2:11" s="1" customFormat="1" ht="15" customHeight="1" x14ac:dyDescent="0.2">
      <c r="B54" s="199"/>
      <c r="C54" s="429" t="s">
        <v>514</v>
      </c>
      <c r="D54" s="429"/>
      <c r="E54" s="429"/>
      <c r="F54" s="429"/>
      <c r="G54" s="429"/>
      <c r="H54" s="429"/>
      <c r="I54" s="429"/>
      <c r="J54" s="429"/>
      <c r="K54" s="200"/>
    </row>
    <row r="55" spans="2:11" s="1" customFormat="1" ht="15" customHeight="1" x14ac:dyDescent="0.2">
      <c r="B55" s="199"/>
      <c r="C55" s="429" t="s">
        <v>515</v>
      </c>
      <c r="D55" s="429"/>
      <c r="E55" s="429"/>
      <c r="F55" s="429"/>
      <c r="G55" s="429"/>
      <c r="H55" s="429"/>
      <c r="I55" s="429"/>
      <c r="J55" s="429"/>
      <c r="K55" s="200"/>
    </row>
    <row r="56" spans="2:11" s="1" customFormat="1" ht="12.75" customHeight="1" x14ac:dyDescent="0.2">
      <c r="B56" s="199"/>
      <c r="C56" s="202"/>
      <c r="D56" s="202"/>
      <c r="E56" s="202"/>
      <c r="F56" s="202"/>
      <c r="G56" s="202"/>
      <c r="H56" s="202"/>
      <c r="I56" s="202"/>
      <c r="J56" s="202"/>
      <c r="K56" s="200"/>
    </row>
    <row r="57" spans="2:11" s="1" customFormat="1" ht="15" customHeight="1" x14ac:dyDescent="0.2">
      <c r="B57" s="199"/>
      <c r="C57" s="429" t="s">
        <v>516</v>
      </c>
      <c r="D57" s="429"/>
      <c r="E57" s="429"/>
      <c r="F57" s="429"/>
      <c r="G57" s="429"/>
      <c r="H57" s="429"/>
      <c r="I57" s="429"/>
      <c r="J57" s="429"/>
      <c r="K57" s="200"/>
    </row>
    <row r="58" spans="2:11" s="1" customFormat="1" ht="15" customHeight="1" x14ac:dyDescent="0.2">
      <c r="B58" s="199"/>
      <c r="C58" s="204"/>
      <c r="D58" s="429" t="s">
        <v>517</v>
      </c>
      <c r="E58" s="429"/>
      <c r="F58" s="429"/>
      <c r="G58" s="429"/>
      <c r="H58" s="429"/>
      <c r="I58" s="429"/>
      <c r="J58" s="429"/>
      <c r="K58" s="200"/>
    </row>
    <row r="59" spans="2:11" s="1" customFormat="1" ht="15" customHeight="1" x14ac:dyDescent="0.2">
      <c r="B59" s="199"/>
      <c r="C59" s="204"/>
      <c r="D59" s="429" t="s">
        <v>518</v>
      </c>
      <c r="E59" s="429"/>
      <c r="F59" s="429"/>
      <c r="G59" s="429"/>
      <c r="H59" s="429"/>
      <c r="I59" s="429"/>
      <c r="J59" s="429"/>
      <c r="K59" s="200"/>
    </row>
    <row r="60" spans="2:11" s="1" customFormat="1" ht="15" customHeight="1" x14ac:dyDescent="0.2">
      <c r="B60" s="199"/>
      <c r="C60" s="204"/>
      <c r="D60" s="429" t="s">
        <v>519</v>
      </c>
      <c r="E60" s="429"/>
      <c r="F60" s="429"/>
      <c r="G60" s="429"/>
      <c r="H60" s="429"/>
      <c r="I60" s="429"/>
      <c r="J60" s="429"/>
      <c r="K60" s="200"/>
    </row>
    <row r="61" spans="2:11" s="1" customFormat="1" ht="15" customHeight="1" x14ac:dyDescent="0.2">
      <c r="B61" s="199"/>
      <c r="C61" s="204"/>
      <c r="D61" s="429" t="s">
        <v>520</v>
      </c>
      <c r="E61" s="429"/>
      <c r="F61" s="429"/>
      <c r="G61" s="429"/>
      <c r="H61" s="429"/>
      <c r="I61" s="429"/>
      <c r="J61" s="429"/>
      <c r="K61" s="200"/>
    </row>
    <row r="62" spans="2:11" s="1" customFormat="1" ht="15" customHeight="1" x14ac:dyDescent="0.2">
      <c r="B62" s="199"/>
      <c r="C62" s="204"/>
      <c r="D62" s="431" t="s">
        <v>521</v>
      </c>
      <c r="E62" s="431"/>
      <c r="F62" s="431"/>
      <c r="G62" s="431"/>
      <c r="H62" s="431"/>
      <c r="I62" s="431"/>
      <c r="J62" s="431"/>
      <c r="K62" s="200"/>
    </row>
    <row r="63" spans="2:11" s="1" customFormat="1" ht="15" customHeight="1" x14ac:dyDescent="0.2">
      <c r="B63" s="199"/>
      <c r="C63" s="204"/>
      <c r="D63" s="429" t="s">
        <v>522</v>
      </c>
      <c r="E63" s="429"/>
      <c r="F63" s="429"/>
      <c r="G63" s="429"/>
      <c r="H63" s="429"/>
      <c r="I63" s="429"/>
      <c r="J63" s="429"/>
      <c r="K63" s="200"/>
    </row>
    <row r="64" spans="2:11" s="1" customFormat="1" ht="12.75" customHeight="1" x14ac:dyDescent="0.2">
      <c r="B64" s="199"/>
      <c r="C64" s="204"/>
      <c r="D64" s="204"/>
      <c r="E64" s="207"/>
      <c r="F64" s="204"/>
      <c r="G64" s="204"/>
      <c r="H64" s="204"/>
      <c r="I64" s="204"/>
      <c r="J64" s="204"/>
      <c r="K64" s="200"/>
    </row>
    <row r="65" spans="2:11" s="1" customFormat="1" ht="15" customHeight="1" x14ac:dyDescent="0.2">
      <c r="B65" s="199"/>
      <c r="C65" s="204"/>
      <c r="D65" s="429" t="s">
        <v>523</v>
      </c>
      <c r="E65" s="429"/>
      <c r="F65" s="429"/>
      <c r="G65" s="429"/>
      <c r="H65" s="429"/>
      <c r="I65" s="429"/>
      <c r="J65" s="429"/>
      <c r="K65" s="200"/>
    </row>
    <row r="66" spans="2:11" s="1" customFormat="1" ht="15" customHeight="1" x14ac:dyDescent="0.2">
      <c r="B66" s="199"/>
      <c r="C66" s="204"/>
      <c r="D66" s="431" t="s">
        <v>524</v>
      </c>
      <c r="E66" s="431"/>
      <c r="F66" s="431"/>
      <c r="G66" s="431"/>
      <c r="H66" s="431"/>
      <c r="I66" s="431"/>
      <c r="J66" s="431"/>
      <c r="K66" s="200"/>
    </row>
    <row r="67" spans="2:11" s="1" customFormat="1" ht="15" customHeight="1" x14ac:dyDescent="0.2">
      <c r="B67" s="199"/>
      <c r="C67" s="204"/>
      <c r="D67" s="429" t="s">
        <v>525</v>
      </c>
      <c r="E67" s="429"/>
      <c r="F67" s="429"/>
      <c r="G67" s="429"/>
      <c r="H67" s="429"/>
      <c r="I67" s="429"/>
      <c r="J67" s="429"/>
      <c r="K67" s="200"/>
    </row>
    <row r="68" spans="2:11" s="1" customFormat="1" ht="15" customHeight="1" x14ac:dyDescent="0.2">
      <c r="B68" s="199"/>
      <c r="C68" s="204"/>
      <c r="D68" s="429" t="s">
        <v>526</v>
      </c>
      <c r="E68" s="429"/>
      <c r="F68" s="429"/>
      <c r="G68" s="429"/>
      <c r="H68" s="429"/>
      <c r="I68" s="429"/>
      <c r="J68" s="429"/>
      <c r="K68" s="200"/>
    </row>
    <row r="69" spans="2:11" s="1" customFormat="1" ht="15" customHeight="1" x14ac:dyDescent="0.2">
      <c r="B69" s="199"/>
      <c r="C69" s="204"/>
      <c r="D69" s="429" t="s">
        <v>527</v>
      </c>
      <c r="E69" s="429"/>
      <c r="F69" s="429"/>
      <c r="G69" s="429"/>
      <c r="H69" s="429"/>
      <c r="I69" s="429"/>
      <c r="J69" s="429"/>
      <c r="K69" s="200"/>
    </row>
    <row r="70" spans="2:11" s="1" customFormat="1" ht="15" customHeight="1" x14ac:dyDescent="0.2">
      <c r="B70" s="199"/>
      <c r="C70" s="204"/>
      <c r="D70" s="429" t="s">
        <v>528</v>
      </c>
      <c r="E70" s="429"/>
      <c r="F70" s="429"/>
      <c r="G70" s="429"/>
      <c r="H70" s="429"/>
      <c r="I70" s="429"/>
      <c r="J70" s="429"/>
      <c r="K70" s="200"/>
    </row>
    <row r="71" spans="2:11" s="1" customFormat="1" ht="12.75" customHeight="1" x14ac:dyDescent="0.2">
      <c r="B71" s="208"/>
      <c r="C71" s="209"/>
      <c r="D71" s="209"/>
      <c r="E71" s="209"/>
      <c r="F71" s="209"/>
      <c r="G71" s="209"/>
      <c r="H71" s="209"/>
      <c r="I71" s="209"/>
      <c r="J71" s="209"/>
      <c r="K71" s="210"/>
    </row>
    <row r="72" spans="2:11" s="1" customFormat="1" ht="18.75" customHeight="1" x14ac:dyDescent="0.2">
      <c r="B72" s="211"/>
      <c r="C72" s="211"/>
      <c r="D72" s="211"/>
      <c r="E72" s="211"/>
      <c r="F72" s="211"/>
      <c r="G72" s="211"/>
      <c r="H72" s="211"/>
      <c r="I72" s="211"/>
      <c r="J72" s="211"/>
      <c r="K72" s="212"/>
    </row>
    <row r="73" spans="2:11" s="1" customFormat="1" ht="18.75" customHeight="1" x14ac:dyDescent="0.2">
      <c r="B73" s="212"/>
      <c r="C73" s="212"/>
      <c r="D73" s="212"/>
      <c r="E73" s="212"/>
      <c r="F73" s="212"/>
      <c r="G73" s="212"/>
      <c r="H73" s="212"/>
      <c r="I73" s="212"/>
      <c r="J73" s="212"/>
      <c r="K73" s="212"/>
    </row>
    <row r="74" spans="2:11" s="1" customFormat="1" ht="7.5" customHeight="1" x14ac:dyDescent="0.2">
      <c r="B74" s="213"/>
      <c r="C74" s="214"/>
      <c r="D74" s="214"/>
      <c r="E74" s="214"/>
      <c r="F74" s="214"/>
      <c r="G74" s="214"/>
      <c r="H74" s="214"/>
      <c r="I74" s="214"/>
      <c r="J74" s="214"/>
      <c r="K74" s="215"/>
    </row>
    <row r="75" spans="2:11" s="1" customFormat="1" ht="45" customHeight="1" x14ac:dyDescent="0.2">
      <c r="B75" s="216"/>
      <c r="C75" s="424" t="s">
        <v>529</v>
      </c>
      <c r="D75" s="424"/>
      <c r="E75" s="424"/>
      <c r="F75" s="424"/>
      <c r="G75" s="424"/>
      <c r="H75" s="424"/>
      <c r="I75" s="424"/>
      <c r="J75" s="424"/>
      <c r="K75" s="217"/>
    </row>
    <row r="76" spans="2:11" s="1" customFormat="1" ht="17.25" customHeight="1" x14ac:dyDescent="0.2">
      <c r="B76" s="216"/>
      <c r="C76" s="218" t="s">
        <v>530</v>
      </c>
      <c r="D76" s="218"/>
      <c r="E76" s="218"/>
      <c r="F76" s="218" t="s">
        <v>531</v>
      </c>
      <c r="G76" s="219"/>
      <c r="H76" s="218" t="s">
        <v>54</v>
      </c>
      <c r="I76" s="218" t="s">
        <v>57</v>
      </c>
      <c r="J76" s="218" t="s">
        <v>532</v>
      </c>
      <c r="K76" s="217"/>
    </row>
    <row r="77" spans="2:11" s="1" customFormat="1" ht="17.25" customHeight="1" x14ac:dyDescent="0.2">
      <c r="B77" s="216"/>
      <c r="C77" s="220" t="s">
        <v>533</v>
      </c>
      <c r="D77" s="220"/>
      <c r="E77" s="220"/>
      <c r="F77" s="221" t="s">
        <v>534</v>
      </c>
      <c r="G77" s="222"/>
      <c r="H77" s="220"/>
      <c r="I77" s="220"/>
      <c r="J77" s="220" t="s">
        <v>535</v>
      </c>
      <c r="K77" s="217"/>
    </row>
    <row r="78" spans="2:11" s="1" customFormat="1" ht="5.25" customHeight="1" x14ac:dyDescent="0.2">
      <c r="B78" s="216"/>
      <c r="C78" s="223"/>
      <c r="D78" s="223"/>
      <c r="E78" s="223"/>
      <c r="F78" s="223"/>
      <c r="G78" s="224"/>
      <c r="H78" s="223"/>
      <c r="I78" s="223"/>
      <c r="J78" s="223"/>
      <c r="K78" s="217"/>
    </row>
    <row r="79" spans="2:11" s="1" customFormat="1" ht="15" customHeight="1" x14ac:dyDescent="0.2">
      <c r="B79" s="216"/>
      <c r="C79" s="205" t="s">
        <v>53</v>
      </c>
      <c r="D79" s="225"/>
      <c r="E79" s="225"/>
      <c r="F79" s="226" t="s">
        <v>536</v>
      </c>
      <c r="G79" s="227"/>
      <c r="H79" s="205" t="s">
        <v>537</v>
      </c>
      <c r="I79" s="205" t="s">
        <v>538</v>
      </c>
      <c r="J79" s="205">
        <v>20</v>
      </c>
      <c r="K79" s="217"/>
    </row>
    <row r="80" spans="2:11" s="1" customFormat="1" ht="15" customHeight="1" x14ac:dyDescent="0.2">
      <c r="B80" s="216"/>
      <c r="C80" s="205" t="s">
        <v>539</v>
      </c>
      <c r="D80" s="205"/>
      <c r="E80" s="205"/>
      <c r="F80" s="226" t="s">
        <v>536</v>
      </c>
      <c r="G80" s="227"/>
      <c r="H80" s="205" t="s">
        <v>540</v>
      </c>
      <c r="I80" s="205" t="s">
        <v>538</v>
      </c>
      <c r="J80" s="205">
        <v>120</v>
      </c>
      <c r="K80" s="217"/>
    </row>
    <row r="81" spans="2:11" s="1" customFormat="1" ht="15" customHeight="1" x14ac:dyDescent="0.2">
      <c r="B81" s="228"/>
      <c r="C81" s="205" t="s">
        <v>541</v>
      </c>
      <c r="D81" s="205"/>
      <c r="E81" s="205"/>
      <c r="F81" s="226" t="s">
        <v>542</v>
      </c>
      <c r="G81" s="227"/>
      <c r="H81" s="205" t="s">
        <v>543</v>
      </c>
      <c r="I81" s="205" t="s">
        <v>538</v>
      </c>
      <c r="J81" s="205">
        <v>50</v>
      </c>
      <c r="K81" s="217"/>
    </row>
    <row r="82" spans="2:11" s="1" customFormat="1" ht="15" customHeight="1" x14ac:dyDescent="0.2">
      <c r="B82" s="228"/>
      <c r="C82" s="205" t="s">
        <v>544</v>
      </c>
      <c r="D82" s="205"/>
      <c r="E82" s="205"/>
      <c r="F82" s="226" t="s">
        <v>536</v>
      </c>
      <c r="G82" s="227"/>
      <c r="H82" s="205" t="s">
        <v>545</v>
      </c>
      <c r="I82" s="205" t="s">
        <v>546</v>
      </c>
      <c r="J82" s="205"/>
      <c r="K82" s="217"/>
    </row>
    <row r="83" spans="2:11" s="1" customFormat="1" ht="15" customHeight="1" x14ac:dyDescent="0.2">
      <c r="B83" s="228"/>
      <c r="C83" s="229" t="s">
        <v>547</v>
      </c>
      <c r="D83" s="229"/>
      <c r="E83" s="229"/>
      <c r="F83" s="230" t="s">
        <v>542</v>
      </c>
      <c r="G83" s="229"/>
      <c r="H83" s="229" t="s">
        <v>548</v>
      </c>
      <c r="I83" s="229" t="s">
        <v>538</v>
      </c>
      <c r="J83" s="229">
        <v>15</v>
      </c>
      <c r="K83" s="217"/>
    </row>
    <row r="84" spans="2:11" s="1" customFormat="1" ht="15" customHeight="1" x14ac:dyDescent="0.2">
      <c r="B84" s="228"/>
      <c r="C84" s="229" t="s">
        <v>549</v>
      </c>
      <c r="D84" s="229"/>
      <c r="E84" s="229"/>
      <c r="F84" s="230" t="s">
        <v>542</v>
      </c>
      <c r="G84" s="229"/>
      <c r="H84" s="229" t="s">
        <v>550</v>
      </c>
      <c r="I84" s="229" t="s">
        <v>538</v>
      </c>
      <c r="J84" s="229">
        <v>15</v>
      </c>
      <c r="K84" s="217"/>
    </row>
    <row r="85" spans="2:11" s="1" customFormat="1" ht="15" customHeight="1" x14ac:dyDescent="0.2">
      <c r="B85" s="228"/>
      <c r="C85" s="229" t="s">
        <v>551</v>
      </c>
      <c r="D85" s="229"/>
      <c r="E85" s="229"/>
      <c r="F85" s="230" t="s">
        <v>542</v>
      </c>
      <c r="G85" s="229"/>
      <c r="H85" s="229" t="s">
        <v>552</v>
      </c>
      <c r="I85" s="229" t="s">
        <v>538</v>
      </c>
      <c r="J85" s="229">
        <v>20</v>
      </c>
      <c r="K85" s="217"/>
    </row>
    <row r="86" spans="2:11" s="1" customFormat="1" ht="15" customHeight="1" x14ac:dyDescent="0.2">
      <c r="B86" s="228"/>
      <c r="C86" s="229" t="s">
        <v>553</v>
      </c>
      <c r="D86" s="229"/>
      <c r="E86" s="229"/>
      <c r="F86" s="230" t="s">
        <v>542</v>
      </c>
      <c r="G86" s="229"/>
      <c r="H86" s="229" t="s">
        <v>554</v>
      </c>
      <c r="I86" s="229" t="s">
        <v>538</v>
      </c>
      <c r="J86" s="229">
        <v>20</v>
      </c>
      <c r="K86" s="217"/>
    </row>
    <row r="87" spans="2:11" s="1" customFormat="1" ht="15" customHeight="1" x14ac:dyDescent="0.2">
      <c r="B87" s="228"/>
      <c r="C87" s="205" t="s">
        <v>555</v>
      </c>
      <c r="D87" s="205"/>
      <c r="E87" s="205"/>
      <c r="F87" s="226" t="s">
        <v>542</v>
      </c>
      <c r="G87" s="227"/>
      <c r="H87" s="205" t="s">
        <v>556</v>
      </c>
      <c r="I87" s="205" t="s">
        <v>538</v>
      </c>
      <c r="J87" s="205">
        <v>50</v>
      </c>
      <c r="K87" s="217"/>
    </row>
    <row r="88" spans="2:11" s="1" customFormat="1" ht="15" customHeight="1" x14ac:dyDescent="0.2">
      <c r="B88" s="228"/>
      <c r="C88" s="205" t="s">
        <v>557</v>
      </c>
      <c r="D88" s="205"/>
      <c r="E88" s="205"/>
      <c r="F88" s="226" t="s">
        <v>542</v>
      </c>
      <c r="G88" s="227"/>
      <c r="H88" s="205" t="s">
        <v>558</v>
      </c>
      <c r="I88" s="205" t="s">
        <v>538</v>
      </c>
      <c r="J88" s="205">
        <v>20</v>
      </c>
      <c r="K88" s="217"/>
    </row>
    <row r="89" spans="2:11" s="1" customFormat="1" ht="15" customHeight="1" x14ac:dyDescent="0.2">
      <c r="B89" s="228"/>
      <c r="C89" s="205" t="s">
        <v>559</v>
      </c>
      <c r="D89" s="205"/>
      <c r="E89" s="205"/>
      <c r="F89" s="226" t="s">
        <v>542</v>
      </c>
      <c r="G89" s="227"/>
      <c r="H89" s="205" t="s">
        <v>560</v>
      </c>
      <c r="I89" s="205" t="s">
        <v>538</v>
      </c>
      <c r="J89" s="205">
        <v>20</v>
      </c>
      <c r="K89" s="217"/>
    </row>
    <row r="90" spans="2:11" s="1" customFormat="1" ht="15" customHeight="1" x14ac:dyDescent="0.2">
      <c r="B90" s="228"/>
      <c r="C90" s="205" t="s">
        <v>561</v>
      </c>
      <c r="D90" s="205"/>
      <c r="E90" s="205"/>
      <c r="F90" s="226" t="s">
        <v>542</v>
      </c>
      <c r="G90" s="227"/>
      <c r="H90" s="205" t="s">
        <v>562</v>
      </c>
      <c r="I90" s="205" t="s">
        <v>538</v>
      </c>
      <c r="J90" s="205">
        <v>50</v>
      </c>
      <c r="K90" s="217"/>
    </row>
    <row r="91" spans="2:11" s="1" customFormat="1" ht="15" customHeight="1" x14ac:dyDescent="0.2">
      <c r="B91" s="228"/>
      <c r="C91" s="205" t="s">
        <v>563</v>
      </c>
      <c r="D91" s="205"/>
      <c r="E91" s="205"/>
      <c r="F91" s="226" t="s">
        <v>542</v>
      </c>
      <c r="G91" s="227"/>
      <c r="H91" s="205" t="s">
        <v>563</v>
      </c>
      <c r="I91" s="205" t="s">
        <v>538</v>
      </c>
      <c r="J91" s="205">
        <v>50</v>
      </c>
      <c r="K91" s="217"/>
    </row>
    <row r="92" spans="2:11" s="1" customFormat="1" ht="15" customHeight="1" x14ac:dyDescent="0.2">
      <c r="B92" s="228"/>
      <c r="C92" s="205" t="s">
        <v>564</v>
      </c>
      <c r="D92" s="205"/>
      <c r="E92" s="205"/>
      <c r="F92" s="226" t="s">
        <v>542</v>
      </c>
      <c r="G92" s="227"/>
      <c r="H92" s="205" t="s">
        <v>565</v>
      </c>
      <c r="I92" s="205" t="s">
        <v>538</v>
      </c>
      <c r="J92" s="205">
        <v>255</v>
      </c>
      <c r="K92" s="217"/>
    </row>
    <row r="93" spans="2:11" s="1" customFormat="1" ht="15" customHeight="1" x14ac:dyDescent="0.2">
      <c r="B93" s="228"/>
      <c r="C93" s="205" t="s">
        <v>566</v>
      </c>
      <c r="D93" s="205"/>
      <c r="E93" s="205"/>
      <c r="F93" s="226" t="s">
        <v>536</v>
      </c>
      <c r="G93" s="227"/>
      <c r="H93" s="205" t="s">
        <v>567</v>
      </c>
      <c r="I93" s="205" t="s">
        <v>568</v>
      </c>
      <c r="J93" s="205"/>
      <c r="K93" s="217"/>
    </row>
    <row r="94" spans="2:11" s="1" customFormat="1" ht="15" customHeight="1" x14ac:dyDescent="0.2">
      <c r="B94" s="228"/>
      <c r="C94" s="205" t="s">
        <v>569</v>
      </c>
      <c r="D94" s="205"/>
      <c r="E94" s="205"/>
      <c r="F94" s="226" t="s">
        <v>536</v>
      </c>
      <c r="G94" s="227"/>
      <c r="H94" s="205" t="s">
        <v>570</v>
      </c>
      <c r="I94" s="205" t="s">
        <v>571</v>
      </c>
      <c r="J94" s="205"/>
      <c r="K94" s="217"/>
    </row>
    <row r="95" spans="2:11" s="1" customFormat="1" ht="15" customHeight="1" x14ac:dyDescent="0.2">
      <c r="B95" s="228"/>
      <c r="C95" s="205" t="s">
        <v>572</v>
      </c>
      <c r="D95" s="205"/>
      <c r="E95" s="205"/>
      <c r="F95" s="226" t="s">
        <v>536</v>
      </c>
      <c r="G95" s="227"/>
      <c r="H95" s="205" t="s">
        <v>572</v>
      </c>
      <c r="I95" s="205" t="s">
        <v>571</v>
      </c>
      <c r="J95" s="205"/>
      <c r="K95" s="217"/>
    </row>
    <row r="96" spans="2:11" s="1" customFormat="1" ht="15" customHeight="1" x14ac:dyDescent="0.2">
      <c r="B96" s="228"/>
      <c r="C96" s="205" t="s">
        <v>38</v>
      </c>
      <c r="D96" s="205"/>
      <c r="E96" s="205"/>
      <c r="F96" s="226" t="s">
        <v>536</v>
      </c>
      <c r="G96" s="227"/>
      <c r="H96" s="205" t="s">
        <v>573</v>
      </c>
      <c r="I96" s="205" t="s">
        <v>571</v>
      </c>
      <c r="J96" s="205"/>
      <c r="K96" s="217"/>
    </row>
    <row r="97" spans="2:11" s="1" customFormat="1" ht="15" customHeight="1" x14ac:dyDescent="0.2">
      <c r="B97" s="228"/>
      <c r="C97" s="205" t="s">
        <v>48</v>
      </c>
      <c r="D97" s="205"/>
      <c r="E97" s="205"/>
      <c r="F97" s="226" t="s">
        <v>536</v>
      </c>
      <c r="G97" s="227"/>
      <c r="H97" s="205" t="s">
        <v>574</v>
      </c>
      <c r="I97" s="205" t="s">
        <v>571</v>
      </c>
      <c r="J97" s="205"/>
      <c r="K97" s="217"/>
    </row>
    <row r="98" spans="2:11" s="1" customFormat="1" ht="15" customHeight="1" x14ac:dyDescent="0.2">
      <c r="B98" s="231"/>
      <c r="C98" s="232"/>
      <c r="D98" s="232"/>
      <c r="E98" s="232"/>
      <c r="F98" s="232"/>
      <c r="G98" s="232"/>
      <c r="H98" s="232"/>
      <c r="I98" s="232"/>
      <c r="J98" s="232"/>
      <c r="K98" s="233"/>
    </row>
    <row r="99" spans="2:11" s="1" customFormat="1" ht="18.75" customHeight="1" x14ac:dyDescent="0.2">
      <c r="B99" s="234"/>
      <c r="C99" s="235"/>
      <c r="D99" s="235"/>
      <c r="E99" s="235"/>
      <c r="F99" s="235"/>
      <c r="G99" s="235"/>
      <c r="H99" s="235"/>
      <c r="I99" s="235"/>
      <c r="J99" s="235"/>
      <c r="K99" s="234"/>
    </row>
    <row r="100" spans="2:11" s="1" customFormat="1" ht="18.75" customHeight="1" x14ac:dyDescent="0.2">
      <c r="B100" s="212"/>
      <c r="C100" s="212"/>
      <c r="D100" s="212"/>
      <c r="E100" s="212"/>
      <c r="F100" s="212"/>
      <c r="G100" s="212"/>
      <c r="H100" s="212"/>
      <c r="I100" s="212"/>
      <c r="J100" s="212"/>
      <c r="K100" s="212"/>
    </row>
    <row r="101" spans="2:11" s="1" customFormat="1" ht="7.5" customHeight="1" x14ac:dyDescent="0.2">
      <c r="B101" s="213"/>
      <c r="C101" s="214"/>
      <c r="D101" s="214"/>
      <c r="E101" s="214"/>
      <c r="F101" s="214"/>
      <c r="G101" s="214"/>
      <c r="H101" s="214"/>
      <c r="I101" s="214"/>
      <c r="J101" s="214"/>
      <c r="K101" s="215"/>
    </row>
    <row r="102" spans="2:11" s="1" customFormat="1" ht="45" customHeight="1" x14ac:dyDescent="0.2">
      <c r="B102" s="216"/>
      <c r="C102" s="424" t="s">
        <v>575</v>
      </c>
      <c r="D102" s="424"/>
      <c r="E102" s="424"/>
      <c r="F102" s="424"/>
      <c r="G102" s="424"/>
      <c r="H102" s="424"/>
      <c r="I102" s="424"/>
      <c r="J102" s="424"/>
      <c r="K102" s="217"/>
    </row>
    <row r="103" spans="2:11" s="1" customFormat="1" ht="17.25" customHeight="1" x14ac:dyDescent="0.2">
      <c r="B103" s="216"/>
      <c r="C103" s="218" t="s">
        <v>530</v>
      </c>
      <c r="D103" s="218"/>
      <c r="E103" s="218"/>
      <c r="F103" s="218" t="s">
        <v>531</v>
      </c>
      <c r="G103" s="219"/>
      <c r="H103" s="218" t="s">
        <v>54</v>
      </c>
      <c r="I103" s="218" t="s">
        <v>57</v>
      </c>
      <c r="J103" s="218" t="s">
        <v>532</v>
      </c>
      <c r="K103" s="217"/>
    </row>
    <row r="104" spans="2:11" s="1" customFormat="1" ht="17.25" customHeight="1" x14ac:dyDescent="0.2">
      <c r="B104" s="216"/>
      <c r="C104" s="220" t="s">
        <v>533</v>
      </c>
      <c r="D104" s="220"/>
      <c r="E104" s="220"/>
      <c r="F104" s="221" t="s">
        <v>534</v>
      </c>
      <c r="G104" s="222"/>
      <c r="H104" s="220"/>
      <c r="I104" s="220"/>
      <c r="J104" s="220" t="s">
        <v>535</v>
      </c>
      <c r="K104" s="217"/>
    </row>
    <row r="105" spans="2:11" s="1" customFormat="1" ht="5.25" customHeight="1" x14ac:dyDescent="0.2">
      <c r="B105" s="216"/>
      <c r="C105" s="218"/>
      <c r="D105" s="218"/>
      <c r="E105" s="218"/>
      <c r="F105" s="218"/>
      <c r="G105" s="236"/>
      <c r="H105" s="218"/>
      <c r="I105" s="218"/>
      <c r="J105" s="218"/>
      <c r="K105" s="217"/>
    </row>
    <row r="106" spans="2:11" s="1" customFormat="1" ht="15" customHeight="1" x14ac:dyDescent="0.2">
      <c r="B106" s="216"/>
      <c r="C106" s="205" t="s">
        <v>53</v>
      </c>
      <c r="D106" s="225"/>
      <c r="E106" s="225"/>
      <c r="F106" s="226" t="s">
        <v>536</v>
      </c>
      <c r="G106" s="205"/>
      <c r="H106" s="205" t="s">
        <v>576</v>
      </c>
      <c r="I106" s="205" t="s">
        <v>538</v>
      </c>
      <c r="J106" s="205">
        <v>20</v>
      </c>
      <c r="K106" s="217"/>
    </row>
    <row r="107" spans="2:11" s="1" customFormat="1" ht="15" customHeight="1" x14ac:dyDescent="0.2">
      <c r="B107" s="216"/>
      <c r="C107" s="205" t="s">
        <v>539</v>
      </c>
      <c r="D107" s="205"/>
      <c r="E107" s="205"/>
      <c r="F107" s="226" t="s">
        <v>536</v>
      </c>
      <c r="G107" s="205"/>
      <c r="H107" s="205" t="s">
        <v>576</v>
      </c>
      <c r="I107" s="205" t="s">
        <v>538</v>
      </c>
      <c r="J107" s="205">
        <v>120</v>
      </c>
      <c r="K107" s="217"/>
    </row>
    <row r="108" spans="2:11" s="1" customFormat="1" ht="15" customHeight="1" x14ac:dyDescent="0.2">
      <c r="B108" s="228"/>
      <c r="C108" s="205" t="s">
        <v>541</v>
      </c>
      <c r="D108" s="205"/>
      <c r="E108" s="205"/>
      <c r="F108" s="226" t="s">
        <v>542</v>
      </c>
      <c r="G108" s="205"/>
      <c r="H108" s="205" t="s">
        <v>576</v>
      </c>
      <c r="I108" s="205" t="s">
        <v>538</v>
      </c>
      <c r="J108" s="205">
        <v>50</v>
      </c>
      <c r="K108" s="217"/>
    </row>
    <row r="109" spans="2:11" s="1" customFormat="1" ht="15" customHeight="1" x14ac:dyDescent="0.2">
      <c r="B109" s="228"/>
      <c r="C109" s="205" t="s">
        <v>544</v>
      </c>
      <c r="D109" s="205"/>
      <c r="E109" s="205"/>
      <c r="F109" s="226" t="s">
        <v>536</v>
      </c>
      <c r="G109" s="205"/>
      <c r="H109" s="205" t="s">
        <v>576</v>
      </c>
      <c r="I109" s="205" t="s">
        <v>546</v>
      </c>
      <c r="J109" s="205"/>
      <c r="K109" s="217"/>
    </row>
    <row r="110" spans="2:11" s="1" customFormat="1" ht="15" customHeight="1" x14ac:dyDescent="0.2">
      <c r="B110" s="228"/>
      <c r="C110" s="205" t="s">
        <v>555</v>
      </c>
      <c r="D110" s="205"/>
      <c r="E110" s="205"/>
      <c r="F110" s="226" t="s">
        <v>542</v>
      </c>
      <c r="G110" s="205"/>
      <c r="H110" s="205" t="s">
        <v>576</v>
      </c>
      <c r="I110" s="205" t="s">
        <v>538</v>
      </c>
      <c r="J110" s="205">
        <v>50</v>
      </c>
      <c r="K110" s="217"/>
    </row>
    <row r="111" spans="2:11" s="1" customFormat="1" ht="15" customHeight="1" x14ac:dyDescent="0.2">
      <c r="B111" s="228"/>
      <c r="C111" s="205" t="s">
        <v>563</v>
      </c>
      <c r="D111" s="205"/>
      <c r="E111" s="205"/>
      <c r="F111" s="226" t="s">
        <v>542</v>
      </c>
      <c r="G111" s="205"/>
      <c r="H111" s="205" t="s">
        <v>576</v>
      </c>
      <c r="I111" s="205" t="s">
        <v>538</v>
      </c>
      <c r="J111" s="205">
        <v>50</v>
      </c>
      <c r="K111" s="217"/>
    </row>
    <row r="112" spans="2:11" s="1" customFormat="1" ht="15" customHeight="1" x14ac:dyDescent="0.2">
      <c r="B112" s="228"/>
      <c r="C112" s="205" t="s">
        <v>561</v>
      </c>
      <c r="D112" s="205"/>
      <c r="E112" s="205"/>
      <c r="F112" s="226" t="s">
        <v>542</v>
      </c>
      <c r="G112" s="205"/>
      <c r="H112" s="205" t="s">
        <v>576</v>
      </c>
      <c r="I112" s="205" t="s">
        <v>538</v>
      </c>
      <c r="J112" s="205">
        <v>50</v>
      </c>
      <c r="K112" s="217"/>
    </row>
    <row r="113" spans="2:11" s="1" customFormat="1" ht="15" customHeight="1" x14ac:dyDescent="0.2">
      <c r="B113" s="228"/>
      <c r="C113" s="205" t="s">
        <v>53</v>
      </c>
      <c r="D113" s="205"/>
      <c r="E113" s="205"/>
      <c r="F113" s="226" t="s">
        <v>536</v>
      </c>
      <c r="G113" s="205"/>
      <c r="H113" s="205" t="s">
        <v>577</v>
      </c>
      <c r="I113" s="205" t="s">
        <v>538</v>
      </c>
      <c r="J113" s="205">
        <v>20</v>
      </c>
      <c r="K113" s="217"/>
    </row>
    <row r="114" spans="2:11" s="1" customFormat="1" ht="15" customHeight="1" x14ac:dyDescent="0.2">
      <c r="B114" s="228"/>
      <c r="C114" s="205" t="s">
        <v>578</v>
      </c>
      <c r="D114" s="205"/>
      <c r="E114" s="205"/>
      <c r="F114" s="226" t="s">
        <v>536</v>
      </c>
      <c r="G114" s="205"/>
      <c r="H114" s="205" t="s">
        <v>579</v>
      </c>
      <c r="I114" s="205" t="s">
        <v>538</v>
      </c>
      <c r="J114" s="205">
        <v>120</v>
      </c>
      <c r="K114" s="217"/>
    </row>
    <row r="115" spans="2:11" s="1" customFormat="1" ht="15" customHeight="1" x14ac:dyDescent="0.2">
      <c r="B115" s="228"/>
      <c r="C115" s="205" t="s">
        <v>38</v>
      </c>
      <c r="D115" s="205"/>
      <c r="E115" s="205"/>
      <c r="F115" s="226" t="s">
        <v>536</v>
      </c>
      <c r="G115" s="205"/>
      <c r="H115" s="205" t="s">
        <v>580</v>
      </c>
      <c r="I115" s="205" t="s">
        <v>571</v>
      </c>
      <c r="J115" s="205"/>
      <c r="K115" s="217"/>
    </row>
    <row r="116" spans="2:11" s="1" customFormat="1" ht="15" customHeight="1" x14ac:dyDescent="0.2">
      <c r="B116" s="228"/>
      <c r="C116" s="205" t="s">
        <v>48</v>
      </c>
      <c r="D116" s="205"/>
      <c r="E116" s="205"/>
      <c r="F116" s="226" t="s">
        <v>536</v>
      </c>
      <c r="G116" s="205"/>
      <c r="H116" s="205" t="s">
        <v>581</v>
      </c>
      <c r="I116" s="205" t="s">
        <v>571</v>
      </c>
      <c r="J116" s="205"/>
      <c r="K116" s="217"/>
    </row>
    <row r="117" spans="2:11" s="1" customFormat="1" ht="15" customHeight="1" x14ac:dyDescent="0.2">
      <c r="B117" s="228"/>
      <c r="C117" s="205" t="s">
        <v>57</v>
      </c>
      <c r="D117" s="205"/>
      <c r="E117" s="205"/>
      <c r="F117" s="226" t="s">
        <v>536</v>
      </c>
      <c r="G117" s="205"/>
      <c r="H117" s="205" t="s">
        <v>582</v>
      </c>
      <c r="I117" s="205" t="s">
        <v>583</v>
      </c>
      <c r="J117" s="205"/>
      <c r="K117" s="217"/>
    </row>
    <row r="118" spans="2:11" s="1" customFormat="1" ht="15" customHeight="1" x14ac:dyDescent="0.2">
      <c r="B118" s="231"/>
      <c r="C118" s="237"/>
      <c r="D118" s="237"/>
      <c r="E118" s="237"/>
      <c r="F118" s="237"/>
      <c r="G118" s="237"/>
      <c r="H118" s="237"/>
      <c r="I118" s="237"/>
      <c r="J118" s="237"/>
      <c r="K118" s="233"/>
    </row>
    <row r="119" spans="2:11" s="1" customFormat="1" ht="18.75" customHeight="1" x14ac:dyDescent="0.2">
      <c r="B119" s="238"/>
      <c r="C119" s="239"/>
      <c r="D119" s="239"/>
      <c r="E119" s="239"/>
      <c r="F119" s="240"/>
      <c r="G119" s="239"/>
      <c r="H119" s="239"/>
      <c r="I119" s="239"/>
      <c r="J119" s="239"/>
      <c r="K119" s="238"/>
    </row>
    <row r="120" spans="2:11" s="1" customFormat="1" ht="18.75" customHeight="1" x14ac:dyDescent="0.2">
      <c r="B120" s="212"/>
      <c r="C120" s="212"/>
      <c r="D120" s="212"/>
      <c r="E120" s="212"/>
      <c r="F120" s="212"/>
      <c r="G120" s="212"/>
      <c r="H120" s="212"/>
      <c r="I120" s="212"/>
      <c r="J120" s="212"/>
      <c r="K120" s="212"/>
    </row>
    <row r="121" spans="2:11" s="1" customFormat="1" ht="7.5" customHeight="1" x14ac:dyDescent="0.2">
      <c r="B121" s="241"/>
      <c r="C121" s="242"/>
      <c r="D121" s="242"/>
      <c r="E121" s="242"/>
      <c r="F121" s="242"/>
      <c r="G121" s="242"/>
      <c r="H121" s="242"/>
      <c r="I121" s="242"/>
      <c r="J121" s="242"/>
      <c r="K121" s="243"/>
    </row>
    <row r="122" spans="2:11" s="1" customFormat="1" ht="45" customHeight="1" x14ac:dyDescent="0.2">
      <c r="B122" s="244"/>
      <c r="C122" s="425" t="s">
        <v>584</v>
      </c>
      <c r="D122" s="425"/>
      <c r="E122" s="425"/>
      <c r="F122" s="425"/>
      <c r="G122" s="425"/>
      <c r="H122" s="425"/>
      <c r="I122" s="425"/>
      <c r="J122" s="425"/>
      <c r="K122" s="245"/>
    </row>
    <row r="123" spans="2:11" s="1" customFormat="1" ht="17.25" customHeight="1" x14ac:dyDescent="0.2">
      <c r="B123" s="246"/>
      <c r="C123" s="218" t="s">
        <v>530</v>
      </c>
      <c r="D123" s="218"/>
      <c r="E123" s="218"/>
      <c r="F123" s="218" t="s">
        <v>531</v>
      </c>
      <c r="G123" s="219"/>
      <c r="H123" s="218" t="s">
        <v>54</v>
      </c>
      <c r="I123" s="218" t="s">
        <v>57</v>
      </c>
      <c r="J123" s="218" t="s">
        <v>532</v>
      </c>
      <c r="K123" s="247"/>
    </row>
    <row r="124" spans="2:11" s="1" customFormat="1" ht="17.25" customHeight="1" x14ac:dyDescent="0.2">
      <c r="B124" s="246"/>
      <c r="C124" s="220" t="s">
        <v>533</v>
      </c>
      <c r="D124" s="220"/>
      <c r="E124" s="220"/>
      <c r="F124" s="221" t="s">
        <v>534</v>
      </c>
      <c r="G124" s="222"/>
      <c r="H124" s="220"/>
      <c r="I124" s="220"/>
      <c r="J124" s="220" t="s">
        <v>535</v>
      </c>
      <c r="K124" s="247"/>
    </row>
    <row r="125" spans="2:11" s="1" customFormat="1" ht="5.25" customHeight="1" x14ac:dyDescent="0.2">
      <c r="B125" s="248"/>
      <c r="C125" s="223"/>
      <c r="D125" s="223"/>
      <c r="E125" s="223"/>
      <c r="F125" s="223"/>
      <c r="G125" s="249"/>
      <c r="H125" s="223"/>
      <c r="I125" s="223"/>
      <c r="J125" s="223"/>
      <c r="K125" s="250"/>
    </row>
    <row r="126" spans="2:11" s="1" customFormat="1" ht="15" customHeight="1" x14ac:dyDescent="0.2">
      <c r="B126" s="248"/>
      <c r="C126" s="205" t="s">
        <v>539</v>
      </c>
      <c r="D126" s="225"/>
      <c r="E126" s="225"/>
      <c r="F126" s="226" t="s">
        <v>536</v>
      </c>
      <c r="G126" s="205"/>
      <c r="H126" s="205" t="s">
        <v>576</v>
      </c>
      <c r="I126" s="205" t="s">
        <v>538</v>
      </c>
      <c r="J126" s="205">
        <v>120</v>
      </c>
      <c r="K126" s="251"/>
    </row>
    <row r="127" spans="2:11" s="1" customFormat="1" ht="15" customHeight="1" x14ac:dyDescent="0.2">
      <c r="B127" s="248"/>
      <c r="C127" s="205" t="s">
        <v>585</v>
      </c>
      <c r="D127" s="205"/>
      <c r="E127" s="205"/>
      <c r="F127" s="226" t="s">
        <v>536</v>
      </c>
      <c r="G127" s="205"/>
      <c r="H127" s="205" t="s">
        <v>586</v>
      </c>
      <c r="I127" s="205" t="s">
        <v>538</v>
      </c>
      <c r="J127" s="205" t="s">
        <v>587</v>
      </c>
      <c r="K127" s="251"/>
    </row>
    <row r="128" spans="2:11" s="1" customFormat="1" ht="15" customHeight="1" x14ac:dyDescent="0.2">
      <c r="B128" s="248"/>
      <c r="C128" s="205" t="s">
        <v>484</v>
      </c>
      <c r="D128" s="205"/>
      <c r="E128" s="205"/>
      <c r="F128" s="226" t="s">
        <v>536</v>
      </c>
      <c r="G128" s="205"/>
      <c r="H128" s="205" t="s">
        <v>588</v>
      </c>
      <c r="I128" s="205" t="s">
        <v>538</v>
      </c>
      <c r="J128" s="205" t="s">
        <v>587</v>
      </c>
      <c r="K128" s="251"/>
    </row>
    <row r="129" spans="2:11" s="1" customFormat="1" ht="15" customHeight="1" x14ac:dyDescent="0.2">
      <c r="B129" s="248"/>
      <c r="C129" s="205" t="s">
        <v>547</v>
      </c>
      <c r="D129" s="205"/>
      <c r="E129" s="205"/>
      <c r="F129" s="226" t="s">
        <v>542</v>
      </c>
      <c r="G129" s="205"/>
      <c r="H129" s="205" t="s">
        <v>548</v>
      </c>
      <c r="I129" s="205" t="s">
        <v>538</v>
      </c>
      <c r="J129" s="205">
        <v>15</v>
      </c>
      <c r="K129" s="251"/>
    </row>
    <row r="130" spans="2:11" s="1" customFormat="1" ht="15" customHeight="1" x14ac:dyDescent="0.2">
      <c r="B130" s="248"/>
      <c r="C130" s="229" t="s">
        <v>549</v>
      </c>
      <c r="D130" s="229"/>
      <c r="E130" s="229"/>
      <c r="F130" s="230" t="s">
        <v>542</v>
      </c>
      <c r="G130" s="229"/>
      <c r="H130" s="229" t="s">
        <v>550</v>
      </c>
      <c r="I130" s="229" t="s">
        <v>538</v>
      </c>
      <c r="J130" s="229">
        <v>15</v>
      </c>
      <c r="K130" s="251"/>
    </row>
    <row r="131" spans="2:11" s="1" customFormat="1" ht="15" customHeight="1" x14ac:dyDescent="0.2">
      <c r="B131" s="248"/>
      <c r="C131" s="229" t="s">
        <v>551</v>
      </c>
      <c r="D131" s="229"/>
      <c r="E131" s="229"/>
      <c r="F131" s="230" t="s">
        <v>542</v>
      </c>
      <c r="G131" s="229"/>
      <c r="H131" s="229" t="s">
        <v>552</v>
      </c>
      <c r="I131" s="229" t="s">
        <v>538</v>
      </c>
      <c r="J131" s="229">
        <v>20</v>
      </c>
      <c r="K131" s="251"/>
    </row>
    <row r="132" spans="2:11" s="1" customFormat="1" ht="15" customHeight="1" x14ac:dyDescent="0.2">
      <c r="B132" s="248"/>
      <c r="C132" s="229" t="s">
        <v>553</v>
      </c>
      <c r="D132" s="229"/>
      <c r="E132" s="229"/>
      <c r="F132" s="230" t="s">
        <v>542</v>
      </c>
      <c r="G132" s="229"/>
      <c r="H132" s="229" t="s">
        <v>554</v>
      </c>
      <c r="I132" s="229" t="s">
        <v>538</v>
      </c>
      <c r="J132" s="229">
        <v>20</v>
      </c>
      <c r="K132" s="251"/>
    </row>
    <row r="133" spans="2:11" s="1" customFormat="1" ht="15" customHeight="1" x14ac:dyDescent="0.2">
      <c r="B133" s="248"/>
      <c r="C133" s="205" t="s">
        <v>541</v>
      </c>
      <c r="D133" s="205"/>
      <c r="E133" s="205"/>
      <c r="F133" s="226" t="s">
        <v>542</v>
      </c>
      <c r="G133" s="205"/>
      <c r="H133" s="205" t="s">
        <v>576</v>
      </c>
      <c r="I133" s="205" t="s">
        <v>538</v>
      </c>
      <c r="J133" s="205">
        <v>50</v>
      </c>
      <c r="K133" s="251"/>
    </row>
    <row r="134" spans="2:11" s="1" customFormat="1" ht="15" customHeight="1" x14ac:dyDescent="0.2">
      <c r="B134" s="248"/>
      <c r="C134" s="205" t="s">
        <v>555</v>
      </c>
      <c r="D134" s="205"/>
      <c r="E134" s="205"/>
      <c r="F134" s="226" t="s">
        <v>542</v>
      </c>
      <c r="G134" s="205"/>
      <c r="H134" s="205" t="s">
        <v>576</v>
      </c>
      <c r="I134" s="205" t="s">
        <v>538</v>
      </c>
      <c r="J134" s="205">
        <v>50</v>
      </c>
      <c r="K134" s="251"/>
    </row>
    <row r="135" spans="2:11" s="1" customFormat="1" ht="15" customHeight="1" x14ac:dyDescent="0.2">
      <c r="B135" s="248"/>
      <c r="C135" s="205" t="s">
        <v>561</v>
      </c>
      <c r="D135" s="205"/>
      <c r="E135" s="205"/>
      <c r="F135" s="226" t="s">
        <v>542</v>
      </c>
      <c r="G135" s="205"/>
      <c r="H135" s="205" t="s">
        <v>576</v>
      </c>
      <c r="I135" s="205" t="s">
        <v>538</v>
      </c>
      <c r="J135" s="205">
        <v>50</v>
      </c>
      <c r="K135" s="251"/>
    </row>
    <row r="136" spans="2:11" s="1" customFormat="1" ht="15" customHeight="1" x14ac:dyDescent="0.2">
      <c r="B136" s="248"/>
      <c r="C136" s="205" t="s">
        <v>563</v>
      </c>
      <c r="D136" s="205"/>
      <c r="E136" s="205"/>
      <c r="F136" s="226" t="s">
        <v>542</v>
      </c>
      <c r="G136" s="205"/>
      <c r="H136" s="205" t="s">
        <v>576</v>
      </c>
      <c r="I136" s="205" t="s">
        <v>538</v>
      </c>
      <c r="J136" s="205">
        <v>50</v>
      </c>
      <c r="K136" s="251"/>
    </row>
    <row r="137" spans="2:11" s="1" customFormat="1" ht="15" customHeight="1" x14ac:dyDescent="0.2">
      <c r="B137" s="248"/>
      <c r="C137" s="205" t="s">
        <v>564</v>
      </c>
      <c r="D137" s="205"/>
      <c r="E137" s="205"/>
      <c r="F137" s="226" t="s">
        <v>542</v>
      </c>
      <c r="G137" s="205"/>
      <c r="H137" s="205" t="s">
        <v>589</v>
      </c>
      <c r="I137" s="205" t="s">
        <v>538</v>
      </c>
      <c r="J137" s="205">
        <v>255</v>
      </c>
      <c r="K137" s="251"/>
    </row>
    <row r="138" spans="2:11" s="1" customFormat="1" ht="15" customHeight="1" x14ac:dyDescent="0.2">
      <c r="B138" s="248"/>
      <c r="C138" s="205" t="s">
        <v>566</v>
      </c>
      <c r="D138" s="205"/>
      <c r="E138" s="205"/>
      <c r="F138" s="226" t="s">
        <v>536</v>
      </c>
      <c r="G138" s="205"/>
      <c r="H138" s="205" t="s">
        <v>590</v>
      </c>
      <c r="I138" s="205" t="s">
        <v>568</v>
      </c>
      <c r="J138" s="205"/>
      <c r="K138" s="251"/>
    </row>
    <row r="139" spans="2:11" s="1" customFormat="1" ht="15" customHeight="1" x14ac:dyDescent="0.2">
      <c r="B139" s="248"/>
      <c r="C139" s="205" t="s">
        <v>569</v>
      </c>
      <c r="D139" s="205"/>
      <c r="E139" s="205"/>
      <c r="F139" s="226" t="s">
        <v>536</v>
      </c>
      <c r="G139" s="205"/>
      <c r="H139" s="205" t="s">
        <v>591</v>
      </c>
      <c r="I139" s="205" t="s">
        <v>571</v>
      </c>
      <c r="J139" s="205"/>
      <c r="K139" s="251"/>
    </row>
    <row r="140" spans="2:11" s="1" customFormat="1" ht="15" customHeight="1" x14ac:dyDescent="0.2">
      <c r="B140" s="248"/>
      <c r="C140" s="205" t="s">
        <v>572</v>
      </c>
      <c r="D140" s="205"/>
      <c r="E140" s="205"/>
      <c r="F140" s="226" t="s">
        <v>536</v>
      </c>
      <c r="G140" s="205"/>
      <c r="H140" s="205" t="s">
        <v>572</v>
      </c>
      <c r="I140" s="205" t="s">
        <v>571</v>
      </c>
      <c r="J140" s="205"/>
      <c r="K140" s="251"/>
    </row>
    <row r="141" spans="2:11" s="1" customFormat="1" ht="15" customHeight="1" x14ac:dyDescent="0.2">
      <c r="B141" s="248"/>
      <c r="C141" s="205" t="s">
        <v>38</v>
      </c>
      <c r="D141" s="205"/>
      <c r="E141" s="205"/>
      <c r="F141" s="226" t="s">
        <v>536</v>
      </c>
      <c r="G141" s="205"/>
      <c r="H141" s="205" t="s">
        <v>592</v>
      </c>
      <c r="I141" s="205" t="s">
        <v>571</v>
      </c>
      <c r="J141" s="205"/>
      <c r="K141" s="251"/>
    </row>
    <row r="142" spans="2:11" s="1" customFormat="1" ht="15" customHeight="1" x14ac:dyDescent="0.2">
      <c r="B142" s="248"/>
      <c r="C142" s="205" t="s">
        <v>593</v>
      </c>
      <c r="D142" s="205"/>
      <c r="E142" s="205"/>
      <c r="F142" s="226" t="s">
        <v>536</v>
      </c>
      <c r="G142" s="205"/>
      <c r="H142" s="205" t="s">
        <v>594</v>
      </c>
      <c r="I142" s="205" t="s">
        <v>571</v>
      </c>
      <c r="J142" s="205"/>
      <c r="K142" s="251"/>
    </row>
    <row r="143" spans="2:11" s="1" customFormat="1" ht="15" customHeight="1" x14ac:dyDescent="0.2">
      <c r="B143" s="252"/>
      <c r="C143" s="253"/>
      <c r="D143" s="253"/>
      <c r="E143" s="253"/>
      <c r="F143" s="253"/>
      <c r="G143" s="253"/>
      <c r="H143" s="253"/>
      <c r="I143" s="253"/>
      <c r="J143" s="253"/>
      <c r="K143" s="254"/>
    </row>
    <row r="144" spans="2:11" s="1" customFormat="1" ht="18.75" customHeight="1" x14ac:dyDescent="0.2">
      <c r="B144" s="239"/>
      <c r="C144" s="239"/>
      <c r="D144" s="239"/>
      <c r="E144" s="239"/>
      <c r="F144" s="240"/>
      <c r="G144" s="239"/>
      <c r="H144" s="239"/>
      <c r="I144" s="239"/>
      <c r="J144" s="239"/>
      <c r="K144" s="239"/>
    </row>
    <row r="145" spans="2:11" s="1" customFormat="1" ht="18.75" customHeight="1" x14ac:dyDescent="0.2">
      <c r="B145" s="212"/>
      <c r="C145" s="212"/>
      <c r="D145" s="212"/>
      <c r="E145" s="212"/>
      <c r="F145" s="212"/>
      <c r="G145" s="212"/>
      <c r="H145" s="212"/>
      <c r="I145" s="212"/>
      <c r="J145" s="212"/>
      <c r="K145" s="212"/>
    </row>
    <row r="146" spans="2:11" s="1" customFormat="1" ht="7.5" customHeight="1" x14ac:dyDescent="0.2">
      <c r="B146" s="213"/>
      <c r="C146" s="214"/>
      <c r="D146" s="214"/>
      <c r="E146" s="214"/>
      <c r="F146" s="214"/>
      <c r="G146" s="214"/>
      <c r="H146" s="214"/>
      <c r="I146" s="214"/>
      <c r="J146" s="214"/>
      <c r="K146" s="215"/>
    </row>
    <row r="147" spans="2:11" s="1" customFormat="1" ht="45" customHeight="1" x14ac:dyDescent="0.2">
      <c r="B147" s="216"/>
      <c r="C147" s="424" t="s">
        <v>595</v>
      </c>
      <c r="D147" s="424"/>
      <c r="E147" s="424"/>
      <c r="F147" s="424"/>
      <c r="G147" s="424"/>
      <c r="H147" s="424"/>
      <c r="I147" s="424"/>
      <c r="J147" s="424"/>
      <c r="K147" s="217"/>
    </row>
    <row r="148" spans="2:11" s="1" customFormat="1" ht="17.25" customHeight="1" x14ac:dyDescent="0.2">
      <c r="B148" s="216"/>
      <c r="C148" s="218" t="s">
        <v>530</v>
      </c>
      <c r="D148" s="218"/>
      <c r="E148" s="218"/>
      <c r="F148" s="218" t="s">
        <v>531</v>
      </c>
      <c r="G148" s="219"/>
      <c r="H148" s="218" t="s">
        <v>54</v>
      </c>
      <c r="I148" s="218" t="s">
        <v>57</v>
      </c>
      <c r="J148" s="218" t="s">
        <v>532</v>
      </c>
      <c r="K148" s="217"/>
    </row>
    <row r="149" spans="2:11" s="1" customFormat="1" ht="17.25" customHeight="1" x14ac:dyDescent="0.2">
      <c r="B149" s="216"/>
      <c r="C149" s="220" t="s">
        <v>533</v>
      </c>
      <c r="D149" s="220"/>
      <c r="E149" s="220"/>
      <c r="F149" s="221" t="s">
        <v>534</v>
      </c>
      <c r="G149" s="222"/>
      <c r="H149" s="220"/>
      <c r="I149" s="220"/>
      <c r="J149" s="220" t="s">
        <v>535</v>
      </c>
      <c r="K149" s="217"/>
    </row>
    <row r="150" spans="2:11" s="1" customFormat="1" ht="5.25" customHeight="1" x14ac:dyDescent="0.2">
      <c r="B150" s="228"/>
      <c r="C150" s="223"/>
      <c r="D150" s="223"/>
      <c r="E150" s="223"/>
      <c r="F150" s="223"/>
      <c r="G150" s="224"/>
      <c r="H150" s="223"/>
      <c r="I150" s="223"/>
      <c r="J150" s="223"/>
      <c r="K150" s="251"/>
    </row>
    <row r="151" spans="2:11" s="1" customFormat="1" ht="15" customHeight="1" x14ac:dyDescent="0.2">
      <c r="B151" s="228"/>
      <c r="C151" s="255" t="s">
        <v>539</v>
      </c>
      <c r="D151" s="205"/>
      <c r="E151" s="205"/>
      <c r="F151" s="256" t="s">
        <v>536</v>
      </c>
      <c r="G151" s="205"/>
      <c r="H151" s="255" t="s">
        <v>576</v>
      </c>
      <c r="I151" s="255" t="s">
        <v>538</v>
      </c>
      <c r="J151" s="255">
        <v>120</v>
      </c>
      <c r="K151" s="251"/>
    </row>
    <row r="152" spans="2:11" s="1" customFormat="1" ht="15" customHeight="1" x14ac:dyDescent="0.2">
      <c r="B152" s="228"/>
      <c r="C152" s="255" t="s">
        <v>585</v>
      </c>
      <c r="D152" s="205"/>
      <c r="E152" s="205"/>
      <c r="F152" s="256" t="s">
        <v>536</v>
      </c>
      <c r="G152" s="205"/>
      <c r="H152" s="255" t="s">
        <v>596</v>
      </c>
      <c r="I152" s="255" t="s">
        <v>538</v>
      </c>
      <c r="J152" s="255" t="s">
        <v>587</v>
      </c>
      <c r="K152" s="251"/>
    </row>
    <row r="153" spans="2:11" s="1" customFormat="1" ht="15" customHeight="1" x14ac:dyDescent="0.2">
      <c r="B153" s="228"/>
      <c r="C153" s="255" t="s">
        <v>484</v>
      </c>
      <c r="D153" s="205"/>
      <c r="E153" s="205"/>
      <c r="F153" s="256" t="s">
        <v>536</v>
      </c>
      <c r="G153" s="205"/>
      <c r="H153" s="255" t="s">
        <v>597</v>
      </c>
      <c r="I153" s="255" t="s">
        <v>538</v>
      </c>
      <c r="J153" s="255" t="s">
        <v>587</v>
      </c>
      <c r="K153" s="251"/>
    </row>
    <row r="154" spans="2:11" s="1" customFormat="1" ht="15" customHeight="1" x14ac:dyDescent="0.2">
      <c r="B154" s="228"/>
      <c r="C154" s="255" t="s">
        <v>541</v>
      </c>
      <c r="D154" s="205"/>
      <c r="E154" s="205"/>
      <c r="F154" s="256" t="s">
        <v>542</v>
      </c>
      <c r="G154" s="205"/>
      <c r="H154" s="255" t="s">
        <v>576</v>
      </c>
      <c r="I154" s="255" t="s">
        <v>538</v>
      </c>
      <c r="J154" s="255">
        <v>50</v>
      </c>
      <c r="K154" s="251"/>
    </row>
    <row r="155" spans="2:11" s="1" customFormat="1" ht="15" customHeight="1" x14ac:dyDescent="0.2">
      <c r="B155" s="228"/>
      <c r="C155" s="255" t="s">
        <v>544</v>
      </c>
      <c r="D155" s="205"/>
      <c r="E155" s="205"/>
      <c r="F155" s="256" t="s">
        <v>536</v>
      </c>
      <c r="G155" s="205"/>
      <c r="H155" s="255" t="s">
        <v>576</v>
      </c>
      <c r="I155" s="255" t="s">
        <v>546</v>
      </c>
      <c r="J155" s="255"/>
      <c r="K155" s="251"/>
    </row>
    <row r="156" spans="2:11" s="1" customFormat="1" ht="15" customHeight="1" x14ac:dyDescent="0.2">
      <c r="B156" s="228"/>
      <c r="C156" s="255" t="s">
        <v>555</v>
      </c>
      <c r="D156" s="205"/>
      <c r="E156" s="205"/>
      <c r="F156" s="256" t="s">
        <v>542</v>
      </c>
      <c r="G156" s="205"/>
      <c r="H156" s="255" t="s">
        <v>576</v>
      </c>
      <c r="I156" s="255" t="s">
        <v>538</v>
      </c>
      <c r="J156" s="255">
        <v>50</v>
      </c>
      <c r="K156" s="251"/>
    </row>
    <row r="157" spans="2:11" s="1" customFormat="1" ht="15" customHeight="1" x14ac:dyDescent="0.2">
      <c r="B157" s="228"/>
      <c r="C157" s="255" t="s">
        <v>563</v>
      </c>
      <c r="D157" s="205"/>
      <c r="E157" s="205"/>
      <c r="F157" s="256" t="s">
        <v>542</v>
      </c>
      <c r="G157" s="205"/>
      <c r="H157" s="255" t="s">
        <v>576</v>
      </c>
      <c r="I157" s="255" t="s">
        <v>538</v>
      </c>
      <c r="J157" s="255">
        <v>50</v>
      </c>
      <c r="K157" s="251"/>
    </row>
    <row r="158" spans="2:11" s="1" customFormat="1" ht="15" customHeight="1" x14ac:dyDescent="0.2">
      <c r="B158" s="228"/>
      <c r="C158" s="255" t="s">
        <v>561</v>
      </c>
      <c r="D158" s="205"/>
      <c r="E158" s="205"/>
      <c r="F158" s="256" t="s">
        <v>542</v>
      </c>
      <c r="G158" s="205"/>
      <c r="H158" s="255" t="s">
        <v>576</v>
      </c>
      <c r="I158" s="255" t="s">
        <v>538</v>
      </c>
      <c r="J158" s="255">
        <v>50</v>
      </c>
      <c r="K158" s="251"/>
    </row>
    <row r="159" spans="2:11" s="1" customFormat="1" ht="15" customHeight="1" x14ac:dyDescent="0.2">
      <c r="B159" s="228"/>
      <c r="C159" s="255" t="s">
        <v>99</v>
      </c>
      <c r="D159" s="205"/>
      <c r="E159" s="205"/>
      <c r="F159" s="256" t="s">
        <v>536</v>
      </c>
      <c r="G159" s="205"/>
      <c r="H159" s="255" t="s">
        <v>598</v>
      </c>
      <c r="I159" s="255" t="s">
        <v>538</v>
      </c>
      <c r="J159" s="255" t="s">
        <v>599</v>
      </c>
      <c r="K159" s="251"/>
    </row>
    <row r="160" spans="2:11" s="1" customFormat="1" ht="15" customHeight="1" x14ac:dyDescent="0.2">
      <c r="B160" s="228"/>
      <c r="C160" s="255" t="s">
        <v>600</v>
      </c>
      <c r="D160" s="205"/>
      <c r="E160" s="205"/>
      <c r="F160" s="256" t="s">
        <v>536</v>
      </c>
      <c r="G160" s="205"/>
      <c r="H160" s="255" t="s">
        <v>601</v>
      </c>
      <c r="I160" s="255" t="s">
        <v>571</v>
      </c>
      <c r="J160" s="255"/>
      <c r="K160" s="251"/>
    </row>
    <row r="161" spans="2:11" s="1" customFormat="1" ht="15" customHeight="1" x14ac:dyDescent="0.2">
      <c r="B161" s="257"/>
      <c r="C161" s="237"/>
      <c r="D161" s="237"/>
      <c r="E161" s="237"/>
      <c r="F161" s="237"/>
      <c r="G161" s="237"/>
      <c r="H161" s="237"/>
      <c r="I161" s="237"/>
      <c r="J161" s="237"/>
      <c r="K161" s="258"/>
    </row>
    <row r="162" spans="2:11" s="1" customFormat="1" ht="18.75" customHeight="1" x14ac:dyDescent="0.2">
      <c r="B162" s="239"/>
      <c r="C162" s="249"/>
      <c r="D162" s="249"/>
      <c r="E162" s="249"/>
      <c r="F162" s="259"/>
      <c r="G162" s="249"/>
      <c r="H162" s="249"/>
      <c r="I162" s="249"/>
      <c r="J162" s="249"/>
      <c r="K162" s="239"/>
    </row>
    <row r="163" spans="2:11" s="1" customFormat="1" ht="18.75" customHeight="1" x14ac:dyDescent="0.2">
      <c r="B163" s="212"/>
      <c r="C163" s="212"/>
      <c r="D163" s="212"/>
      <c r="E163" s="212"/>
      <c r="F163" s="212"/>
      <c r="G163" s="212"/>
      <c r="H163" s="212"/>
      <c r="I163" s="212"/>
      <c r="J163" s="212"/>
      <c r="K163" s="212"/>
    </row>
    <row r="164" spans="2:11" s="1" customFormat="1" ht="7.5" customHeight="1" x14ac:dyDescent="0.2">
      <c r="B164" s="194"/>
      <c r="C164" s="195"/>
      <c r="D164" s="195"/>
      <c r="E164" s="195"/>
      <c r="F164" s="195"/>
      <c r="G164" s="195"/>
      <c r="H164" s="195"/>
      <c r="I164" s="195"/>
      <c r="J164" s="195"/>
      <c r="K164" s="196"/>
    </row>
    <row r="165" spans="2:11" s="1" customFormat="1" ht="45" customHeight="1" x14ac:dyDescent="0.2">
      <c r="B165" s="197"/>
      <c r="C165" s="425" t="s">
        <v>602</v>
      </c>
      <c r="D165" s="425"/>
      <c r="E165" s="425"/>
      <c r="F165" s="425"/>
      <c r="G165" s="425"/>
      <c r="H165" s="425"/>
      <c r="I165" s="425"/>
      <c r="J165" s="425"/>
      <c r="K165" s="198"/>
    </row>
    <row r="166" spans="2:11" s="1" customFormat="1" ht="17.25" customHeight="1" x14ac:dyDescent="0.2">
      <c r="B166" s="197"/>
      <c r="C166" s="218" t="s">
        <v>530</v>
      </c>
      <c r="D166" s="218"/>
      <c r="E166" s="218"/>
      <c r="F166" s="218" t="s">
        <v>531</v>
      </c>
      <c r="G166" s="260"/>
      <c r="H166" s="261" t="s">
        <v>54</v>
      </c>
      <c r="I166" s="261" t="s">
        <v>57</v>
      </c>
      <c r="J166" s="218" t="s">
        <v>532</v>
      </c>
      <c r="K166" s="198"/>
    </row>
    <row r="167" spans="2:11" s="1" customFormat="1" ht="17.25" customHeight="1" x14ac:dyDescent="0.2">
      <c r="B167" s="199"/>
      <c r="C167" s="220" t="s">
        <v>533</v>
      </c>
      <c r="D167" s="220"/>
      <c r="E167" s="220"/>
      <c r="F167" s="221" t="s">
        <v>534</v>
      </c>
      <c r="G167" s="262"/>
      <c r="H167" s="263"/>
      <c r="I167" s="263"/>
      <c r="J167" s="220" t="s">
        <v>535</v>
      </c>
      <c r="K167" s="200"/>
    </row>
    <row r="168" spans="2:11" s="1" customFormat="1" ht="5.25" customHeight="1" x14ac:dyDescent="0.2">
      <c r="B168" s="228"/>
      <c r="C168" s="223"/>
      <c r="D168" s="223"/>
      <c r="E168" s="223"/>
      <c r="F168" s="223"/>
      <c r="G168" s="224"/>
      <c r="H168" s="223"/>
      <c r="I168" s="223"/>
      <c r="J168" s="223"/>
      <c r="K168" s="251"/>
    </row>
    <row r="169" spans="2:11" s="1" customFormat="1" ht="15" customHeight="1" x14ac:dyDescent="0.2">
      <c r="B169" s="228"/>
      <c r="C169" s="205" t="s">
        <v>539</v>
      </c>
      <c r="D169" s="205"/>
      <c r="E169" s="205"/>
      <c r="F169" s="226" t="s">
        <v>536</v>
      </c>
      <c r="G169" s="205"/>
      <c r="H169" s="205" t="s">
        <v>576</v>
      </c>
      <c r="I169" s="205" t="s">
        <v>538</v>
      </c>
      <c r="J169" s="205">
        <v>120</v>
      </c>
      <c r="K169" s="251"/>
    </row>
    <row r="170" spans="2:11" s="1" customFormat="1" ht="15" customHeight="1" x14ac:dyDescent="0.2">
      <c r="B170" s="228"/>
      <c r="C170" s="205" t="s">
        <v>585</v>
      </c>
      <c r="D170" s="205"/>
      <c r="E170" s="205"/>
      <c r="F170" s="226" t="s">
        <v>536</v>
      </c>
      <c r="G170" s="205"/>
      <c r="H170" s="205" t="s">
        <v>586</v>
      </c>
      <c r="I170" s="205" t="s">
        <v>538</v>
      </c>
      <c r="J170" s="205" t="s">
        <v>587</v>
      </c>
      <c r="K170" s="251"/>
    </row>
    <row r="171" spans="2:11" s="1" customFormat="1" ht="15" customHeight="1" x14ac:dyDescent="0.2">
      <c r="B171" s="228"/>
      <c r="C171" s="205" t="s">
        <v>484</v>
      </c>
      <c r="D171" s="205"/>
      <c r="E171" s="205"/>
      <c r="F171" s="226" t="s">
        <v>536</v>
      </c>
      <c r="G171" s="205"/>
      <c r="H171" s="205" t="s">
        <v>603</v>
      </c>
      <c r="I171" s="205" t="s">
        <v>538</v>
      </c>
      <c r="J171" s="205" t="s">
        <v>587</v>
      </c>
      <c r="K171" s="251"/>
    </row>
    <row r="172" spans="2:11" s="1" customFormat="1" ht="15" customHeight="1" x14ac:dyDescent="0.2">
      <c r="B172" s="228"/>
      <c r="C172" s="205" t="s">
        <v>541</v>
      </c>
      <c r="D172" s="205"/>
      <c r="E172" s="205"/>
      <c r="F172" s="226" t="s">
        <v>542</v>
      </c>
      <c r="G172" s="205"/>
      <c r="H172" s="205" t="s">
        <v>603</v>
      </c>
      <c r="I172" s="205" t="s">
        <v>538</v>
      </c>
      <c r="J172" s="205">
        <v>50</v>
      </c>
      <c r="K172" s="251"/>
    </row>
    <row r="173" spans="2:11" s="1" customFormat="1" ht="15" customHeight="1" x14ac:dyDescent="0.2">
      <c r="B173" s="228"/>
      <c r="C173" s="205" t="s">
        <v>544</v>
      </c>
      <c r="D173" s="205"/>
      <c r="E173" s="205"/>
      <c r="F173" s="226" t="s">
        <v>536</v>
      </c>
      <c r="G173" s="205"/>
      <c r="H173" s="205" t="s">
        <v>603</v>
      </c>
      <c r="I173" s="205" t="s">
        <v>546</v>
      </c>
      <c r="J173" s="205"/>
      <c r="K173" s="251"/>
    </row>
    <row r="174" spans="2:11" s="1" customFormat="1" ht="15" customHeight="1" x14ac:dyDescent="0.2">
      <c r="B174" s="228"/>
      <c r="C174" s="205" t="s">
        <v>555</v>
      </c>
      <c r="D174" s="205"/>
      <c r="E174" s="205"/>
      <c r="F174" s="226" t="s">
        <v>542</v>
      </c>
      <c r="G174" s="205"/>
      <c r="H174" s="205" t="s">
        <v>603</v>
      </c>
      <c r="I174" s="205" t="s">
        <v>538</v>
      </c>
      <c r="J174" s="205">
        <v>50</v>
      </c>
      <c r="K174" s="251"/>
    </row>
    <row r="175" spans="2:11" s="1" customFormat="1" ht="15" customHeight="1" x14ac:dyDescent="0.2">
      <c r="B175" s="228"/>
      <c r="C175" s="205" t="s">
        <v>563</v>
      </c>
      <c r="D175" s="205"/>
      <c r="E175" s="205"/>
      <c r="F175" s="226" t="s">
        <v>542</v>
      </c>
      <c r="G175" s="205"/>
      <c r="H175" s="205" t="s">
        <v>603</v>
      </c>
      <c r="I175" s="205" t="s">
        <v>538</v>
      </c>
      <c r="J175" s="205">
        <v>50</v>
      </c>
      <c r="K175" s="251"/>
    </row>
    <row r="176" spans="2:11" s="1" customFormat="1" ht="15" customHeight="1" x14ac:dyDescent="0.2">
      <c r="B176" s="228"/>
      <c r="C176" s="205" t="s">
        <v>561</v>
      </c>
      <c r="D176" s="205"/>
      <c r="E176" s="205"/>
      <c r="F176" s="226" t="s">
        <v>542</v>
      </c>
      <c r="G176" s="205"/>
      <c r="H176" s="205" t="s">
        <v>603</v>
      </c>
      <c r="I176" s="205" t="s">
        <v>538</v>
      </c>
      <c r="J176" s="205">
        <v>50</v>
      </c>
      <c r="K176" s="251"/>
    </row>
    <row r="177" spans="2:11" s="1" customFormat="1" ht="15" customHeight="1" x14ac:dyDescent="0.2">
      <c r="B177" s="228"/>
      <c r="C177" s="205" t="s">
        <v>115</v>
      </c>
      <c r="D177" s="205"/>
      <c r="E177" s="205"/>
      <c r="F177" s="226" t="s">
        <v>536</v>
      </c>
      <c r="G177" s="205"/>
      <c r="H177" s="205" t="s">
        <v>604</v>
      </c>
      <c r="I177" s="205" t="s">
        <v>605</v>
      </c>
      <c r="J177" s="205"/>
      <c r="K177" s="251"/>
    </row>
    <row r="178" spans="2:11" s="1" customFormat="1" ht="15" customHeight="1" x14ac:dyDescent="0.2">
      <c r="B178" s="228"/>
      <c r="C178" s="205" t="s">
        <v>57</v>
      </c>
      <c r="D178" s="205"/>
      <c r="E178" s="205"/>
      <c r="F178" s="226" t="s">
        <v>536</v>
      </c>
      <c r="G178" s="205"/>
      <c r="H178" s="205" t="s">
        <v>606</v>
      </c>
      <c r="I178" s="205" t="s">
        <v>607</v>
      </c>
      <c r="J178" s="205">
        <v>1</v>
      </c>
      <c r="K178" s="251"/>
    </row>
    <row r="179" spans="2:11" s="1" customFormat="1" ht="15" customHeight="1" x14ac:dyDescent="0.2">
      <c r="B179" s="228"/>
      <c r="C179" s="205" t="s">
        <v>53</v>
      </c>
      <c r="D179" s="205"/>
      <c r="E179" s="205"/>
      <c r="F179" s="226" t="s">
        <v>536</v>
      </c>
      <c r="G179" s="205"/>
      <c r="H179" s="205" t="s">
        <v>608</v>
      </c>
      <c r="I179" s="205" t="s">
        <v>538</v>
      </c>
      <c r="J179" s="205">
        <v>20</v>
      </c>
      <c r="K179" s="251"/>
    </row>
    <row r="180" spans="2:11" s="1" customFormat="1" ht="15" customHeight="1" x14ac:dyDescent="0.2">
      <c r="B180" s="228"/>
      <c r="C180" s="205" t="s">
        <v>54</v>
      </c>
      <c r="D180" s="205"/>
      <c r="E180" s="205"/>
      <c r="F180" s="226" t="s">
        <v>536</v>
      </c>
      <c r="G180" s="205"/>
      <c r="H180" s="205" t="s">
        <v>609</v>
      </c>
      <c r="I180" s="205" t="s">
        <v>538</v>
      </c>
      <c r="J180" s="205">
        <v>255</v>
      </c>
      <c r="K180" s="251"/>
    </row>
    <row r="181" spans="2:11" s="1" customFormat="1" ht="15" customHeight="1" x14ac:dyDescent="0.2">
      <c r="B181" s="228"/>
      <c r="C181" s="205" t="s">
        <v>116</v>
      </c>
      <c r="D181" s="205"/>
      <c r="E181" s="205"/>
      <c r="F181" s="226" t="s">
        <v>536</v>
      </c>
      <c r="G181" s="205"/>
      <c r="H181" s="205" t="s">
        <v>500</v>
      </c>
      <c r="I181" s="205" t="s">
        <v>538</v>
      </c>
      <c r="J181" s="205">
        <v>10</v>
      </c>
      <c r="K181" s="251"/>
    </row>
    <row r="182" spans="2:11" s="1" customFormat="1" ht="15" customHeight="1" x14ac:dyDescent="0.2">
      <c r="B182" s="228"/>
      <c r="C182" s="205" t="s">
        <v>117</v>
      </c>
      <c r="D182" s="205"/>
      <c r="E182" s="205"/>
      <c r="F182" s="226" t="s">
        <v>536</v>
      </c>
      <c r="G182" s="205"/>
      <c r="H182" s="205" t="s">
        <v>610</v>
      </c>
      <c r="I182" s="205" t="s">
        <v>571</v>
      </c>
      <c r="J182" s="205"/>
      <c r="K182" s="251"/>
    </row>
    <row r="183" spans="2:11" s="1" customFormat="1" ht="15" customHeight="1" x14ac:dyDescent="0.2">
      <c r="B183" s="228"/>
      <c r="C183" s="205" t="s">
        <v>611</v>
      </c>
      <c r="D183" s="205"/>
      <c r="E183" s="205"/>
      <c r="F183" s="226" t="s">
        <v>536</v>
      </c>
      <c r="G183" s="205"/>
      <c r="H183" s="205" t="s">
        <v>612</v>
      </c>
      <c r="I183" s="205" t="s">
        <v>571</v>
      </c>
      <c r="J183" s="205"/>
      <c r="K183" s="251"/>
    </row>
    <row r="184" spans="2:11" s="1" customFormat="1" ht="15" customHeight="1" x14ac:dyDescent="0.2">
      <c r="B184" s="228"/>
      <c r="C184" s="205" t="s">
        <v>600</v>
      </c>
      <c r="D184" s="205"/>
      <c r="E184" s="205"/>
      <c r="F184" s="226" t="s">
        <v>536</v>
      </c>
      <c r="G184" s="205"/>
      <c r="H184" s="205" t="s">
        <v>613</v>
      </c>
      <c r="I184" s="205" t="s">
        <v>571</v>
      </c>
      <c r="J184" s="205"/>
      <c r="K184" s="251"/>
    </row>
    <row r="185" spans="2:11" s="1" customFormat="1" ht="15" customHeight="1" x14ac:dyDescent="0.2">
      <c r="B185" s="228"/>
      <c r="C185" s="205" t="s">
        <v>119</v>
      </c>
      <c r="D185" s="205"/>
      <c r="E185" s="205"/>
      <c r="F185" s="226" t="s">
        <v>542</v>
      </c>
      <c r="G185" s="205"/>
      <c r="H185" s="205" t="s">
        <v>614</v>
      </c>
      <c r="I185" s="205" t="s">
        <v>538</v>
      </c>
      <c r="J185" s="205">
        <v>50</v>
      </c>
      <c r="K185" s="251"/>
    </row>
    <row r="186" spans="2:11" s="1" customFormat="1" ht="15" customHeight="1" x14ac:dyDescent="0.2">
      <c r="B186" s="228"/>
      <c r="C186" s="205" t="s">
        <v>615</v>
      </c>
      <c r="D186" s="205"/>
      <c r="E186" s="205"/>
      <c r="F186" s="226" t="s">
        <v>542</v>
      </c>
      <c r="G186" s="205"/>
      <c r="H186" s="205" t="s">
        <v>616</v>
      </c>
      <c r="I186" s="205" t="s">
        <v>617</v>
      </c>
      <c r="J186" s="205"/>
      <c r="K186" s="251"/>
    </row>
    <row r="187" spans="2:11" s="1" customFormat="1" ht="15" customHeight="1" x14ac:dyDescent="0.2">
      <c r="B187" s="228"/>
      <c r="C187" s="205" t="s">
        <v>618</v>
      </c>
      <c r="D187" s="205"/>
      <c r="E187" s="205"/>
      <c r="F187" s="226" t="s">
        <v>542</v>
      </c>
      <c r="G187" s="205"/>
      <c r="H187" s="205" t="s">
        <v>619</v>
      </c>
      <c r="I187" s="205" t="s">
        <v>617</v>
      </c>
      <c r="J187" s="205"/>
      <c r="K187" s="251"/>
    </row>
    <row r="188" spans="2:11" s="1" customFormat="1" ht="15" customHeight="1" x14ac:dyDescent="0.2">
      <c r="B188" s="228"/>
      <c r="C188" s="205" t="s">
        <v>620</v>
      </c>
      <c r="D188" s="205"/>
      <c r="E188" s="205"/>
      <c r="F188" s="226" t="s">
        <v>542</v>
      </c>
      <c r="G188" s="205"/>
      <c r="H188" s="205" t="s">
        <v>621</v>
      </c>
      <c r="I188" s="205" t="s">
        <v>617</v>
      </c>
      <c r="J188" s="205"/>
      <c r="K188" s="251"/>
    </row>
    <row r="189" spans="2:11" s="1" customFormat="1" ht="15" customHeight="1" x14ac:dyDescent="0.2">
      <c r="B189" s="228"/>
      <c r="C189" s="264" t="s">
        <v>622</v>
      </c>
      <c r="D189" s="205"/>
      <c r="E189" s="205"/>
      <c r="F189" s="226" t="s">
        <v>542</v>
      </c>
      <c r="G189" s="205"/>
      <c r="H189" s="205" t="s">
        <v>623</v>
      </c>
      <c r="I189" s="205" t="s">
        <v>624</v>
      </c>
      <c r="J189" s="265" t="s">
        <v>625</v>
      </c>
      <c r="K189" s="251"/>
    </row>
    <row r="190" spans="2:11" s="1" customFormat="1" ht="15" customHeight="1" x14ac:dyDescent="0.2">
      <c r="B190" s="228"/>
      <c r="C190" s="264" t="s">
        <v>42</v>
      </c>
      <c r="D190" s="205"/>
      <c r="E190" s="205"/>
      <c r="F190" s="226" t="s">
        <v>536</v>
      </c>
      <c r="G190" s="205"/>
      <c r="H190" s="202" t="s">
        <v>626</v>
      </c>
      <c r="I190" s="205" t="s">
        <v>627</v>
      </c>
      <c r="J190" s="205"/>
      <c r="K190" s="251"/>
    </row>
    <row r="191" spans="2:11" s="1" customFormat="1" ht="15" customHeight="1" x14ac:dyDescent="0.2">
      <c r="B191" s="228"/>
      <c r="C191" s="264" t="s">
        <v>628</v>
      </c>
      <c r="D191" s="205"/>
      <c r="E191" s="205"/>
      <c r="F191" s="226" t="s">
        <v>536</v>
      </c>
      <c r="G191" s="205"/>
      <c r="H191" s="205" t="s">
        <v>629</v>
      </c>
      <c r="I191" s="205" t="s">
        <v>571</v>
      </c>
      <c r="J191" s="205"/>
      <c r="K191" s="251"/>
    </row>
    <row r="192" spans="2:11" s="1" customFormat="1" ht="15" customHeight="1" x14ac:dyDescent="0.2">
      <c r="B192" s="228"/>
      <c r="C192" s="264" t="s">
        <v>630</v>
      </c>
      <c r="D192" s="205"/>
      <c r="E192" s="205"/>
      <c r="F192" s="226" t="s">
        <v>536</v>
      </c>
      <c r="G192" s="205"/>
      <c r="H192" s="205" t="s">
        <v>631</v>
      </c>
      <c r="I192" s="205" t="s">
        <v>571</v>
      </c>
      <c r="J192" s="205"/>
      <c r="K192" s="251"/>
    </row>
    <row r="193" spans="2:11" s="1" customFormat="1" ht="15" customHeight="1" x14ac:dyDescent="0.2">
      <c r="B193" s="228"/>
      <c r="C193" s="264" t="s">
        <v>632</v>
      </c>
      <c r="D193" s="205"/>
      <c r="E193" s="205"/>
      <c r="F193" s="226" t="s">
        <v>542</v>
      </c>
      <c r="G193" s="205"/>
      <c r="H193" s="205" t="s">
        <v>633</v>
      </c>
      <c r="I193" s="205" t="s">
        <v>571</v>
      </c>
      <c r="J193" s="205"/>
      <c r="K193" s="251"/>
    </row>
    <row r="194" spans="2:11" s="1" customFormat="1" ht="15" customHeight="1" x14ac:dyDescent="0.2">
      <c r="B194" s="257"/>
      <c r="C194" s="266"/>
      <c r="D194" s="237"/>
      <c r="E194" s="237"/>
      <c r="F194" s="237"/>
      <c r="G194" s="237"/>
      <c r="H194" s="237"/>
      <c r="I194" s="237"/>
      <c r="J194" s="237"/>
      <c r="K194" s="258"/>
    </row>
    <row r="195" spans="2:11" s="1" customFormat="1" ht="18.75" customHeight="1" x14ac:dyDescent="0.2">
      <c r="B195" s="239"/>
      <c r="C195" s="249"/>
      <c r="D195" s="249"/>
      <c r="E195" s="249"/>
      <c r="F195" s="259"/>
      <c r="G195" s="249"/>
      <c r="H195" s="249"/>
      <c r="I195" s="249"/>
      <c r="J195" s="249"/>
      <c r="K195" s="239"/>
    </row>
    <row r="196" spans="2:11" s="1" customFormat="1" ht="18.75" customHeight="1" x14ac:dyDescent="0.2">
      <c r="B196" s="239"/>
      <c r="C196" s="249"/>
      <c r="D196" s="249"/>
      <c r="E196" s="249"/>
      <c r="F196" s="259"/>
      <c r="G196" s="249"/>
      <c r="H196" s="249"/>
      <c r="I196" s="249"/>
      <c r="J196" s="249"/>
      <c r="K196" s="239"/>
    </row>
    <row r="197" spans="2:11" s="1" customFormat="1" ht="18.75" customHeight="1" x14ac:dyDescent="0.2">
      <c r="B197" s="212"/>
      <c r="C197" s="212"/>
      <c r="D197" s="212"/>
      <c r="E197" s="212"/>
      <c r="F197" s="212"/>
      <c r="G197" s="212"/>
      <c r="H197" s="212"/>
      <c r="I197" s="212"/>
      <c r="J197" s="212"/>
      <c r="K197" s="212"/>
    </row>
    <row r="198" spans="2:11" s="1" customFormat="1" ht="13.5" x14ac:dyDescent="0.2">
      <c r="B198" s="194"/>
      <c r="C198" s="195"/>
      <c r="D198" s="195"/>
      <c r="E198" s="195"/>
      <c r="F198" s="195"/>
      <c r="G198" s="195"/>
      <c r="H198" s="195"/>
      <c r="I198" s="195"/>
      <c r="J198" s="195"/>
      <c r="K198" s="196"/>
    </row>
    <row r="199" spans="2:11" s="1" customFormat="1" ht="21" x14ac:dyDescent="0.2">
      <c r="B199" s="197"/>
      <c r="C199" s="425" t="s">
        <v>634</v>
      </c>
      <c r="D199" s="425"/>
      <c r="E199" s="425"/>
      <c r="F199" s="425"/>
      <c r="G199" s="425"/>
      <c r="H199" s="425"/>
      <c r="I199" s="425"/>
      <c r="J199" s="425"/>
      <c r="K199" s="198"/>
    </row>
    <row r="200" spans="2:11" s="1" customFormat="1" ht="25.5" customHeight="1" x14ac:dyDescent="0.3">
      <c r="B200" s="197"/>
      <c r="C200" s="267" t="s">
        <v>635</v>
      </c>
      <c r="D200" s="267"/>
      <c r="E200" s="267"/>
      <c r="F200" s="267" t="s">
        <v>636</v>
      </c>
      <c r="G200" s="268"/>
      <c r="H200" s="426" t="s">
        <v>637</v>
      </c>
      <c r="I200" s="426"/>
      <c r="J200" s="426"/>
      <c r="K200" s="198"/>
    </row>
    <row r="201" spans="2:11" s="1" customFormat="1" ht="5.25" customHeight="1" x14ac:dyDescent="0.2">
      <c r="B201" s="228"/>
      <c r="C201" s="223"/>
      <c r="D201" s="223"/>
      <c r="E201" s="223"/>
      <c r="F201" s="223"/>
      <c r="G201" s="249"/>
      <c r="H201" s="223"/>
      <c r="I201" s="223"/>
      <c r="J201" s="223"/>
      <c r="K201" s="251"/>
    </row>
    <row r="202" spans="2:11" s="1" customFormat="1" ht="15" customHeight="1" x14ac:dyDescent="0.2">
      <c r="B202" s="228"/>
      <c r="C202" s="205" t="s">
        <v>627</v>
      </c>
      <c r="D202" s="205"/>
      <c r="E202" s="205"/>
      <c r="F202" s="226" t="s">
        <v>43</v>
      </c>
      <c r="G202" s="205"/>
      <c r="H202" s="427" t="s">
        <v>638</v>
      </c>
      <c r="I202" s="427"/>
      <c r="J202" s="427"/>
      <c r="K202" s="251"/>
    </row>
    <row r="203" spans="2:11" s="1" customFormat="1" ht="15" customHeight="1" x14ac:dyDescent="0.2">
      <c r="B203" s="228"/>
      <c r="C203" s="205"/>
      <c r="D203" s="205"/>
      <c r="E203" s="205"/>
      <c r="F203" s="226" t="s">
        <v>44</v>
      </c>
      <c r="G203" s="205"/>
      <c r="H203" s="427" t="s">
        <v>639</v>
      </c>
      <c r="I203" s="427"/>
      <c r="J203" s="427"/>
      <c r="K203" s="251"/>
    </row>
    <row r="204" spans="2:11" s="1" customFormat="1" ht="15" customHeight="1" x14ac:dyDescent="0.2">
      <c r="B204" s="228"/>
      <c r="C204" s="205"/>
      <c r="D204" s="205"/>
      <c r="E204" s="205"/>
      <c r="F204" s="226" t="s">
        <v>47</v>
      </c>
      <c r="G204" s="205"/>
      <c r="H204" s="427" t="s">
        <v>640</v>
      </c>
      <c r="I204" s="427"/>
      <c r="J204" s="427"/>
      <c r="K204" s="251"/>
    </row>
    <row r="205" spans="2:11" s="1" customFormat="1" ht="15" customHeight="1" x14ac:dyDescent="0.2">
      <c r="B205" s="228"/>
      <c r="C205" s="205"/>
      <c r="D205" s="205"/>
      <c r="E205" s="205"/>
      <c r="F205" s="226" t="s">
        <v>45</v>
      </c>
      <c r="G205" s="205"/>
      <c r="H205" s="427" t="s">
        <v>641</v>
      </c>
      <c r="I205" s="427"/>
      <c r="J205" s="427"/>
      <c r="K205" s="251"/>
    </row>
    <row r="206" spans="2:11" s="1" customFormat="1" ht="15" customHeight="1" x14ac:dyDescent="0.2">
      <c r="B206" s="228"/>
      <c r="C206" s="205"/>
      <c r="D206" s="205"/>
      <c r="E206" s="205"/>
      <c r="F206" s="226" t="s">
        <v>46</v>
      </c>
      <c r="G206" s="205"/>
      <c r="H206" s="427" t="s">
        <v>642</v>
      </c>
      <c r="I206" s="427"/>
      <c r="J206" s="427"/>
      <c r="K206" s="251"/>
    </row>
    <row r="207" spans="2:11" s="1" customFormat="1" ht="15" customHeight="1" x14ac:dyDescent="0.2">
      <c r="B207" s="228"/>
      <c r="C207" s="205"/>
      <c r="D207" s="205"/>
      <c r="E207" s="205"/>
      <c r="F207" s="226"/>
      <c r="G207" s="205"/>
      <c r="H207" s="205"/>
      <c r="I207" s="205"/>
      <c r="J207" s="205"/>
      <c r="K207" s="251"/>
    </row>
    <row r="208" spans="2:11" s="1" customFormat="1" ht="15" customHeight="1" x14ac:dyDescent="0.2">
      <c r="B208" s="228"/>
      <c r="C208" s="205" t="s">
        <v>583</v>
      </c>
      <c r="D208" s="205"/>
      <c r="E208" s="205"/>
      <c r="F208" s="226" t="s">
        <v>79</v>
      </c>
      <c r="G208" s="205"/>
      <c r="H208" s="427" t="s">
        <v>643</v>
      </c>
      <c r="I208" s="427"/>
      <c r="J208" s="427"/>
      <c r="K208" s="251"/>
    </row>
    <row r="209" spans="2:11" s="1" customFormat="1" ht="15" customHeight="1" x14ac:dyDescent="0.2">
      <c r="B209" s="228"/>
      <c r="C209" s="205"/>
      <c r="D209" s="205"/>
      <c r="E209" s="205"/>
      <c r="F209" s="226" t="s">
        <v>480</v>
      </c>
      <c r="G209" s="205"/>
      <c r="H209" s="427" t="s">
        <v>481</v>
      </c>
      <c r="I209" s="427"/>
      <c r="J209" s="427"/>
      <c r="K209" s="251"/>
    </row>
    <row r="210" spans="2:11" s="1" customFormat="1" ht="15" customHeight="1" x14ac:dyDescent="0.2">
      <c r="B210" s="228"/>
      <c r="C210" s="205"/>
      <c r="D210" s="205"/>
      <c r="E210" s="205"/>
      <c r="F210" s="226" t="s">
        <v>478</v>
      </c>
      <c r="G210" s="205"/>
      <c r="H210" s="427" t="s">
        <v>644</v>
      </c>
      <c r="I210" s="427"/>
      <c r="J210" s="427"/>
      <c r="K210" s="251"/>
    </row>
    <row r="211" spans="2:11" s="1" customFormat="1" ht="15" customHeight="1" x14ac:dyDescent="0.2">
      <c r="B211" s="269"/>
      <c r="C211" s="205"/>
      <c r="D211" s="205"/>
      <c r="E211" s="205"/>
      <c r="F211" s="226" t="s">
        <v>92</v>
      </c>
      <c r="G211" s="264"/>
      <c r="H211" s="428" t="s">
        <v>93</v>
      </c>
      <c r="I211" s="428"/>
      <c r="J211" s="428"/>
      <c r="K211" s="270"/>
    </row>
    <row r="212" spans="2:11" s="1" customFormat="1" ht="15" customHeight="1" x14ac:dyDescent="0.2">
      <c r="B212" s="269"/>
      <c r="C212" s="205"/>
      <c r="D212" s="205"/>
      <c r="E212" s="205"/>
      <c r="F212" s="226" t="s">
        <v>482</v>
      </c>
      <c r="G212" s="264"/>
      <c r="H212" s="428" t="s">
        <v>428</v>
      </c>
      <c r="I212" s="428"/>
      <c r="J212" s="428"/>
      <c r="K212" s="270"/>
    </row>
    <row r="213" spans="2:11" s="1" customFormat="1" ht="15" customHeight="1" x14ac:dyDescent="0.2">
      <c r="B213" s="269"/>
      <c r="C213" s="205"/>
      <c r="D213" s="205"/>
      <c r="E213" s="205"/>
      <c r="F213" s="226"/>
      <c r="G213" s="264"/>
      <c r="H213" s="255"/>
      <c r="I213" s="255"/>
      <c r="J213" s="255"/>
      <c r="K213" s="270"/>
    </row>
    <row r="214" spans="2:11" s="1" customFormat="1" ht="15" customHeight="1" x14ac:dyDescent="0.2">
      <c r="B214" s="269"/>
      <c r="C214" s="205" t="s">
        <v>607</v>
      </c>
      <c r="D214" s="205"/>
      <c r="E214" s="205"/>
      <c r="F214" s="226">
        <v>1</v>
      </c>
      <c r="G214" s="264"/>
      <c r="H214" s="428" t="s">
        <v>645</v>
      </c>
      <c r="I214" s="428"/>
      <c r="J214" s="428"/>
      <c r="K214" s="270"/>
    </row>
    <row r="215" spans="2:11" s="1" customFormat="1" ht="15" customHeight="1" x14ac:dyDescent="0.2">
      <c r="B215" s="269"/>
      <c r="C215" s="205"/>
      <c r="D215" s="205"/>
      <c r="E215" s="205"/>
      <c r="F215" s="226">
        <v>2</v>
      </c>
      <c r="G215" s="264"/>
      <c r="H215" s="428" t="s">
        <v>646</v>
      </c>
      <c r="I215" s="428"/>
      <c r="J215" s="428"/>
      <c r="K215" s="270"/>
    </row>
    <row r="216" spans="2:11" s="1" customFormat="1" ht="15" customHeight="1" x14ac:dyDescent="0.2">
      <c r="B216" s="269"/>
      <c r="C216" s="205"/>
      <c r="D216" s="205"/>
      <c r="E216" s="205"/>
      <c r="F216" s="226">
        <v>3</v>
      </c>
      <c r="G216" s="264"/>
      <c r="H216" s="428" t="s">
        <v>647</v>
      </c>
      <c r="I216" s="428"/>
      <c r="J216" s="428"/>
      <c r="K216" s="270"/>
    </row>
    <row r="217" spans="2:11" s="1" customFormat="1" ht="15" customHeight="1" x14ac:dyDescent="0.2">
      <c r="B217" s="269"/>
      <c r="C217" s="205"/>
      <c r="D217" s="205"/>
      <c r="E217" s="205"/>
      <c r="F217" s="226">
        <v>4</v>
      </c>
      <c r="G217" s="264"/>
      <c r="H217" s="428" t="s">
        <v>648</v>
      </c>
      <c r="I217" s="428"/>
      <c r="J217" s="428"/>
      <c r="K217" s="270"/>
    </row>
    <row r="218" spans="2:11" s="1" customFormat="1" ht="12.75" customHeight="1" x14ac:dyDescent="0.2">
      <c r="B218" s="271"/>
      <c r="C218" s="272"/>
      <c r="D218" s="272"/>
      <c r="E218" s="272"/>
      <c r="F218" s="272"/>
      <c r="G218" s="272"/>
      <c r="H218" s="272"/>
      <c r="I218" s="272"/>
      <c r="J218" s="272"/>
      <c r="K218" s="273"/>
    </row>
  </sheetData>
  <sheetProtection algorithmName="SHA-512" hashValue="cRJr6EVGKOqrsm1jlK6z70iwMbdBxU8gPG0iPyRGVePfTtdNM9Ck44v9mMoVvAXt5Jvyp0ycr/yZGPDtTlhP5g==" saltValue="KTODsB7uo0WboBrjUYOCIA==" spinCount="100000" sheet="1" objects="1" scenarios="1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D.1.1-3 - Stavební práce</vt:lpstr>
      <vt:lpstr>D.1.4.1 - Vzduchotechnika</vt:lpstr>
      <vt:lpstr>D.1.4.2 - Elektroinstalace</vt:lpstr>
      <vt:lpstr>D.1.4.3 - EPS</vt:lpstr>
      <vt:lpstr>VON - Vedlejší a ostatní nákl.</vt:lpstr>
      <vt:lpstr>Pokyny pro vyplnění</vt:lpstr>
      <vt:lpstr>'D.1.1-3 - Stavební práce'!Názvy_tisku</vt:lpstr>
      <vt:lpstr>'D.1.4.1 - Vzduchotechnika'!Názvy_tisku</vt:lpstr>
      <vt:lpstr>'D.1.4.2 - Elektroinstalace'!Názvy_tisku</vt:lpstr>
      <vt:lpstr>'D.1.4.3 - EPS'!Názvy_tisku</vt:lpstr>
      <vt:lpstr>'Rekapitulace stavby'!Názvy_tisku</vt:lpstr>
      <vt:lpstr>'VON - Vedlejší a ostatní nákl.'!Názvy_tisku</vt:lpstr>
      <vt:lpstr>'D.1.1-3 - Stavební práce'!Oblast_tisku</vt:lpstr>
      <vt:lpstr>'D.1.4.1 - Vzduchotechnika'!Oblast_tisku</vt:lpstr>
      <vt:lpstr>'D.1.4.2 - Elektroinstalace'!Oblast_tisku</vt:lpstr>
      <vt:lpstr>'D.1.4.3 - EPS'!Oblast_tisku</vt:lpstr>
      <vt:lpstr>'Pokyny pro vyplnění'!Oblast_tisku</vt:lpstr>
      <vt:lpstr>'Rekapitulace stavby'!Oblast_tisku</vt:lpstr>
      <vt:lpstr>'VON - Vedlejší a ostatní nákl.'!Oblast_tisku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Krčál</dc:creator>
  <cp:lastModifiedBy>Uživatel</cp:lastModifiedBy>
  <cp:lastPrinted>2020-12-15T09:14:39Z</cp:lastPrinted>
  <dcterms:created xsi:type="dcterms:W3CDTF">2020-11-19T17:55:35Z</dcterms:created>
  <dcterms:modified xsi:type="dcterms:W3CDTF">2021-02-18T15:27:53Z</dcterms:modified>
</cp:coreProperties>
</file>