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14.xml" ContentType="application/vnd.openxmlformats-officedocument.drawing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drawings/drawing13.xml" ContentType="application/vnd.openxmlformats-officedocument.drawing+xml"/>
  <Override PartName="/xl/worksheets/sheet1.xml" ContentType="application/vnd.openxmlformats-officedocument.spreadsheetml.worksheet+xml"/>
  <Override PartName="/xl/drawings/drawing12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worksheets/sheet12.xml" ContentType="application/vnd.openxmlformats-officedocument.spreadsheetml.worksheet+xml"/>
  <Override PartName="/xl/drawings/drawing1.xml" ContentType="application/vnd.openxmlformats-officedocument.drawing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6.xml" ContentType="application/vnd.openxmlformats-officedocument.drawing+xml"/>
  <Override PartName="/xl/worksheets/sheet11.xml" ContentType="application/vnd.openxmlformats-officedocument.spreadsheetml.worksheet+xml"/>
  <Override PartName="/xl/drawings/drawing7.xml" ContentType="application/vnd.openxmlformats-officedocument.drawing+xml"/>
  <Override PartName="/xl/drawings/drawing10.xml" ContentType="application/vnd.openxmlformats-officedocument.drawing+xml"/>
  <Override PartName="/xl/worksheets/sheet6.xml" ContentType="application/vnd.openxmlformats-officedocument.spreadsheetml.worksheet+xml"/>
  <Override PartName="/xl/drawings/drawing11.xml" ContentType="application/vnd.openxmlformats-officedocument.drawing+xml"/>
  <Override PartName="/xl/worksheets/sheet5.xml" ContentType="application/vnd.openxmlformats-officedocument.spreadsheetml.worksheet+xml"/>
  <Override PartName="/xl/drawings/drawing9.xml" ContentType="application/vnd.openxmlformats-officedocument.drawing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8.xml" ContentType="application/vnd.openxmlformats-officedocument.drawing+xml"/>
  <Override PartName="/xl/worksheets/sheet10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20" yWindow="-120" windowWidth="20730" windowHeight="11160" tabRatio="795"/>
  </bookViews>
  <sheets>
    <sheet name="Rekapitulace stavby" sheetId="1" r:id="rId1"/>
    <sheet name="01" sheetId="2" r:id="rId2"/>
    <sheet name="02" sheetId="3" r:id="rId3"/>
    <sheet name="03" sheetId="11" r:id="rId4"/>
    <sheet name="04" sheetId="13" r:id="rId5"/>
    <sheet name="05" sheetId="5" r:id="rId6"/>
    <sheet name="06" sheetId="14" r:id="rId7"/>
    <sheet name="07" sheetId="15" r:id="rId8"/>
    <sheet name="08" sheetId="4" r:id="rId9"/>
    <sheet name="09" sheetId="8" r:id="rId10"/>
    <sheet name="10" sheetId="7" r:id="rId11"/>
    <sheet name="11" sheetId="16" r:id="rId12"/>
    <sheet name="12" sheetId="18" r:id="rId13"/>
    <sheet name="13" sheetId="17" r:id="rId14"/>
  </sheets>
  <externalReferences>
    <externalReference r:id="rId15"/>
    <externalReference r:id="rId16"/>
    <externalReference r:id="rId17"/>
  </externalReferences>
  <definedNames>
    <definedName name="_xlnm.Print_Titles" localSheetId="1">'01'!$124:$124</definedName>
    <definedName name="_xlnm.Print_Titles" localSheetId="2">'02'!$122:$122</definedName>
    <definedName name="_xlnm.Print_Titles" localSheetId="3">'03'!$117:$117</definedName>
    <definedName name="_xlnm.Print_Titles" localSheetId="4">'04'!$114:$114</definedName>
    <definedName name="_xlnm.Print_Titles" localSheetId="5">'05'!$116:$116</definedName>
    <definedName name="_xlnm.Print_Titles" localSheetId="6">'06'!$119:$119</definedName>
    <definedName name="_xlnm.Print_Titles" localSheetId="7">'07'!$124:$124</definedName>
    <definedName name="_xlnm.Print_Titles" localSheetId="8">'08'!$120:$120</definedName>
    <definedName name="_xlnm.Print_Titles" localSheetId="9">'09'!$112:$112</definedName>
    <definedName name="_xlnm.Print_Titles" localSheetId="10">'10'!$121:$121</definedName>
    <definedName name="_xlnm.Print_Titles" localSheetId="11">'11'!$113:$113</definedName>
    <definedName name="_xlnm.Print_Titles" localSheetId="12">'12'!$120:$120</definedName>
    <definedName name="_xlnm.Print_Titles" localSheetId="13">'13'!$120:$120</definedName>
    <definedName name="_xlnm.Print_Titles" localSheetId="0">'Rekapitulace stavby'!$85:$85</definedName>
    <definedName name="_xlnm.Print_Area" localSheetId="1">'01'!$C$4:$Q$70,'01'!$C$76:$Q$108,'01'!$C$114:$Q$191</definedName>
    <definedName name="_xlnm.Print_Area" localSheetId="2">'02'!$C$4:$Q$70,'02'!$C$76:$Q$106,'02'!$C$112:$Q$183</definedName>
    <definedName name="_xlnm.Print_Area" localSheetId="3">'03'!$C$4:$Q$70,'03'!$C$76:$Q$101,'03'!$C$107:$Q$143</definedName>
    <definedName name="_xlnm.Print_Area" localSheetId="4">'04'!$C$4:$Q$70,'04'!$C$76:$Q$98,'04'!$C$104:$Q$142</definedName>
    <definedName name="_xlnm.Print_Area" localSheetId="5">'05'!$C$4:$Q$70,'05'!$C$76:$Q$100,'05'!$C$106:$Q$142</definedName>
    <definedName name="_xlnm.Print_Area" localSheetId="6">'06'!$C$4:$Q$70,'06'!$C$76:$Q$103,'06'!$C$109:$Q$146</definedName>
    <definedName name="_xlnm.Print_Area" localSheetId="7">'07'!$C$4:$Q$70,'07'!$C$76:$Q$108,'07'!$C$114:$Q$189</definedName>
    <definedName name="_xlnm.Print_Area" localSheetId="8">'08'!$C$4:$Q$70,'08'!$C$76:$Q$104,'08'!$C$110:$Q$161</definedName>
    <definedName name="_xlnm.Print_Area" localSheetId="9">'09'!$C$4:$Q$70,'09'!$C$76:$Q$96,'09'!$C$102:$Q$129</definedName>
    <definedName name="_xlnm.Print_Area" localSheetId="10">'10'!$C$4:$Q$70,'10'!$C$76:$Q$105,'10'!$C$111:$Q$171</definedName>
    <definedName name="_xlnm.Print_Area" localSheetId="11">'11'!$C$4:$Q$70,'11'!$C$76:$Q$97,'11'!$C$103:$Q$145</definedName>
    <definedName name="_xlnm.Print_Area" localSheetId="12">'12'!$C$4:$Q$70,'12'!$C$76:$Q$104,'12'!$C$110:$Q$165</definedName>
    <definedName name="_xlnm.Print_Area" localSheetId="13">'13'!$C$4:$Q$70,'13'!$C$76:$Q$104,'13'!$C$110:$Q$166</definedName>
    <definedName name="_xlnm.Print_Area" localSheetId="0">'Rekapitulace stavby'!$C$4:$AP$70,'Rekapitulace stavby'!$C$76:$AP$109</definedName>
  </definedNames>
  <calcPr calcId="125725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Q107" i="1"/>
  <c r="F6" i="18"/>
  <c r="F112" s="1"/>
  <c r="O9"/>
  <c r="M115" s="1"/>
  <c r="O11"/>
  <c r="E12"/>
  <c r="F83" s="1"/>
  <c r="O12"/>
  <c r="O14"/>
  <c r="E15"/>
  <c r="O15"/>
  <c r="O17"/>
  <c r="E18"/>
  <c r="M117" s="1"/>
  <c r="O18"/>
  <c r="O20"/>
  <c r="E21"/>
  <c r="O21"/>
  <c r="F81"/>
  <c r="F84"/>
  <c r="M84"/>
  <c r="F115"/>
  <c r="F118"/>
  <c r="M118"/>
  <c r="N124"/>
  <c r="W124"/>
  <c r="W123" s="1"/>
  <c r="W122" s="1"/>
  <c r="Y124"/>
  <c r="AA124"/>
  <c r="AA123" s="1"/>
  <c r="BE124"/>
  <c r="BF124"/>
  <c r="BG124"/>
  <c r="BH124"/>
  <c r="BI124"/>
  <c r="BK124"/>
  <c r="N125"/>
  <c r="W125"/>
  <c r="Y125"/>
  <c r="Y123" s="1"/>
  <c r="AA125"/>
  <c r="BE125"/>
  <c r="BF125"/>
  <c r="BG125"/>
  <c r="BH125"/>
  <c r="BI125"/>
  <c r="BK125"/>
  <c r="N126"/>
  <c r="W126"/>
  <c r="Y126"/>
  <c r="AA126"/>
  <c r="BE126"/>
  <c r="BF126"/>
  <c r="BG126"/>
  <c r="BH126"/>
  <c r="BI126"/>
  <c r="BK126"/>
  <c r="N127"/>
  <c r="W127"/>
  <c r="Y127"/>
  <c r="AA127"/>
  <c r="BE127"/>
  <c r="BF127"/>
  <c r="BG127"/>
  <c r="BH127"/>
  <c r="BI127"/>
  <c r="BK127"/>
  <c r="N128"/>
  <c r="W128"/>
  <c r="Y128"/>
  <c r="AA128"/>
  <c r="BE128"/>
  <c r="BF128"/>
  <c r="BG128"/>
  <c r="BH128"/>
  <c r="BI128"/>
  <c r="BK128"/>
  <c r="N129"/>
  <c r="W129"/>
  <c r="Y129"/>
  <c r="AA129"/>
  <c r="BE129"/>
  <c r="BF129"/>
  <c r="BG129"/>
  <c r="BH129"/>
  <c r="BI129"/>
  <c r="BK129"/>
  <c r="N130"/>
  <c r="W130"/>
  <c r="Y130"/>
  <c r="AA130"/>
  <c r="BE130"/>
  <c r="BF130"/>
  <c r="BG130"/>
  <c r="BH130"/>
  <c r="BI130"/>
  <c r="BK130"/>
  <c r="W133"/>
  <c r="N134"/>
  <c r="W134"/>
  <c r="Y134"/>
  <c r="AA134"/>
  <c r="BE134"/>
  <c r="BF134"/>
  <c r="BG134"/>
  <c r="BH134"/>
  <c r="BI134"/>
  <c r="BK134"/>
  <c r="N135"/>
  <c r="W135"/>
  <c r="Y135"/>
  <c r="Y133" s="1"/>
  <c r="AA135"/>
  <c r="AA133" s="1"/>
  <c r="BE135"/>
  <c r="BF135"/>
  <c r="BG135"/>
  <c r="BH135"/>
  <c r="BI135"/>
  <c r="BK135"/>
  <c r="N136"/>
  <c r="W136"/>
  <c r="Y136"/>
  <c r="AA136"/>
  <c r="BE136"/>
  <c r="BF136"/>
  <c r="BG136"/>
  <c r="BH136"/>
  <c r="BI136"/>
  <c r="BK136"/>
  <c r="Y137"/>
  <c r="N138"/>
  <c r="W138"/>
  <c r="W137" s="1"/>
  <c r="Y138"/>
  <c r="AA138"/>
  <c r="BE138"/>
  <c r="BF138"/>
  <c r="BG138"/>
  <c r="BH138"/>
  <c r="BI138"/>
  <c r="BK138"/>
  <c r="N139"/>
  <c r="W139"/>
  <c r="Y139"/>
  <c r="AA139"/>
  <c r="AA137" s="1"/>
  <c r="BE139"/>
  <c r="BF139"/>
  <c r="BG139"/>
  <c r="BH139"/>
  <c r="BI139"/>
  <c r="BK139"/>
  <c r="N140"/>
  <c r="W140"/>
  <c r="Y140"/>
  <c r="AA140"/>
  <c r="BE140"/>
  <c r="BF140"/>
  <c r="BG140"/>
  <c r="BH140"/>
  <c r="BI140"/>
  <c r="BK140"/>
  <c r="N141"/>
  <c r="W141"/>
  <c r="Y141"/>
  <c r="AA141"/>
  <c r="BE141"/>
  <c r="BF141"/>
  <c r="BG141"/>
  <c r="BH141"/>
  <c r="BI141"/>
  <c r="BK141"/>
  <c r="N142"/>
  <c r="W142"/>
  <c r="Y142"/>
  <c r="AA142"/>
  <c r="BE142"/>
  <c r="BF142"/>
  <c r="BG142"/>
  <c r="BH142"/>
  <c r="BI142"/>
  <c r="BK142"/>
  <c r="N143"/>
  <c r="W143"/>
  <c r="Y143"/>
  <c r="AA143"/>
  <c r="BE143"/>
  <c r="BF143"/>
  <c r="BG143"/>
  <c r="BH143"/>
  <c r="BI143"/>
  <c r="BK143"/>
  <c r="N144"/>
  <c r="W144"/>
  <c r="Y144"/>
  <c r="AA144"/>
  <c r="BE144"/>
  <c r="BF144"/>
  <c r="BG144"/>
  <c r="BH144"/>
  <c r="BI144"/>
  <c r="BK144"/>
  <c r="AA145"/>
  <c r="N146"/>
  <c r="W146"/>
  <c r="Y146"/>
  <c r="Y145" s="1"/>
  <c r="AA146"/>
  <c r="BE146"/>
  <c r="BF146"/>
  <c r="BG146"/>
  <c r="BH146"/>
  <c r="BI146"/>
  <c r="BK146"/>
  <c r="N147"/>
  <c r="W147"/>
  <c r="W145" s="1"/>
  <c r="Y147"/>
  <c r="AA147"/>
  <c r="BE147"/>
  <c r="BF147"/>
  <c r="BG147"/>
  <c r="BH147"/>
  <c r="BI147"/>
  <c r="BK147"/>
  <c r="N148"/>
  <c r="BK148"/>
  <c r="N149"/>
  <c r="W149"/>
  <c r="Y149"/>
  <c r="AA149"/>
  <c r="BE149"/>
  <c r="BF149"/>
  <c r="BG149"/>
  <c r="BH149"/>
  <c r="BI149"/>
  <c r="BK149"/>
  <c r="Y150"/>
  <c r="N151"/>
  <c r="W151"/>
  <c r="W150" s="1"/>
  <c r="Y151"/>
  <c r="AA151"/>
  <c r="BE151"/>
  <c r="BF151"/>
  <c r="BG151"/>
  <c r="BH151"/>
  <c r="BI151"/>
  <c r="BK151"/>
  <c r="N152"/>
  <c r="W152"/>
  <c r="Y152"/>
  <c r="AA152"/>
  <c r="AA150" s="1"/>
  <c r="BE152"/>
  <c r="BF152"/>
  <c r="BG152"/>
  <c r="BH152"/>
  <c r="BI152"/>
  <c r="BK152"/>
  <c r="N153"/>
  <c r="W153"/>
  <c r="Y153"/>
  <c r="AA153"/>
  <c r="BE153"/>
  <c r="BF153"/>
  <c r="BG153"/>
  <c r="BH153"/>
  <c r="BI153"/>
  <c r="BK153"/>
  <c r="N154"/>
  <c r="W154"/>
  <c r="Y154"/>
  <c r="AA154"/>
  <c r="BE154"/>
  <c r="BF154"/>
  <c r="BG154"/>
  <c r="BH154"/>
  <c r="BI154"/>
  <c r="BK154"/>
  <c r="N157"/>
  <c r="W157"/>
  <c r="Y157"/>
  <c r="AA157"/>
  <c r="AA156" s="1"/>
  <c r="AA155" s="1"/>
  <c r="BE157"/>
  <c r="BF157"/>
  <c r="BG157"/>
  <c r="BH157"/>
  <c r="BI157"/>
  <c r="BK157"/>
  <c r="N158"/>
  <c r="W158"/>
  <c r="W156" s="1"/>
  <c r="W155" s="1"/>
  <c r="Y158"/>
  <c r="Y156" s="1"/>
  <c r="Y155" s="1"/>
  <c r="AA158"/>
  <c r="BE158"/>
  <c r="BF158"/>
  <c r="BG158"/>
  <c r="BH158"/>
  <c r="BI158"/>
  <c r="BK158"/>
  <c r="N159"/>
  <c r="W159"/>
  <c r="Y159"/>
  <c r="AA159"/>
  <c r="BE159"/>
  <c r="BF159"/>
  <c r="BG159"/>
  <c r="BH159"/>
  <c r="BI159"/>
  <c r="BK159"/>
  <c r="W160"/>
  <c r="Y160"/>
  <c r="W161"/>
  <c r="Y161"/>
  <c r="N162"/>
  <c r="W162"/>
  <c r="Y162"/>
  <c r="AA162"/>
  <c r="AA161" s="1"/>
  <c r="AA160" s="1"/>
  <c r="BE162"/>
  <c r="BF162"/>
  <c r="BG162"/>
  <c r="BH162"/>
  <c r="BI162"/>
  <c r="BK162"/>
  <c r="BK161" s="1"/>
  <c r="BK160" s="1"/>
  <c r="N160" s="1"/>
  <c r="N97" s="1"/>
  <c r="W163"/>
  <c r="Y163"/>
  <c r="W164"/>
  <c r="Y164"/>
  <c r="BK164"/>
  <c r="N164" s="1"/>
  <c r="N100" s="1"/>
  <c r="N165"/>
  <c r="W165"/>
  <c r="Y165"/>
  <c r="AA165"/>
  <c r="AA164" s="1"/>
  <c r="AA163" s="1"/>
  <c r="BE165"/>
  <c r="BF165"/>
  <c r="BG165"/>
  <c r="BH165"/>
  <c r="BI165"/>
  <c r="BK165"/>
  <c r="F6" i="17"/>
  <c r="O9"/>
  <c r="M115" s="1"/>
  <c r="O11"/>
  <c r="E12"/>
  <c r="F83" s="1"/>
  <c r="O12"/>
  <c r="O14"/>
  <c r="E15"/>
  <c r="F84" s="1"/>
  <c r="O15"/>
  <c r="O17"/>
  <c r="E18"/>
  <c r="M117" s="1"/>
  <c r="O18"/>
  <c r="O20"/>
  <c r="E21"/>
  <c r="M84" s="1"/>
  <c r="O21"/>
  <c r="F78"/>
  <c r="F81"/>
  <c r="M81"/>
  <c r="F112"/>
  <c r="F115"/>
  <c r="N124"/>
  <c r="W124"/>
  <c r="Y124"/>
  <c r="Y123" s="1"/>
  <c r="AA124"/>
  <c r="AA123" s="1"/>
  <c r="BE124"/>
  <c r="BF124"/>
  <c r="BG124"/>
  <c r="BH124"/>
  <c r="BI124"/>
  <c r="BK124"/>
  <c r="N125"/>
  <c r="W125"/>
  <c r="W123" s="1"/>
  <c r="Y125"/>
  <c r="AA125"/>
  <c r="BE125"/>
  <c r="BF125"/>
  <c r="BG125"/>
  <c r="BH125"/>
  <c r="BI125"/>
  <c r="BK125"/>
  <c r="N126"/>
  <c r="W126"/>
  <c r="Y126"/>
  <c r="AA126"/>
  <c r="BE126"/>
  <c r="BF126"/>
  <c r="BG126"/>
  <c r="BH126"/>
  <c r="BI126"/>
  <c r="BK126"/>
  <c r="N127"/>
  <c r="W127"/>
  <c r="Y127"/>
  <c r="AA127"/>
  <c r="BE127"/>
  <c r="BF127"/>
  <c r="BG127"/>
  <c r="BH127"/>
  <c r="BI127"/>
  <c r="BK127"/>
  <c r="N128"/>
  <c r="W128"/>
  <c r="Y128"/>
  <c r="AA128"/>
  <c r="BE128"/>
  <c r="BF128"/>
  <c r="BG128"/>
  <c r="BH128"/>
  <c r="BI128"/>
  <c r="BK128"/>
  <c r="N129"/>
  <c r="W129"/>
  <c r="Y129"/>
  <c r="AA129"/>
  <c r="BE129"/>
  <c r="BF129"/>
  <c r="BG129"/>
  <c r="BH129"/>
  <c r="BI129"/>
  <c r="BK129"/>
  <c r="N130"/>
  <c r="W130"/>
  <c r="Y130"/>
  <c r="AA130"/>
  <c r="BE130"/>
  <c r="BF130"/>
  <c r="BG130"/>
  <c r="BH130"/>
  <c r="BI130"/>
  <c r="BK130"/>
  <c r="W133"/>
  <c r="N134"/>
  <c r="W134"/>
  <c r="Y134"/>
  <c r="AA134"/>
  <c r="AA133" s="1"/>
  <c r="BE134"/>
  <c r="BF134"/>
  <c r="BG134"/>
  <c r="BH134"/>
  <c r="BI134"/>
  <c r="BK134"/>
  <c r="N135"/>
  <c r="W135"/>
  <c r="Y135"/>
  <c r="Y133" s="1"/>
  <c r="AA135"/>
  <c r="BE135"/>
  <c r="BF135"/>
  <c r="BG135"/>
  <c r="BH135"/>
  <c r="BI135"/>
  <c r="BK135"/>
  <c r="N136"/>
  <c r="W136"/>
  <c r="Y136"/>
  <c r="AA136"/>
  <c r="BE136"/>
  <c r="BF136"/>
  <c r="BG136"/>
  <c r="BH136"/>
  <c r="BI136"/>
  <c r="BK136"/>
  <c r="Y137"/>
  <c r="N138"/>
  <c r="W138"/>
  <c r="W137" s="1"/>
  <c r="Y138"/>
  <c r="AA138"/>
  <c r="BE138"/>
  <c r="BF138"/>
  <c r="BG138"/>
  <c r="BH138"/>
  <c r="BI138"/>
  <c r="BK138"/>
  <c r="N139"/>
  <c r="W139"/>
  <c r="Y139"/>
  <c r="AA139"/>
  <c r="AA137" s="1"/>
  <c r="BE139"/>
  <c r="BF139"/>
  <c r="BG139"/>
  <c r="BH139"/>
  <c r="BI139"/>
  <c r="BK139"/>
  <c r="N140"/>
  <c r="W140"/>
  <c r="Y140"/>
  <c r="AA140"/>
  <c r="BE140"/>
  <c r="BF140"/>
  <c r="BG140"/>
  <c r="BH140"/>
  <c r="BI140"/>
  <c r="BK140"/>
  <c r="N141"/>
  <c r="W141"/>
  <c r="Y141"/>
  <c r="AA141"/>
  <c r="BE141"/>
  <c r="BF141"/>
  <c r="BG141"/>
  <c r="BH141"/>
  <c r="BI141"/>
  <c r="BK141"/>
  <c r="N142"/>
  <c r="W142"/>
  <c r="Y142"/>
  <c r="AA142"/>
  <c r="BE142"/>
  <c r="BF142"/>
  <c r="BG142"/>
  <c r="BH142"/>
  <c r="BI142"/>
  <c r="BK142"/>
  <c r="N143"/>
  <c r="W143"/>
  <c r="Y143"/>
  <c r="AA143"/>
  <c r="BE143"/>
  <c r="BF143"/>
  <c r="BG143"/>
  <c r="BH143"/>
  <c r="BI143"/>
  <c r="BK143"/>
  <c r="N144"/>
  <c r="W144"/>
  <c r="Y144"/>
  <c r="AA144"/>
  <c r="BE144"/>
  <c r="BF144"/>
  <c r="BG144"/>
  <c r="BH144"/>
  <c r="BI144"/>
  <c r="BK144"/>
  <c r="AA145"/>
  <c r="N146"/>
  <c r="W146"/>
  <c r="W145" s="1"/>
  <c r="Y146"/>
  <c r="Y145" s="1"/>
  <c r="AA146"/>
  <c r="BE146"/>
  <c r="BF146"/>
  <c r="BG146"/>
  <c r="BH146"/>
  <c r="BI146"/>
  <c r="BK146"/>
  <c r="N147"/>
  <c r="W147"/>
  <c r="Y147"/>
  <c r="AA147"/>
  <c r="BE147"/>
  <c r="BF147"/>
  <c r="BG147"/>
  <c r="BH147"/>
  <c r="BI147"/>
  <c r="BK147"/>
  <c r="N148"/>
  <c r="BK148"/>
  <c r="N149"/>
  <c r="W149"/>
  <c r="Y149"/>
  <c r="AA149"/>
  <c r="BE149"/>
  <c r="BF149"/>
  <c r="BG149"/>
  <c r="BH149"/>
  <c r="BI149"/>
  <c r="BK149"/>
  <c r="Y150"/>
  <c r="N151"/>
  <c r="W151"/>
  <c r="W150" s="1"/>
  <c r="Y151"/>
  <c r="AA151"/>
  <c r="BE151"/>
  <c r="BF151"/>
  <c r="BG151"/>
  <c r="BH151"/>
  <c r="BI151"/>
  <c r="BK151"/>
  <c r="N152"/>
  <c r="W152"/>
  <c r="Y152"/>
  <c r="AA152"/>
  <c r="AA150" s="1"/>
  <c r="BE152"/>
  <c r="BF152"/>
  <c r="BG152"/>
  <c r="BH152"/>
  <c r="BI152"/>
  <c r="BK152"/>
  <c r="N153"/>
  <c r="W153"/>
  <c r="Y153"/>
  <c r="AA153"/>
  <c r="BE153"/>
  <c r="BF153"/>
  <c r="BG153"/>
  <c r="BH153"/>
  <c r="BI153"/>
  <c r="BK153"/>
  <c r="N154"/>
  <c r="W154"/>
  <c r="Y154"/>
  <c r="AA154"/>
  <c r="BE154"/>
  <c r="BF154"/>
  <c r="BG154"/>
  <c r="BH154"/>
  <c r="BI154"/>
  <c r="BK154"/>
  <c r="N157"/>
  <c r="W157"/>
  <c r="Y157"/>
  <c r="Y156" s="1"/>
  <c r="Y155" s="1"/>
  <c r="AA157"/>
  <c r="AA156" s="1"/>
  <c r="AA155" s="1"/>
  <c r="BE157"/>
  <c r="BF157"/>
  <c r="BG157"/>
  <c r="BH157"/>
  <c r="BI157"/>
  <c r="BK157"/>
  <c r="N158"/>
  <c r="W158"/>
  <c r="W156" s="1"/>
  <c r="W155" s="1"/>
  <c r="Y158"/>
  <c r="AA158"/>
  <c r="BE158"/>
  <c r="BF158"/>
  <c r="BG158"/>
  <c r="BH158"/>
  <c r="BI158"/>
  <c r="BK158"/>
  <c r="BK156" s="1"/>
  <c r="N159"/>
  <c r="W159"/>
  <c r="Y159"/>
  <c r="AA159"/>
  <c r="BE159"/>
  <c r="BF159"/>
  <c r="BG159"/>
  <c r="BH159"/>
  <c r="BI159"/>
  <c r="BK159"/>
  <c r="W160"/>
  <c r="W161"/>
  <c r="BK161"/>
  <c r="BK160" s="1"/>
  <c r="N160" s="1"/>
  <c r="N97" s="1"/>
  <c r="N162"/>
  <c r="W162"/>
  <c r="Y162"/>
  <c r="Y161" s="1"/>
  <c r="Y160" s="1"/>
  <c r="AA162"/>
  <c r="AA161" s="1"/>
  <c r="AA160" s="1"/>
  <c r="BE162"/>
  <c r="BF162"/>
  <c r="BG162"/>
  <c r="BH162"/>
  <c r="BI162"/>
  <c r="BK162"/>
  <c r="W163"/>
  <c r="W164"/>
  <c r="BK164"/>
  <c r="BK163" s="1"/>
  <c r="N165"/>
  <c r="N164" s="1"/>
  <c r="N100" s="1"/>
  <c r="N166"/>
  <c r="W166"/>
  <c r="Y166"/>
  <c r="Y164" s="1"/>
  <c r="Y163" s="1"/>
  <c r="AA166"/>
  <c r="AA164" s="1"/>
  <c r="AA163" s="1"/>
  <c r="BE166"/>
  <c r="BF166"/>
  <c r="BG166"/>
  <c r="BH166"/>
  <c r="BI166"/>
  <c r="BK166"/>
  <c r="F118" l="1"/>
  <c r="M33"/>
  <c r="H34"/>
  <c r="BK150"/>
  <c r="N150" s="1"/>
  <c r="N94" s="1"/>
  <c r="BK137"/>
  <c r="N137" s="1"/>
  <c r="N92" s="1"/>
  <c r="H36"/>
  <c r="BK123"/>
  <c r="BK122" s="1"/>
  <c r="H33"/>
  <c r="H35"/>
  <c r="BK145"/>
  <c r="N145" s="1"/>
  <c r="N93" s="1"/>
  <c r="BK133"/>
  <c r="N133" s="1"/>
  <c r="N91" s="1"/>
  <c r="H32"/>
  <c r="BK150" i="18"/>
  <c r="N150" s="1"/>
  <c r="N94" s="1"/>
  <c r="BK137"/>
  <c r="N137" s="1"/>
  <c r="N92" s="1"/>
  <c r="H36"/>
  <c r="H33"/>
  <c r="H35"/>
  <c r="BK156"/>
  <c r="N156" s="1"/>
  <c r="N96" s="1"/>
  <c r="M33"/>
  <c r="BK123"/>
  <c r="BK145"/>
  <c r="N145" s="1"/>
  <c r="N93" s="1"/>
  <c r="BK133"/>
  <c r="N133" s="1"/>
  <c r="N91" s="1"/>
  <c r="H34"/>
  <c r="H32"/>
  <c r="M118" i="17"/>
  <c r="M81" i="18"/>
  <c r="M83" i="17"/>
  <c r="M83" i="18"/>
  <c r="F78"/>
  <c r="BK155"/>
  <c r="N155" s="1"/>
  <c r="N95" s="1"/>
  <c r="Y122"/>
  <c r="Y121" s="1"/>
  <c r="W121"/>
  <c r="N123"/>
  <c r="N90" s="1"/>
  <c r="AA122"/>
  <c r="AA121" s="1"/>
  <c r="N161"/>
  <c r="N98" s="1"/>
  <c r="BK163"/>
  <c r="N163" s="1"/>
  <c r="N99" s="1"/>
  <c r="M32"/>
  <c r="F117"/>
  <c r="N123" i="17"/>
  <c r="N90" s="1"/>
  <c r="W122"/>
  <c r="W121" s="1"/>
  <c r="AA122"/>
  <c r="AA121" s="1"/>
  <c r="Y122"/>
  <c r="Y121" s="1"/>
  <c r="N156"/>
  <c r="N96" s="1"/>
  <c r="BK155"/>
  <c r="N155" s="1"/>
  <c r="N95" s="1"/>
  <c r="N163"/>
  <c r="N99" s="1"/>
  <c r="M32"/>
  <c r="N161"/>
  <c r="N98" s="1"/>
  <c r="F117"/>
  <c r="BK122" i="18" l="1"/>
  <c r="N122" s="1"/>
  <c r="N89" s="1"/>
  <c r="BK121" i="17"/>
  <c r="N121" s="1"/>
  <c r="P119" s="1"/>
  <c r="AG104" i="1" s="1"/>
  <c r="N122" i="17"/>
  <c r="N89" s="1"/>
  <c r="BK121" i="18" l="1"/>
  <c r="N121" s="1"/>
  <c r="N88" s="1"/>
  <c r="P87" s="1"/>
  <c r="AG102" i="1" s="1"/>
  <c r="N88" i="17"/>
  <c r="L104" i="18" l="1"/>
  <c r="M27"/>
  <c r="M30" s="1"/>
  <c r="L38" s="1"/>
  <c r="L104" i="17"/>
  <c r="M27"/>
  <c r="M30" s="1"/>
  <c r="L38" s="1"/>
  <c r="N131" i="16" l="1"/>
  <c r="BK131"/>
  <c r="N130"/>
  <c r="BK130"/>
  <c r="BK145"/>
  <c r="BK144" s="1"/>
  <c r="BI145"/>
  <c r="BH145"/>
  <c r="BG145"/>
  <c r="BF145"/>
  <c r="AA145"/>
  <c r="Y145"/>
  <c r="Y144" s="1"/>
  <c r="Y143" s="1"/>
  <c r="W145"/>
  <c r="W144" s="1"/>
  <c r="W143" s="1"/>
  <c r="N145"/>
  <c r="BE145" s="1"/>
  <c r="AA144"/>
  <c r="AA143" s="1"/>
  <c r="BK137"/>
  <c r="BI137"/>
  <c r="BH137"/>
  <c r="BG137"/>
  <c r="BF137"/>
  <c r="AA137"/>
  <c r="Y137"/>
  <c r="W137"/>
  <c r="N137"/>
  <c r="BE137" s="1"/>
  <c r="BK136"/>
  <c r="BI136"/>
  <c r="BH136"/>
  <c r="BG136"/>
  <c r="BF136"/>
  <c r="AA136"/>
  <c r="Y136"/>
  <c r="W136"/>
  <c r="N136"/>
  <c r="BE136" s="1"/>
  <c r="BK135"/>
  <c r="BI135"/>
  <c r="BH135"/>
  <c r="BG135"/>
  <c r="BF135"/>
  <c r="AA135"/>
  <c r="Y135"/>
  <c r="W135"/>
  <c r="N135"/>
  <c r="BE135" s="1"/>
  <c r="BK134"/>
  <c r="BI134"/>
  <c r="BH134"/>
  <c r="BG134"/>
  <c r="BF134"/>
  <c r="AA134"/>
  <c r="Y134"/>
  <c r="W134"/>
  <c r="N134"/>
  <c r="BE134" s="1"/>
  <c r="BK132"/>
  <c r="BI132"/>
  <c r="BH132"/>
  <c r="BG132"/>
  <c r="BF132"/>
  <c r="AA132"/>
  <c r="Y132"/>
  <c r="W132"/>
  <c r="N132"/>
  <c r="BE132" s="1"/>
  <c r="BK129"/>
  <c r="BI129"/>
  <c r="BH129"/>
  <c r="BG129"/>
  <c r="BF129"/>
  <c r="AA129"/>
  <c r="Y129"/>
  <c r="W129"/>
  <c r="N129"/>
  <c r="BE129" s="1"/>
  <c r="BK128"/>
  <c r="BI128"/>
  <c r="BH128"/>
  <c r="BG128"/>
  <c r="BF128"/>
  <c r="AA128"/>
  <c r="Y128"/>
  <c r="W128"/>
  <c r="N128"/>
  <c r="BE128" s="1"/>
  <c r="BK127"/>
  <c r="BI127"/>
  <c r="BH127"/>
  <c r="BG127"/>
  <c r="BF127"/>
  <c r="AA127"/>
  <c r="Y127"/>
  <c r="W127"/>
  <c r="N127"/>
  <c r="BE127" s="1"/>
  <c r="BK126"/>
  <c r="BI126"/>
  <c r="BH126"/>
  <c r="BG126"/>
  <c r="BF126"/>
  <c r="AA126"/>
  <c r="Y126"/>
  <c r="W126"/>
  <c r="N126"/>
  <c r="BE126" s="1"/>
  <c r="N125"/>
  <c r="N124"/>
  <c r="N123"/>
  <c r="N122"/>
  <c r="N121"/>
  <c r="N120"/>
  <c r="N119"/>
  <c r="BK118"/>
  <c r="BI118"/>
  <c r="BH118"/>
  <c r="BG118"/>
  <c r="BF118"/>
  <c r="AA118"/>
  <c r="Y118"/>
  <c r="W118"/>
  <c r="N118"/>
  <c r="BE118" s="1"/>
  <c r="N116"/>
  <c r="F108"/>
  <c r="F81"/>
  <c r="O21"/>
  <c r="E21"/>
  <c r="M84" s="1"/>
  <c r="O20"/>
  <c r="O18"/>
  <c r="E18"/>
  <c r="M110" s="1"/>
  <c r="O17"/>
  <c r="O15"/>
  <c r="E15"/>
  <c r="F111" s="1"/>
  <c r="O14"/>
  <c r="O12"/>
  <c r="E12"/>
  <c r="F110" s="1"/>
  <c r="O11"/>
  <c r="O9"/>
  <c r="M81" s="1"/>
  <c r="F6"/>
  <c r="F105" s="1"/>
  <c r="M33" l="1"/>
  <c r="H34"/>
  <c r="W117"/>
  <c r="N117"/>
  <c r="N90" s="1"/>
  <c r="H33"/>
  <c r="AA133"/>
  <c r="W133"/>
  <c r="W115" s="1"/>
  <c r="W114" s="1"/>
  <c r="H36"/>
  <c r="BK117"/>
  <c r="F83"/>
  <c r="BK143"/>
  <c r="N143" s="1"/>
  <c r="N92" s="1"/>
  <c r="N144"/>
  <c r="N93" s="1"/>
  <c r="H35"/>
  <c r="Y117"/>
  <c r="BK133"/>
  <c r="N133" s="1"/>
  <c r="N91" s="1"/>
  <c r="F78"/>
  <c r="AA117"/>
  <c r="Y133"/>
  <c r="M111"/>
  <c r="H32"/>
  <c r="M32"/>
  <c r="M83"/>
  <c r="M108"/>
  <c r="F84"/>
  <c r="AA115" l="1"/>
  <c r="AA114" s="1"/>
  <c r="N115"/>
  <c r="N114" s="1"/>
  <c r="BK115"/>
  <c r="BK114" s="1"/>
  <c r="Y115"/>
  <c r="Y114" s="1"/>
  <c r="N89"/>
  <c r="N88" l="1"/>
  <c r="AG100" i="1" s="1"/>
  <c r="AQ100" s="1"/>
  <c r="L97" i="16" l="1"/>
  <c r="M27"/>
  <c r="M30" s="1"/>
  <c r="L38" s="1"/>
  <c r="BK189" i="15"/>
  <c r="BK188" s="1"/>
  <c r="BI189"/>
  <c r="BH189"/>
  <c r="BG189"/>
  <c r="BF189"/>
  <c r="AA189"/>
  <c r="Y189"/>
  <c r="Y188" s="1"/>
  <c r="Y187" s="1"/>
  <c r="W189"/>
  <c r="W188" s="1"/>
  <c r="W187" s="1"/>
  <c r="N189"/>
  <c r="BE189" s="1"/>
  <c r="AA188"/>
  <c r="AA187" s="1"/>
  <c r="BK186"/>
  <c r="BI186"/>
  <c r="BH186"/>
  <c r="BG186"/>
  <c r="BF186"/>
  <c r="AA186"/>
  <c r="Y186"/>
  <c r="W186"/>
  <c r="N186"/>
  <c r="BE186" s="1"/>
  <c r="BK185"/>
  <c r="BI185"/>
  <c r="BH185"/>
  <c r="BG185"/>
  <c r="BF185"/>
  <c r="AA185"/>
  <c r="Y185"/>
  <c r="W185"/>
  <c r="N185"/>
  <c r="BE185" s="1"/>
  <c r="BK184"/>
  <c r="BI184"/>
  <c r="BH184"/>
  <c r="BG184"/>
  <c r="BF184"/>
  <c r="AA184"/>
  <c r="Y184"/>
  <c r="W184"/>
  <c r="N184"/>
  <c r="BE184" s="1"/>
  <c r="BK183"/>
  <c r="BI183"/>
  <c r="BH183"/>
  <c r="BG183"/>
  <c r="BF183"/>
  <c r="AA183"/>
  <c r="Y183"/>
  <c r="W183"/>
  <c r="N183"/>
  <c r="BE183" s="1"/>
  <c r="BK180"/>
  <c r="BI180"/>
  <c r="BH180"/>
  <c r="BG180"/>
  <c r="BF180"/>
  <c r="AA180"/>
  <c r="Y180"/>
  <c r="Y179" s="1"/>
  <c r="W180"/>
  <c r="N180"/>
  <c r="BE180" s="1"/>
  <c r="BK178"/>
  <c r="BI178"/>
  <c r="BH178"/>
  <c r="BG178"/>
  <c r="BF178"/>
  <c r="BE178"/>
  <c r="AA178"/>
  <c r="Y178"/>
  <c r="W178"/>
  <c r="BK177"/>
  <c r="BI177"/>
  <c r="BH177"/>
  <c r="BG177"/>
  <c r="BF177"/>
  <c r="BE177"/>
  <c r="AA177"/>
  <c r="Y177"/>
  <c r="W177"/>
  <c r="BK175"/>
  <c r="BI175"/>
  <c r="BH175"/>
  <c r="BG175"/>
  <c r="BF175"/>
  <c r="AA175"/>
  <c r="Y175"/>
  <c r="W175"/>
  <c r="N175"/>
  <c r="BE175" s="1"/>
  <c r="BK174"/>
  <c r="BI174"/>
  <c r="BH174"/>
  <c r="BG174"/>
  <c r="BF174"/>
  <c r="AA174"/>
  <c r="Y174"/>
  <c r="W174"/>
  <c r="N174"/>
  <c r="BE174" s="1"/>
  <c r="BK173"/>
  <c r="BI173"/>
  <c r="BH173"/>
  <c r="BG173"/>
  <c r="BF173"/>
  <c r="AA173"/>
  <c r="Y173"/>
  <c r="W173"/>
  <c r="N173"/>
  <c r="BE173" s="1"/>
  <c r="BK172"/>
  <c r="BI172"/>
  <c r="BH172"/>
  <c r="BG172"/>
  <c r="BF172"/>
  <c r="AA172"/>
  <c r="Y172"/>
  <c r="W172"/>
  <c r="N172"/>
  <c r="BE172" s="1"/>
  <c r="BK170"/>
  <c r="BI170"/>
  <c r="BH170"/>
  <c r="BG170"/>
  <c r="BF170"/>
  <c r="AA170"/>
  <c r="Y170"/>
  <c r="W170"/>
  <c r="N170"/>
  <c r="BE170" s="1"/>
  <c r="BK169"/>
  <c r="BI169"/>
  <c r="BH169"/>
  <c r="BG169"/>
  <c r="BF169"/>
  <c r="AA169"/>
  <c r="Y169"/>
  <c r="W169"/>
  <c r="N169"/>
  <c r="BE169" s="1"/>
  <c r="BK168"/>
  <c r="BI168"/>
  <c r="BH168"/>
  <c r="BG168"/>
  <c r="BF168"/>
  <c r="AA168"/>
  <c r="Y168"/>
  <c r="W168"/>
  <c r="N168"/>
  <c r="BE168" s="1"/>
  <c r="BK165"/>
  <c r="BI165"/>
  <c r="BH165"/>
  <c r="BG165"/>
  <c r="BF165"/>
  <c r="AA165"/>
  <c r="Y165"/>
  <c r="W165"/>
  <c r="N165"/>
  <c r="BE165" s="1"/>
  <c r="BK164"/>
  <c r="BI164"/>
  <c r="BH164"/>
  <c r="BG164"/>
  <c r="BF164"/>
  <c r="AA164"/>
  <c r="Y164"/>
  <c r="W164"/>
  <c r="N164"/>
  <c r="BE164" s="1"/>
  <c r="BK163"/>
  <c r="BI163"/>
  <c r="BH163"/>
  <c r="BG163"/>
  <c r="BF163"/>
  <c r="AA163"/>
  <c r="Y163"/>
  <c r="W163"/>
  <c r="N163"/>
  <c r="BE163" s="1"/>
  <c r="BK162"/>
  <c r="BI162"/>
  <c r="BH162"/>
  <c r="BG162"/>
  <c r="BF162"/>
  <c r="AA162"/>
  <c r="Y162"/>
  <c r="W162"/>
  <c r="N162"/>
  <c r="BE162" s="1"/>
  <c r="BK160"/>
  <c r="N160"/>
  <c r="BK159"/>
  <c r="BI159"/>
  <c r="BH159"/>
  <c r="BG159"/>
  <c r="BF159"/>
  <c r="AA159"/>
  <c r="Y159"/>
  <c r="W159"/>
  <c r="N159"/>
  <c r="BE159" s="1"/>
  <c r="BK158"/>
  <c r="BI158"/>
  <c r="BH158"/>
  <c r="BG158"/>
  <c r="BF158"/>
  <c r="AA158"/>
  <c r="Y158"/>
  <c r="W158"/>
  <c r="N158"/>
  <c r="BE158" s="1"/>
  <c r="BK156"/>
  <c r="BI156"/>
  <c r="BH156"/>
  <c r="BG156"/>
  <c r="BF156"/>
  <c r="AA156"/>
  <c r="Y156"/>
  <c r="W156"/>
  <c r="N156"/>
  <c r="BE156" s="1"/>
  <c r="BK155"/>
  <c r="BI155"/>
  <c r="BH155"/>
  <c r="BG155"/>
  <c r="BF155"/>
  <c r="AA155"/>
  <c r="Y155"/>
  <c r="W155"/>
  <c r="N155"/>
  <c r="BE155" s="1"/>
  <c r="BK154"/>
  <c r="BI154"/>
  <c r="BH154"/>
  <c r="BG154"/>
  <c r="BF154"/>
  <c r="AA154"/>
  <c r="Y154"/>
  <c r="W154"/>
  <c r="N154"/>
  <c r="BE154" s="1"/>
  <c r="BK153"/>
  <c r="BI153"/>
  <c r="BH153"/>
  <c r="BG153"/>
  <c r="BF153"/>
  <c r="AA153"/>
  <c r="Y153"/>
  <c r="W153"/>
  <c r="N153"/>
  <c r="BE153" s="1"/>
  <c r="BK152"/>
  <c r="BI152"/>
  <c r="BH152"/>
  <c r="BG152"/>
  <c r="BF152"/>
  <c r="AA152"/>
  <c r="Y152"/>
  <c r="W152"/>
  <c r="N152"/>
  <c r="BE152" s="1"/>
  <c r="BK151"/>
  <c r="BI151"/>
  <c r="BH151"/>
  <c r="BG151"/>
  <c r="BF151"/>
  <c r="AA151"/>
  <c r="Y151"/>
  <c r="W151"/>
  <c r="N151"/>
  <c r="BE151" s="1"/>
  <c r="BK149"/>
  <c r="BI149"/>
  <c r="BH149"/>
  <c r="BG149"/>
  <c r="BF149"/>
  <c r="AA149"/>
  <c r="Y149"/>
  <c r="W149"/>
  <c r="N149"/>
  <c r="BE149" s="1"/>
  <c r="BK148"/>
  <c r="BI148"/>
  <c r="BH148"/>
  <c r="BG148"/>
  <c r="BF148"/>
  <c r="AA148"/>
  <c r="Y148"/>
  <c r="W148"/>
  <c r="N148"/>
  <c r="BE148" s="1"/>
  <c r="BK147"/>
  <c r="BI147"/>
  <c r="BH147"/>
  <c r="BG147"/>
  <c r="BF147"/>
  <c r="AA147"/>
  <c r="Y147"/>
  <c r="W147"/>
  <c r="N147"/>
  <c r="BE147" s="1"/>
  <c r="BK145"/>
  <c r="BI145"/>
  <c r="BH145"/>
  <c r="BG145"/>
  <c r="BF145"/>
  <c r="AA145"/>
  <c r="Y145"/>
  <c r="W145"/>
  <c r="N145"/>
  <c r="BE145" s="1"/>
  <c r="BK144"/>
  <c r="BI144"/>
  <c r="BH144"/>
  <c r="BG144"/>
  <c r="BF144"/>
  <c r="AA144"/>
  <c r="Y144"/>
  <c r="W144"/>
  <c r="N144"/>
  <c r="BE144" s="1"/>
  <c r="BK142"/>
  <c r="BK141" s="1"/>
  <c r="N141" s="1"/>
  <c r="N91" s="1"/>
  <c r="BI142"/>
  <c r="BH142"/>
  <c r="BG142"/>
  <c r="BF142"/>
  <c r="AA142"/>
  <c r="AA141" s="1"/>
  <c r="Y142"/>
  <c r="Y141" s="1"/>
  <c r="W142"/>
  <c r="W141" s="1"/>
  <c r="N142"/>
  <c r="BE142" s="1"/>
  <c r="N140"/>
  <c r="BK139"/>
  <c r="BI139"/>
  <c r="BH139"/>
  <c r="BG139"/>
  <c r="BF139"/>
  <c r="AA139"/>
  <c r="Y139"/>
  <c r="W139"/>
  <c r="N139"/>
  <c r="BE139" s="1"/>
  <c r="BK138"/>
  <c r="BI138"/>
  <c r="BH138"/>
  <c r="BG138"/>
  <c r="BF138"/>
  <c r="AA138"/>
  <c r="Y138"/>
  <c r="W138"/>
  <c r="N138"/>
  <c r="BE138" s="1"/>
  <c r="BK137"/>
  <c r="BI137"/>
  <c r="BH137"/>
  <c r="BG137"/>
  <c r="BF137"/>
  <c r="AA137"/>
  <c r="Y137"/>
  <c r="W137"/>
  <c r="N137"/>
  <c r="BE137" s="1"/>
  <c r="BK136"/>
  <c r="BI136"/>
  <c r="BH136"/>
  <c r="BG136"/>
  <c r="BF136"/>
  <c r="AA136"/>
  <c r="Y136"/>
  <c r="W136"/>
  <c r="N136"/>
  <c r="BE136" s="1"/>
  <c r="BK135"/>
  <c r="BI135"/>
  <c r="BH135"/>
  <c r="BG135"/>
  <c r="BF135"/>
  <c r="AA135"/>
  <c r="Y135"/>
  <c r="W135"/>
  <c r="N135"/>
  <c r="BE135" s="1"/>
  <c r="BK134"/>
  <c r="BI134"/>
  <c r="BH134"/>
  <c r="BG134"/>
  <c r="BF134"/>
  <c r="AA134"/>
  <c r="Y134"/>
  <c r="W134"/>
  <c r="N134"/>
  <c r="BE134" s="1"/>
  <c r="BK133"/>
  <c r="BI133"/>
  <c r="BH133"/>
  <c r="BG133"/>
  <c r="BF133"/>
  <c r="AA133"/>
  <c r="Y133"/>
  <c r="W133"/>
  <c r="N133"/>
  <c r="BE133" s="1"/>
  <c r="BK132"/>
  <c r="BI132"/>
  <c r="BH132"/>
  <c r="BG132"/>
  <c r="BF132"/>
  <c r="AA132"/>
  <c r="Y132"/>
  <c r="W132"/>
  <c r="N132"/>
  <c r="BE132" s="1"/>
  <c r="BK131"/>
  <c r="BI131"/>
  <c r="BH131"/>
  <c r="BG131"/>
  <c r="BF131"/>
  <c r="AA131"/>
  <c r="Y131"/>
  <c r="W131"/>
  <c r="N131"/>
  <c r="BE131" s="1"/>
  <c r="BK130"/>
  <c r="BI130"/>
  <c r="BH130"/>
  <c r="BG130"/>
  <c r="BF130"/>
  <c r="AA130"/>
  <c r="Y130"/>
  <c r="W130"/>
  <c r="N130"/>
  <c r="BE130" s="1"/>
  <c r="BK129"/>
  <c r="BI129"/>
  <c r="BH129"/>
  <c r="BG129"/>
  <c r="BF129"/>
  <c r="AA129"/>
  <c r="Y129"/>
  <c r="W129"/>
  <c r="N129"/>
  <c r="BE129" s="1"/>
  <c r="BK128"/>
  <c r="BI128"/>
  <c r="BH128"/>
  <c r="BG128"/>
  <c r="BF128"/>
  <c r="AA128"/>
  <c r="Y128"/>
  <c r="W128"/>
  <c r="N128"/>
  <c r="BE128" s="1"/>
  <c r="F119"/>
  <c r="F81"/>
  <c r="O21"/>
  <c r="E21"/>
  <c r="M84" s="1"/>
  <c r="O20"/>
  <c r="O18"/>
  <c r="E18"/>
  <c r="M121" s="1"/>
  <c r="O17"/>
  <c r="O15"/>
  <c r="E15"/>
  <c r="F84" s="1"/>
  <c r="O14"/>
  <c r="O12"/>
  <c r="E12"/>
  <c r="F121" s="1"/>
  <c r="O11"/>
  <c r="O9"/>
  <c r="M81" s="1"/>
  <c r="F6"/>
  <c r="F116" s="1"/>
  <c r="N125" i="14"/>
  <c r="N126"/>
  <c r="BE126" s="1"/>
  <c r="W126"/>
  <c r="Y126"/>
  <c r="AA126"/>
  <c r="AA124" s="1"/>
  <c r="BF126"/>
  <c r="BG126"/>
  <c r="BH126"/>
  <c r="BI126"/>
  <c r="BK126"/>
  <c r="BK146"/>
  <c r="BK145" s="1"/>
  <c r="BI146"/>
  <c r="BH146"/>
  <c r="BG146"/>
  <c r="BF146"/>
  <c r="AA146"/>
  <c r="AA145" s="1"/>
  <c r="AA144" s="1"/>
  <c r="Y146"/>
  <c r="Y145" s="1"/>
  <c r="Y144" s="1"/>
  <c r="W146"/>
  <c r="W145" s="1"/>
  <c r="W144" s="1"/>
  <c r="N146"/>
  <c r="BE146" s="1"/>
  <c r="BK143"/>
  <c r="BI143"/>
  <c r="BH143"/>
  <c r="BG143"/>
  <c r="BF143"/>
  <c r="AA143"/>
  <c r="Y143"/>
  <c r="W143"/>
  <c r="N143"/>
  <c r="BE143" s="1"/>
  <c r="BK142"/>
  <c r="BI142"/>
  <c r="BH142"/>
  <c r="BG142"/>
  <c r="BF142"/>
  <c r="AA142"/>
  <c r="Y142"/>
  <c r="W142"/>
  <c r="N142"/>
  <c r="BE142" s="1"/>
  <c r="BK141"/>
  <c r="BI141"/>
  <c r="BH141"/>
  <c r="BG141"/>
  <c r="BF141"/>
  <c r="AA141"/>
  <c r="Y141"/>
  <c r="W141"/>
  <c r="N141"/>
  <c r="BE141" s="1"/>
  <c r="BK138"/>
  <c r="BK137" s="1"/>
  <c r="N137" s="1"/>
  <c r="N95" s="1"/>
  <c r="BI138"/>
  <c r="BH138"/>
  <c r="BG138"/>
  <c r="BF138"/>
  <c r="AA138"/>
  <c r="AA137" s="1"/>
  <c r="Y138"/>
  <c r="Y137" s="1"/>
  <c r="W138"/>
  <c r="W137" s="1"/>
  <c r="N138"/>
  <c r="BE138" s="1"/>
  <c r="BK136"/>
  <c r="BI136"/>
  <c r="BH136"/>
  <c r="BG136"/>
  <c r="BF136"/>
  <c r="AA136"/>
  <c r="Y136"/>
  <c r="W136"/>
  <c r="N136"/>
  <c r="BE136" s="1"/>
  <c r="BK133"/>
  <c r="BI133"/>
  <c r="BH133"/>
  <c r="BG133"/>
  <c r="BF133"/>
  <c r="AA133"/>
  <c r="Y133"/>
  <c r="W133"/>
  <c r="N133"/>
  <c r="BE133" s="1"/>
  <c r="BK132"/>
  <c r="BI132"/>
  <c r="BH132"/>
  <c r="BG132"/>
  <c r="BF132"/>
  <c r="AA132"/>
  <c r="Y132"/>
  <c r="W132"/>
  <c r="N132"/>
  <c r="BE132" s="1"/>
  <c r="BK131"/>
  <c r="BI131"/>
  <c r="BH131"/>
  <c r="BG131"/>
  <c r="BF131"/>
  <c r="AA131"/>
  <c r="Y131"/>
  <c r="W131"/>
  <c r="N131"/>
  <c r="BE131" s="1"/>
  <c r="BK130"/>
  <c r="BI130"/>
  <c r="BH130"/>
  <c r="BG130"/>
  <c r="BF130"/>
  <c r="AA130"/>
  <c r="Y130"/>
  <c r="W130"/>
  <c r="N130"/>
  <c r="BE130" s="1"/>
  <c r="BK128"/>
  <c r="BI128"/>
  <c r="BH128"/>
  <c r="BG128"/>
  <c r="BF128"/>
  <c r="AA128"/>
  <c r="Y128"/>
  <c r="W128"/>
  <c r="N128"/>
  <c r="BE128" s="1"/>
  <c r="BK123"/>
  <c r="BK122" s="1"/>
  <c r="BI123"/>
  <c r="BH123"/>
  <c r="BG123"/>
  <c r="BF123"/>
  <c r="AA123"/>
  <c r="AA122" s="1"/>
  <c r="Y123"/>
  <c r="Y122" s="1"/>
  <c r="W123"/>
  <c r="W122" s="1"/>
  <c r="N123"/>
  <c r="BE123" s="1"/>
  <c r="F114"/>
  <c r="F81"/>
  <c r="O21"/>
  <c r="E21"/>
  <c r="M84" s="1"/>
  <c r="O20"/>
  <c r="O18"/>
  <c r="E18"/>
  <c r="M83" s="1"/>
  <c r="O17"/>
  <c r="O15"/>
  <c r="E15"/>
  <c r="F84" s="1"/>
  <c r="O14"/>
  <c r="O12"/>
  <c r="E12"/>
  <c r="F116" s="1"/>
  <c r="O11"/>
  <c r="O9"/>
  <c r="M81" s="1"/>
  <c r="F6"/>
  <c r="F111" s="1"/>
  <c r="N143" i="15" l="1"/>
  <c r="N92" s="1"/>
  <c r="W176"/>
  <c r="BK176"/>
  <c r="AA179"/>
  <c r="AA146"/>
  <c r="BK157"/>
  <c r="N157" s="1"/>
  <c r="N95" s="1"/>
  <c r="AA143"/>
  <c r="Y146"/>
  <c r="BK167"/>
  <c r="N167" s="1"/>
  <c r="W171"/>
  <c r="Y143"/>
  <c r="H34"/>
  <c r="AA127"/>
  <c r="AA157"/>
  <c r="W179"/>
  <c r="W182"/>
  <c r="W181" s="1"/>
  <c r="BK182"/>
  <c r="BK181" s="1"/>
  <c r="N181" s="1"/>
  <c r="N101" s="1"/>
  <c r="Y176"/>
  <c r="Y182"/>
  <c r="Y181" s="1"/>
  <c r="AA182"/>
  <c r="AA181" s="1"/>
  <c r="BK150"/>
  <c r="N150" s="1"/>
  <c r="N94" s="1"/>
  <c r="W157"/>
  <c r="W161"/>
  <c r="Y161"/>
  <c r="BK171"/>
  <c r="N171" s="1"/>
  <c r="N99" s="1"/>
  <c r="W127"/>
  <c r="W167"/>
  <c r="Y171"/>
  <c r="F83"/>
  <c r="BK127"/>
  <c r="BK143"/>
  <c r="H35"/>
  <c r="Y150"/>
  <c r="W150"/>
  <c r="Y157"/>
  <c r="AA171"/>
  <c r="AA176"/>
  <c r="BK179"/>
  <c r="N179" s="1"/>
  <c r="N100" s="1"/>
  <c r="F78"/>
  <c r="H36"/>
  <c r="W143"/>
  <c r="BK146"/>
  <c r="N146" s="1"/>
  <c r="N93" s="1"/>
  <c r="AA150"/>
  <c r="Y167"/>
  <c r="Y127"/>
  <c r="M33"/>
  <c r="W146"/>
  <c r="BK161"/>
  <c r="N161" s="1"/>
  <c r="N96" s="1"/>
  <c r="AA161"/>
  <c r="AA167"/>
  <c r="M32"/>
  <c r="H32"/>
  <c r="BK187"/>
  <c r="N187" s="1"/>
  <c r="N103" s="1"/>
  <c r="N188"/>
  <c r="N104" s="1"/>
  <c r="M83"/>
  <c r="F122"/>
  <c r="N127"/>
  <c r="H33"/>
  <c r="M119"/>
  <c r="M122"/>
  <c r="N124" i="14"/>
  <c r="N145"/>
  <c r="N99" s="1"/>
  <c r="BK144"/>
  <c r="N144" s="1"/>
  <c r="N98" s="1"/>
  <c r="BK124"/>
  <c r="BK129"/>
  <c r="N129" s="1"/>
  <c r="AA129"/>
  <c r="Y129"/>
  <c r="W140"/>
  <c r="W139" s="1"/>
  <c r="H36"/>
  <c r="BK127"/>
  <c r="N127" s="1"/>
  <c r="N91" s="1"/>
  <c r="AA127"/>
  <c r="BK135"/>
  <c r="N135" s="1"/>
  <c r="N134" s="1"/>
  <c r="AA140"/>
  <c r="AA139" s="1"/>
  <c r="W124"/>
  <c r="H34"/>
  <c r="N90"/>
  <c r="Y135"/>
  <c r="BK140"/>
  <c r="BK139" s="1"/>
  <c r="N139" s="1"/>
  <c r="N96" s="1"/>
  <c r="M33"/>
  <c r="Y124"/>
  <c r="W129"/>
  <c r="W135"/>
  <c r="Y140"/>
  <c r="Y139" s="1"/>
  <c r="F83"/>
  <c r="F78"/>
  <c r="H35"/>
  <c r="Y127"/>
  <c r="W127"/>
  <c r="AA135"/>
  <c r="N122"/>
  <c r="H32"/>
  <c r="M32"/>
  <c r="M116"/>
  <c r="F117"/>
  <c r="H33"/>
  <c r="M114"/>
  <c r="M117"/>
  <c r="BK142" i="13"/>
  <c r="BK141" s="1"/>
  <c r="BI142"/>
  <c r="BH142"/>
  <c r="BG142"/>
  <c r="BF142"/>
  <c r="AA142"/>
  <c r="AA141" s="1"/>
  <c r="AA140" s="1"/>
  <c r="Y142"/>
  <c r="Y141" s="1"/>
  <c r="Y140" s="1"/>
  <c r="W142"/>
  <c r="W141" s="1"/>
  <c r="W140" s="1"/>
  <c r="N142"/>
  <c r="BE142" s="1"/>
  <c r="BK139"/>
  <c r="BI139"/>
  <c r="BH139"/>
  <c r="BG139"/>
  <c r="BF139"/>
  <c r="AA139"/>
  <c r="Y139"/>
  <c r="W139"/>
  <c r="N139"/>
  <c r="BE139" s="1"/>
  <c r="BK138"/>
  <c r="BI138"/>
  <c r="BH138"/>
  <c r="BG138"/>
  <c r="BF138"/>
  <c r="AA138"/>
  <c r="Y138"/>
  <c r="W138"/>
  <c r="N138"/>
  <c r="BE138" s="1"/>
  <c r="BK137"/>
  <c r="BI137"/>
  <c r="BH137"/>
  <c r="BG137"/>
  <c r="BF137"/>
  <c r="AA137"/>
  <c r="Y137"/>
  <c r="W137"/>
  <c r="N137"/>
  <c r="BE137" s="1"/>
  <c r="BK136"/>
  <c r="BI136"/>
  <c r="BH136"/>
  <c r="BG136"/>
  <c r="BF136"/>
  <c r="AA136"/>
  <c r="Y136"/>
  <c r="W136"/>
  <c r="N136"/>
  <c r="BE136" s="1"/>
  <c r="BK134"/>
  <c r="N134"/>
  <c r="BK133"/>
  <c r="BI133"/>
  <c r="BH133"/>
  <c r="BG133"/>
  <c r="BF133"/>
  <c r="AA133"/>
  <c r="AA132" s="1"/>
  <c r="Y133"/>
  <c r="Y132" s="1"/>
  <c r="W133"/>
  <c r="W132" s="1"/>
  <c r="N133"/>
  <c r="BE133" s="1"/>
  <c r="BK131"/>
  <c r="BI131"/>
  <c r="BH131"/>
  <c r="BG131"/>
  <c r="BF131"/>
  <c r="AA131"/>
  <c r="Y131"/>
  <c r="W131"/>
  <c r="N131"/>
  <c r="BE131" s="1"/>
  <c r="BK130"/>
  <c r="BI130"/>
  <c r="BH130"/>
  <c r="BG130"/>
  <c r="BF130"/>
  <c r="AA130"/>
  <c r="Y130"/>
  <c r="W130"/>
  <c r="N130"/>
  <c r="BE130" s="1"/>
  <c r="BK129"/>
  <c r="BI129"/>
  <c r="BH129"/>
  <c r="BG129"/>
  <c r="BF129"/>
  <c r="AA129"/>
  <c r="Y129"/>
  <c r="W129"/>
  <c r="N129"/>
  <c r="BE129" s="1"/>
  <c r="BK128"/>
  <c r="BI128"/>
  <c r="BH128"/>
  <c r="BG128"/>
  <c r="BF128"/>
  <c r="AA128"/>
  <c r="Y128"/>
  <c r="W128"/>
  <c r="N128"/>
  <c r="BE128" s="1"/>
  <c r="BK127"/>
  <c r="BI127"/>
  <c r="BH127"/>
  <c r="BG127"/>
  <c r="BF127"/>
  <c r="AA127"/>
  <c r="Y127"/>
  <c r="W127"/>
  <c r="N127"/>
  <c r="BE127" s="1"/>
  <c r="N126"/>
  <c r="N125"/>
  <c r="N124"/>
  <c r="N123"/>
  <c r="N122"/>
  <c r="N121"/>
  <c r="N120"/>
  <c r="BK119"/>
  <c r="BI119"/>
  <c r="BH119"/>
  <c r="BG119"/>
  <c r="BF119"/>
  <c r="AA119"/>
  <c r="Y119"/>
  <c r="W119"/>
  <c r="N119"/>
  <c r="BE119" s="1"/>
  <c r="N117"/>
  <c r="F109"/>
  <c r="F81"/>
  <c r="O21"/>
  <c r="E21"/>
  <c r="M84" s="1"/>
  <c r="O20"/>
  <c r="O18"/>
  <c r="E18"/>
  <c r="M111" s="1"/>
  <c r="O17"/>
  <c r="O15"/>
  <c r="E15"/>
  <c r="F112" s="1"/>
  <c r="O14"/>
  <c r="O12"/>
  <c r="E12"/>
  <c r="F111" s="1"/>
  <c r="O11"/>
  <c r="O9"/>
  <c r="M81" s="1"/>
  <c r="F6"/>
  <c r="F106" s="1"/>
  <c r="BK127" i="11"/>
  <c r="BI127"/>
  <c r="BH127"/>
  <c r="BG127"/>
  <c r="BF127"/>
  <c r="AA127"/>
  <c r="Y127"/>
  <c r="W127"/>
  <c r="N127"/>
  <c r="BE127" s="1"/>
  <c r="BK126"/>
  <c r="BI126"/>
  <c r="BH126"/>
  <c r="BG126"/>
  <c r="BF126"/>
  <c r="AA126"/>
  <c r="Y126"/>
  <c r="W126"/>
  <c r="N126"/>
  <c r="BE126" s="1"/>
  <c r="BK125"/>
  <c r="BI125"/>
  <c r="BH125"/>
  <c r="BG125"/>
  <c r="BF125"/>
  <c r="AA125"/>
  <c r="Y125"/>
  <c r="W125"/>
  <c r="N125"/>
  <c r="BE125" s="1"/>
  <c r="N90" i="15" l="1"/>
  <c r="N126"/>
  <c r="Y166"/>
  <c r="N98"/>
  <c r="N166"/>
  <c r="N92" i="14"/>
  <c r="N121"/>
  <c r="N182" i="15"/>
  <c r="N102" s="1"/>
  <c r="BK166"/>
  <c r="N97" s="1"/>
  <c r="W166"/>
  <c r="W126"/>
  <c r="W125" s="1"/>
  <c r="Y126"/>
  <c r="Y125" s="1"/>
  <c r="AA166"/>
  <c r="AA126"/>
  <c r="BK126"/>
  <c r="N94" i="14"/>
  <c r="AA121"/>
  <c r="BK121"/>
  <c r="BK134"/>
  <c r="N93" s="1"/>
  <c r="N140"/>
  <c r="N97" s="1"/>
  <c r="Y134"/>
  <c r="AA134"/>
  <c r="Y121"/>
  <c r="W134"/>
  <c r="W121"/>
  <c r="BK118" i="13"/>
  <c r="Y118"/>
  <c r="H35"/>
  <c r="W135"/>
  <c r="N141"/>
  <c r="N94" s="1"/>
  <c r="BK140"/>
  <c r="N140" s="1"/>
  <c r="N93" s="1"/>
  <c r="H33"/>
  <c r="BK135"/>
  <c r="N135" s="1"/>
  <c r="N92" s="1"/>
  <c r="AA135"/>
  <c r="H36"/>
  <c r="BK132"/>
  <c r="M33"/>
  <c r="H34"/>
  <c r="N118"/>
  <c r="W118"/>
  <c r="N132"/>
  <c r="N91" s="1"/>
  <c r="Y135"/>
  <c r="AA118"/>
  <c r="AA116" s="1"/>
  <c r="AA115" s="1"/>
  <c r="M32"/>
  <c r="H32"/>
  <c r="F78"/>
  <c r="F83"/>
  <c r="M109"/>
  <c r="M112"/>
  <c r="M83"/>
  <c r="F84"/>
  <c r="W124" i="11"/>
  <c r="Y124"/>
  <c r="AA124"/>
  <c r="BK124"/>
  <c r="N124" s="1"/>
  <c r="N91" s="1"/>
  <c r="BK143"/>
  <c r="BK142" s="1"/>
  <c r="BI143"/>
  <c r="BH143"/>
  <c r="BG143"/>
  <c r="BF143"/>
  <c r="AA143"/>
  <c r="Y143"/>
  <c r="Y142" s="1"/>
  <c r="Y141" s="1"/>
  <c r="W143"/>
  <c r="W142" s="1"/>
  <c r="W141" s="1"/>
  <c r="N143"/>
  <c r="BE143" s="1"/>
  <c r="AA142"/>
  <c r="AA141" s="1"/>
  <c r="BK140"/>
  <c r="BI140"/>
  <c r="BH140"/>
  <c r="BG140"/>
  <c r="BF140"/>
  <c r="AA140"/>
  <c r="Y140"/>
  <c r="W140"/>
  <c r="N140"/>
  <c r="BE140" s="1"/>
  <c r="BK139"/>
  <c r="BI139"/>
  <c r="BH139"/>
  <c r="BG139"/>
  <c r="BF139"/>
  <c r="AA139"/>
  <c r="Y139"/>
  <c r="W139"/>
  <c r="N139"/>
  <c r="BE139" s="1"/>
  <c r="BK138"/>
  <c r="BI138"/>
  <c r="BH138"/>
  <c r="BG138"/>
  <c r="BF138"/>
  <c r="AA138"/>
  <c r="Y138"/>
  <c r="W138"/>
  <c r="N138"/>
  <c r="BE138" s="1"/>
  <c r="BK136"/>
  <c r="BK135" s="1"/>
  <c r="N135" s="1"/>
  <c r="N95" s="1"/>
  <c r="BI136"/>
  <c r="BH136"/>
  <c r="BG136"/>
  <c r="BF136"/>
  <c r="AA136"/>
  <c r="AA135" s="1"/>
  <c r="Y136"/>
  <c r="Y135" s="1"/>
  <c r="W136"/>
  <c r="W135" s="1"/>
  <c r="N136"/>
  <c r="BE136" s="1"/>
  <c r="BK134"/>
  <c r="BI134"/>
  <c r="BH134"/>
  <c r="BG134"/>
  <c r="BF134"/>
  <c r="AA134"/>
  <c r="Y134"/>
  <c r="W134"/>
  <c r="N134"/>
  <c r="BE134" s="1"/>
  <c r="BK133"/>
  <c r="BI133"/>
  <c r="BH133"/>
  <c r="BG133"/>
  <c r="BF133"/>
  <c r="AA133"/>
  <c r="Y133"/>
  <c r="W133"/>
  <c r="N133"/>
  <c r="BE133" s="1"/>
  <c r="BK130"/>
  <c r="BI130"/>
  <c r="BH130"/>
  <c r="BG130"/>
  <c r="BF130"/>
  <c r="AA130"/>
  <c r="Y130"/>
  <c r="W130"/>
  <c r="N130"/>
  <c r="BE130" s="1"/>
  <c r="BK129"/>
  <c r="BI129"/>
  <c r="BH129"/>
  <c r="BG129"/>
  <c r="BF129"/>
  <c r="AA129"/>
  <c r="Y129"/>
  <c r="W129"/>
  <c r="N129"/>
  <c r="BE129" s="1"/>
  <c r="BK122"/>
  <c r="BI122"/>
  <c r="BH122"/>
  <c r="BG122"/>
  <c r="BF122"/>
  <c r="AA122"/>
  <c r="Y122"/>
  <c r="W122"/>
  <c r="N122"/>
  <c r="BE122" s="1"/>
  <c r="BK121"/>
  <c r="BK120" s="1"/>
  <c r="BI121"/>
  <c r="BH121"/>
  <c r="BG121"/>
  <c r="BF121"/>
  <c r="AA121"/>
  <c r="AA120" s="1"/>
  <c r="Y121"/>
  <c r="Y120" s="1"/>
  <c r="W121"/>
  <c r="W120" s="1"/>
  <c r="N121"/>
  <c r="BE121" s="1"/>
  <c r="F112"/>
  <c r="F81"/>
  <c r="O21"/>
  <c r="E21"/>
  <c r="M115" s="1"/>
  <c r="O20"/>
  <c r="O18"/>
  <c r="E18"/>
  <c r="M83" s="1"/>
  <c r="O17"/>
  <c r="O15"/>
  <c r="E15"/>
  <c r="F84" s="1"/>
  <c r="O14"/>
  <c r="O12"/>
  <c r="E12"/>
  <c r="F83" s="1"/>
  <c r="O11"/>
  <c r="O9"/>
  <c r="M112" s="1"/>
  <c r="F6"/>
  <c r="F78" s="1"/>
  <c r="N89" i="15" l="1"/>
  <c r="N125"/>
  <c r="AG96" i="1" s="1"/>
  <c r="AQ96" s="1"/>
  <c r="AA125" i="15"/>
  <c r="BK125"/>
  <c r="N120" i="14"/>
  <c r="AG95" i="1" s="1"/>
  <c r="AQ95" s="1"/>
  <c r="N89" i="14"/>
  <c r="AA120"/>
  <c r="BK120"/>
  <c r="Y120"/>
  <c r="W120"/>
  <c r="W116" i="13"/>
  <c r="W115" s="1"/>
  <c r="BK116"/>
  <c r="BK115" s="1"/>
  <c r="Y116"/>
  <c r="Y115" s="1"/>
  <c r="N90"/>
  <c r="N116"/>
  <c r="W131" i="11"/>
  <c r="AA131"/>
  <c r="AA132"/>
  <c r="Y128"/>
  <c r="Y119" s="1"/>
  <c r="H35"/>
  <c r="N142"/>
  <c r="N97" s="1"/>
  <c r="BK141"/>
  <c r="N141" s="1"/>
  <c r="Y137"/>
  <c r="W137"/>
  <c r="M33"/>
  <c r="Y132"/>
  <c r="H34"/>
  <c r="H33"/>
  <c r="H36"/>
  <c r="W128"/>
  <c r="W132"/>
  <c r="BK137"/>
  <c r="N137" s="1"/>
  <c r="AA137"/>
  <c r="W119"/>
  <c r="AA128"/>
  <c r="AA119" s="1"/>
  <c r="BK128"/>
  <c r="N128" s="1"/>
  <c r="N92" s="1"/>
  <c r="BK132"/>
  <c r="N132" s="1"/>
  <c r="M32"/>
  <c r="H32"/>
  <c r="M81"/>
  <c r="M84"/>
  <c r="F109"/>
  <c r="F114"/>
  <c r="N120"/>
  <c r="N119" s="1"/>
  <c r="N89" s="1"/>
  <c r="M114"/>
  <c r="F115"/>
  <c r="BK124" i="5"/>
  <c r="BI124"/>
  <c r="BH124"/>
  <c r="BG124"/>
  <c r="BF124"/>
  <c r="AA124"/>
  <c r="Y124"/>
  <c r="W124"/>
  <c r="N124"/>
  <c r="BE124" s="1"/>
  <c r="BK123"/>
  <c r="BI123"/>
  <c r="BH123"/>
  <c r="BG123"/>
  <c r="BF123"/>
  <c r="AA123"/>
  <c r="Y123"/>
  <c r="W123"/>
  <c r="N123"/>
  <c r="BE123" s="1"/>
  <c r="BK122"/>
  <c r="BI122"/>
  <c r="BH122"/>
  <c r="BG122"/>
  <c r="BF122"/>
  <c r="AA122"/>
  <c r="Y122"/>
  <c r="W122"/>
  <c r="N122"/>
  <c r="BE122" s="1"/>
  <c r="N132"/>
  <c r="BK157" i="4"/>
  <c r="BI157"/>
  <c r="BH157"/>
  <c r="BG157"/>
  <c r="BF157"/>
  <c r="AA157"/>
  <c r="Y157"/>
  <c r="W157"/>
  <c r="N157"/>
  <c r="BE157" s="1"/>
  <c r="N152"/>
  <c r="BK151"/>
  <c r="BI151"/>
  <c r="BH151"/>
  <c r="BG151"/>
  <c r="BF151"/>
  <c r="AA151"/>
  <c r="Y151"/>
  <c r="W151"/>
  <c r="N151"/>
  <c r="BE151" s="1"/>
  <c r="BK149"/>
  <c r="BI149"/>
  <c r="BH149"/>
  <c r="BG149"/>
  <c r="BF149"/>
  <c r="AA149"/>
  <c r="Y149"/>
  <c r="W149"/>
  <c r="N149"/>
  <c r="BE149" s="1"/>
  <c r="BK147"/>
  <c r="BI147"/>
  <c r="BH147"/>
  <c r="BG147"/>
  <c r="BF147"/>
  <c r="AA147"/>
  <c r="Y147"/>
  <c r="W147"/>
  <c r="N147"/>
  <c r="BE147" s="1"/>
  <c r="BK145"/>
  <c r="BI145"/>
  <c r="BH145"/>
  <c r="BG145"/>
  <c r="BF145"/>
  <c r="AA145"/>
  <c r="Y145"/>
  <c r="W145"/>
  <c r="N145"/>
  <c r="BE145" s="1"/>
  <c r="N150"/>
  <c r="BE150" s="1"/>
  <c r="N148"/>
  <c r="BE148" s="1"/>
  <c r="N146"/>
  <c r="BK150"/>
  <c r="BI150"/>
  <c r="BH150"/>
  <c r="BG150"/>
  <c r="BF150"/>
  <c r="AA150"/>
  <c r="Y150"/>
  <c r="W150"/>
  <c r="BK148"/>
  <c r="BI148"/>
  <c r="BH148"/>
  <c r="BG148"/>
  <c r="BF148"/>
  <c r="AA148"/>
  <c r="Y148"/>
  <c r="W148"/>
  <c r="N139" i="3"/>
  <c r="N141" i="2"/>
  <c r="N88" i="15" l="1"/>
  <c r="L108" s="1"/>
  <c r="M27"/>
  <c r="M30" s="1"/>
  <c r="L38" s="1"/>
  <c r="N88" i="14"/>
  <c r="L103" s="1"/>
  <c r="N115" i="13"/>
  <c r="N88" s="1"/>
  <c r="N89"/>
  <c r="N96" i="11"/>
  <c r="N90"/>
  <c r="N94"/>
  <c r="N131"/>
  <c r="N118" s="1"/>
  <c r="BK131"/>
  <c r="Y131"/>
  <c r="Y118" s="1"/>
  <c r="W118"/>
  <c r="BK119"/>
  <c r="AA118"/>
  <c r="N144" i="4"/>
  <c r="M27" i="14" l="1"/>
  <c r="M30" s="1"/>
  <c r="L38" s="1"/>
  <c r="M27" i="13"/>
  <c r="L98"/>
  <c r="N93" i="11"/>
  <c r="BK118"/>
  <c r="BK121" i="8"/>
  <c r="BK120"/>
  <c r="BK119"/>
  <c r="N127" i="7"/>
  <c r="N128"/>
  <c r="N129"/>
  <c r="N130"/>
  <c r="N131"/>
  <c r="N132"/>
  <c r="N136"/>
  <c r="N133" i="5"/>
  <c r="N119" i="8"/>
  <c r="N120"/>
  <c r="N121"/>
  <c r="N118"/>
  <c r="BK118"/>
  <c r="N157" i="3"/>
  <c r="BK157"/>
  <c r="N162" i="2"/>
  <c r="BK162"/>
  <c r="BK159"/>
  <c r="BI159"/>
  <c r="BH159"/>
  <c r="BG159"/>
  <c r="BF159"/>
  <c r="AA159"/>
  <c r="Y159"/>
  <c r="W159"/>
  <c r="N159"/>
  <c r="BE159" s="1"/>
  <c r="BK158"/>
  <c r="BI158"/>
  <c r="BH158"/>
  <c r="BG158"/>
  <c r="BF158"/>
  <c r="AA158"/>
  <c r="Y158"/>
  <c r="W158"/>
  <c r="N158"/>
  <c r="BE158" s="1"/>
  <c r="BK157"/>
  <c r="BI157"/>
  <c r="BH157"/>
  <c r="BG157"/>
  <c r="BF157"/>
  <c r="AA157"/>
  <c r="Y157"/>
  <c r="W157"/>
  <c r="N157"/>
  <c r="BE157" s="1"/>
  <c r="BK156"/>
  <c r="BI156"/>
  <c r="BH156"/>
  <c r="BG156"/>
  <c r="BF156"/>
  <c r="AA156"/>
  <c r="Y156"/>
  <c r="W156"/>
  <c r="N156"/>
  <c r="BE156" s="1"/>
  <c r="BK155"/>
  <c r="BI155"/>
  <c r="BH155"/>
  <c r="BG155"/>
  <c r="BF155"/>
  <c r="AA155"/>
  <c r="Y155"/>
  <c r="W155"/>
  <c r="N155"/>
  <c r="BE155" s="1"/>
  <c r="N115" i="8"/>
  <c r="AY100" i="1"/>
  <c r="AX100"/>
  <c r="BI129" i="8"/>
  <c r="H36" s="1"/>
  <c r="BD100" i="1" s="1"/>
  <c r="BH129" i="8"/>
  <c r="BG129"/>
  <c r="BF129"/>
  <c r="AA129"/>
  <c r="AA128" s="1"/>
  <c r="AA127" s="1"/>
  <c r="Y129"/>
  <c r="Y128" s="1"/>
  <c r="Y127" s="1"/>
  <c r="W129"/>
  <c r="W128" s="1"/>
  <c r="W127" s="1"/>
  <c r="BK129"/>
  <c r="BK128" s="1"/>
  <c r="N129"/>
  <c r="BE129" s="1"/>
  <c r="BI117"/>
  <c r="BH117"/>
  <c r="BG117"/>
  <c r="BF117"/>
  <c r="AA117"/>
  <c r="Y117"/>
  <c r="Y116" s="1"/>
  <c r="W117"/>
  <c r="W116" s="1"/>
  <c r="BK117"/>
  <c r="N117"/>
  <c r="F107"/>
  <c r="AS100" i="1"/>
  <c r="F81" i="8"/>
  <c r="O21"/>
  <c r="E21"/>
  <c r="M84" s="1"/>
  <c r="O20"/>
  <c r="O18"/>
  <c r="E18"/>
  <c r="M83" s="1"/>
  <c r="O17"/>
  <c r="O15"/>
  <c r="E15"/>
  <c r="F110" s="1"/>
  <c r="O14"/>
  <c r="O12"/>
  <c r="E12"/>
  <c r="F109" s="1"/>
  <c r="O11"/>
  <c r="O9"/>
  <c r="M107" s="1"/>
  <c r="F6"/>
  <c r="F104" s="1"/>
  <c r="N156" i="7"/>
  <c r="N124"/>
  <c r="AY96" i="1"/>
  <c r="AX96"/>
  <c r="BI171" i="7"/>
  <c r="BH171"/>
  <c r="BG171"/>
  <c r="BF171"/>
  <c r="AA171"/>
  <c r="AA170" s="1"/>
  <c r="Y171"/>
  <c r="Y170" s="1"/>
  <c r="W171"/>
  <c r="W170" s="1"/>
  <c r="BK171"/>
  <c r="BK170" s="1"/>
  <c r="N171"/>
  <c r="BE171" s="1"/>
  <c r="BI169"/>
  <c r="BH169"/>
  <c r="BG169"/>
  <c r="BF169"/>
  <c r="AA169"/>
  <c r="AA168" s="1"/>
  <c r="Y169"/>
  <c r="Y168" s="1"/>
  <c r="W169"/>
  <c r="W168"/>
  <c r="BK169"/>
  <c r="BK168" s="1"/>
  <c r="N168" s="1"/>
  <c r="N100" s="1"/>
  <c r="N169"/>
  <c r="BE169" s="1"/>
  <c r="BI166"/>
  <c r="BH166"/>
  <c r="BG166"/>
  <c r="BF166"/>
  <c r="AA166"/>
  <c r="Y166"/>
  <c r="W166"/>
  <c r="BK166"/>
  <c r="N166"/>
  <c r="BE166" s="1"/>
  <c r="BI165"/>
  <c r="BH165"/>
  <c r="BG165"/>
  <c r="BF165"/>
  <c r="AA165"/>
  <c r="Y165"/>
  <c r="W165"/>
  <c r="BK165"/>
  <c r="N165"/>
  <c r="BE165" s="1"/>
  <c r="BI164"/>
  <c r="BH164"/>
  <c r="BG164"/>
  <c r="BF164"/>
  <c r="AA164"/>
  <c r="Y164"/>
  <c r="W164"/>
  <c r="BK164"/>
  <c r="N164"/>
  <c r="BI162"/>
  <c r="BH162"/>
  <c r="BG162"/>
  <c r="BF162"/>
  <c r="AA162"/>
  <c r="Y162"/>
  <c r="W162"/>
  <c r="BK162"/>
  <c r="N162"/>
  <c r="BE162" s="1"/>
  <c r="BI161"/>
  <c r="BH161"/>
  <c r="BG161"/>
  <c r="BF161"/>
  <c r="AA161"/>
  <c r="Y161"/>
  <c r="W161"/>
  <c r="BK161"/>
  <c r="N161"/>
  <c r="BE161" s="1"/>
  <c r="BI160"/>
  <c r="BH160"/>
  <c r="BG160"/>
  <c r="BF160"/>
  <c r="AA160"/>
  <c r="Y160"/>
  <c r="W160"/>
  <c r="BK160"/>
  <c r="N160"/>
  <c r="BE160" s="1"/>
  <c r="BI159"/>
  <c r="BH159"/>
  <c r="BG159"/>
  <c r="BF159"/>
  <c r="AA159"/>
  <c r="Y159"/>
  <c r="W159"/>
  <c r="BK159"/>
  <c r="N159"/>
  <c r="BE159" s="1"/>
  <c r="BI158"/>
  <c r="BH158"/>
  <c r="BG158"/>
  <c r="BF158"/>
  <c r="AA158"/>
  <c r="Y158"/>
  <c r="W158"/>
  <c r="BK158"/>
  <c r="N158"/>
  <c r="BE158" s="1"/>
  <c r="BI155"/>
  <c r="BH155"/>
  <c r="BG155"/>
  <c r="BF155"/>
  <c r="AA155"/>
  <c r="Y155"/>
  <c r="W155"/>
  <c r="BK155"/>
  <c r="N155"/>
  <c r="BE155" s="1"/>
  <c r="BI154"/>
  <c r="BH154"/>
  <c r="BG154"/>
  <c r="BF154"/>
  <c r="AA154"/>
  <c r="Y154"/>
  <c r="W154"/>
  <c r="BK154"/>
  <c r="N154"/>
  <c r="BE154" s="1"/>
  <c r="BI153"/>
  <c r="BH153"/>
  <c r="BG153"/>
  <c r="BF153"/>
  <c r="AA153"/>
  <c r="Y153"/>
  <c r="W153"/>
  <c r="BK153"/>
  <c r="N153"/>
  <c r="BE153" s="1"/>
  <c r="BI152"/>
  <c r="BH152"/>
  <c r="BG152"/>
  <c r="BF152"/>
  <c r="AA152"/>
  <c r="Y152"/>
  <c r="W152"/>
  <c r="BK152"/>
  <c r="N152"/>
  <c r="BE152" s="1"/>
  <c r="BI151"/>
  <c r="BH151"/>
  <c r="BG151"/>
  <c r="BF151"/>
  <c r="AA151"/>
  <c r="Y151"/>
  <c r="W151"/>
  <c r="BK151"/>
  <c r="N151"/>
  <c r="BE151" s="1"/>
  <c r="BI150"/>
  <c r="BH150"/>
  <c r="BG150"/>
  <c r="BF150"/>
  <c r="AA150"/>
  <c r="Y150"/>
  <c r="W150"/>
  <c r="BK150"/>
  <c r="N150"/>
  <c r="BE150" s="1"/>
  <c r="BI148"/>
  <c r="BH148"/>
  <c r="BG148"/>
  <c r="BF148"/>
  <c r="AA148"/>
  <c r="Y148"/>
  <c r="W148"/>
  <c r="BK148"/>
  <c r="N148"/>
  <c r="BE148" s="1"/>
  <c r="BI147"/>
  <c r="BH147"/>
  <c r="BG147"/>
  <c r="BF147"/>
  <c r="AA147"/>
  <c r="Y147"/>
  <c r="W147"/>
  <c r="BK147"/>
  <c r="BK146" s="1"/>
  <c r="N146" s="1"/>
  <c r="N147"/>
  <c r="BE147" s="1"/>
  <c r="BI144"/>
  <c r="BH144"/>
  <c r="BG144"/>
  <c r="BF144"/>
  <c r="AA144"/>
  <c r="Y144"/>
  <c r="W144"/>
  <c r="BK144"/>
  <c r="N144"/>
  <c r="BE144" s="1"/>
  <c r="BI143"/>
  <c r="BH143"/>
  <c r="BG143"/>
  <c r="BF143"/>
  <c r="AA143"/>
  <c r="Y143"/>
  <c r="W143"/>
  <c r="BK143"/>
  <c r="N143"/>
  <c r="BE143" s="1"/>
  <c r="BI142"/>
  <c r="BH142"/>
  <c r="BG142"/>
  <c r="BF142"/>
  <c r="AA142"/>
  <c r="Y142"/>
  <c r="W142"/>
  <c r="W140" s="1"/>
  <c r="BK142"/>
  <c r="N142"/>
  <c r="BE142" s="1"/>
  <c r="BI141"/>
  <c r="BH141"/>
  <c r="BG141"/>
  <c r="BF141"/>
  <c r="AA141"/>
  <c r="Y141"/>
  <c r="W141"/>
  <c r="BK141"/>
  <c r="N141"/>
  <c r="BE141" s="1"/>
  <c r="BI139"/>
  <c r="BH139"/>
  <c r="BG139"/>
  <c r="BF139"/>
  <c r="AA139"/>
  <c r="AA138" s="1"/>
  <c r="Y139"/>
  <c r="Y138" s="1"/>
  <c r="W139"/>
  <c r="W138" s="1"/>
  <c r="BK139"/>
  <c r="BK138" s="1"/>
  <c r="N138" s="1"/>
  <c r="N92" s="1"/>
  <c r="N139"/>
  <c r="BE139" s="1"/>
  <c r="BI137"/>
  <c r="BH137"/>
  <c r="BG137"/>
  <c r="BF137"/>
  <c r="AA137"/>
  <c r="Y137"/>
  <c r="W137"/>
  <c r="BK137"/>
  <c r="N137"/>
  <c r="BE137" s="1"/>
  <c r="BI135"/>
  <c r="BH135"/>
  <c r="BG135"/>
  <c r="BF135"/>
  <c r="AA135"/>
  <c r="Y135"/>
  <c r="W135"/>
  <c r="BK135"/>
  <c r="N135"/>
  <c r="BE135" s="1"/>
  <c r="BI134"/>
  <c r="BH134"/>
  <c r="BG134"/>
  <c r="BF134"/>
  <c r="AA134"/>
  <c r="Y134"/>
  <c r="W134"/>
  <c r="BK134"/>
  <c r="N134"/>
  <c r="BE134" s="1"/>
  <c r="BI133"/>
  <c r="BH133"/>
  <c r="BG133"/>
  <c r="BF133"/>
  <c r="AA133"/>
  <c r="Y133"/>
  <c r="W133"/>
  <c r="BK133"/>
  <c r="N133"/>
  <c r="BE133" s="1"/>
  <c r="BI126"/>
  <c r="BH126"/>
  <c r="BG126"/>
  <c r="BF126"/>
  <c r="AA126"/>
  <c r="Y126"/>
  <c r="W126"/>
  <c r="BK126"/>
  <c r="N126"/>
  <c r="BE126" s="1"/>
  <c r="N90"/>
  <c r="F116"/>
  <c r="AS96" i="1"/>
  <c r="F81" i="7"/>
  <c r="O21"/>
  <c r="E21"/>
  <c r="M84" s="1"/>
  <c r="O20"/>
  <c r="O18"/>
  <c r="E18"/>
  <c r="M118" s="1"/>
  <c r="O17"/>
  <c r="O15"/>
  <c r="E15"/>
  <c r="F84" s="1"/>
  <c r="O14"/>
  <c r="O12"/>
  <c r="E12"/>
  <c r="F83" s="1"/>
  <c r="O11"/>
  <c r="O9"/>
  <c r="M116" s="1"/>
  <c r="F6"/>
  <c r="F78" s="1"/>
  <c r="AY95" i="1"/>
  <c r="AX95"/>
  <c r="AS95"/>
  <c r="AY93"/>
  <c r="AX93"/>
  <c r="BI142" i="5"/>
  <c r="BH142"/>
  <c r="BG142"/>
  <c r="BF142"/>
  <c r="AA142"/>
  <c r="AA141" s="1"/>
  <c r="AA140" s="1"/>
  <c r="Y142"/>
  <c r="Y141" s="1"/>
  <c r="Y140" s="1"/>
  <c r="W142"/>
  <c r="W141" s="1"/>
  <c r="W140" s="1"/>
  <c r="BK142"/>
  <c r="BK141" s="1"/>
  <c r="BK140" s="1"/>
  <c r="N140" s="1"/>
  <c r="N95" s="1"/>
  <c r="N142"/>
  <c r="BE142" s="1"/>
  <c r="BI139"/>
  <c r="BH139"/>
  <c r="BG139"/>
  <c r="BF139"/>
  <c r="AA139"/>
  <c r="Y139"/>
  <c r="W139"/>
  <c r="BK139"/>
  <c r="N139"/>
  <c r="BE139" s="1"/>
  <c r="BI138"/>
  <c r="BH138"/>
  <c r="BG138"/>
  <c r="BF138"/>
  <c r="AA138"/>
  <c r="Y138"/>
  <c r="W138"/>
  <c r="BK138"/>
  <c r="N138"/>
  <c r="BE138" s="1"/>
  <c r="BI137"/>
  <c r="BH137"/>
  <c r="BG137"/>
  <c r="BF137"/>
  <c r="AA137"/>
  <c r="Y137"/>
  <c r="W137"/>
  <c r="BK137"/>
  <c r="N137"/>
  <c r="BE137" s="1"/>
  <c r="BI136"/>
  <c r="BH136"/>
  <c r="BG136"/>
  <c r="BF136"/>
  <c r="AA136"/>
  <c r="Y136"/>
  <c r="W136"/>
  <c r="BK136"/>
  <c r="N136"/>
  <c r="BE136" s="1"/>
  <c r="BI134"/>
  <c r="BH134"/>
  <c r="BG134"/>
  <c r="BF134"/>
  <c r="AA134"/>
  <c r="Y134"/>
  <c r="W134"/>
  <c r="BK134"/>
  <c r="N134"/>
  <c r="BE134" s="1"/>
  <c r="BI131"/>
  <c r="BH131"/>
  <c r="BG131"/>
  <c r="BF131"/>
  <c r="AA131"/>
  <c r="Y131"/>
  <c r="W131"/>
  <c r="BK131"/>
  <c r="BK130" s="1"/>
  <c r="N131"/>
  <c r="BI129"/>
  <c r="BH129"/>
  <c r="BG129"/>
  <c r="BF129"/>
  <c r="AA129"/>
  <c r="AA128" s="1"/>
  <c r="Y129"/>
  <c r="Y128" s="1"/>
  <c r="W129"/>
  <c r="W128" s="1"/>
  <c r="BK129"/>
  <c r="BK128" s="1"/>
  <c r="N128" s="1"/>
  <c r="N92" s="1"/>
  <c r="N129"/>
  <c r="BE129" s="1"/>
  <c r="BI127"/>
  <c r="BH127"/>
  <c r="BG127"/>
  <c r="BF127"/>
  <c r="AA127"/>
  <c r="Y127"/>
  <c r="Y125" s="1"/>
  <c r="W127"/>
  <c r="BK127"/>
  <c r="N127"/>
  <c r="BE127" s="1"/>
  <c r="BI126"/>
  <c r="BH126"/>
  <c r="BG126"/>
  <c r="BF126"/>
  <c r="AA126"/>
  <c r="Y126"/>
  <c r="W126"/>
  <c r="BK126"/>
  <c r="BK125" s="1"/>
  <c r="N125" s="1"/>
  <c r="N91" s="1"/>
  <c r="N126"/>
  <c r="BE126" s="1"/>
  <c r="BI121"/>
  <c r="BH121"/>
  <c r="BG121"/>
  <c r="BF121"/>
  <c r="AA121"/>
  <c r="Y121"/>
  <c r="W121"/>
  <c r="BK121"/>
  <c r="N121"/>
  <c r="BE121" s="1"/>
  <c r="BI120"/>
  <c r="BH120"/>
  <c r="BG120"/>
  <c r="BF120"/>
  <c r="AA120"/>
  <c r="Y120"/>
  <c r="Y119" s="1"/>
  <c r="W120"/>
  <c r="W119" s="1"/>
  <c r="BK120"/>
  <c r="N120"/>
  <c r="F111"/>
  <c r="AS93" i="1"/>
  <c r="F81" i="5"/>
  <c r="O21"/>
  <c r="E21"/>
  <c r="M114" s="1"/>
  <c r="O20"/>
  <c r="O18"/>
  <c r="E18"/>
  <c r="M83" s="1"/>
  <c r="O17"/>
  <c r="O15"/>
  <c r="E15"/>
  <c r="F84" s="1"/>
  <c r="O14"/>
  <c r="O12"/>
  <c r="E12"/>
  <c r="F113" s="1"/>
  <c r="O11"/>
  <c r="O9"/>
  <c r="M111" s="1"/>
  <c r="F6"/>
  <c r="F78" s="1"/>
  <c r="AY92" i="1"/>
  <c r="AX92"/>
  <c r="BI161" i="4"/>
  <c r="BH161"/>
  <c r="BG161"/>
  <c r="BF161"/>
  <c r="AA161"/>
  <c r="AA160" s="1"/>
  <c r="AA159" s="1"/>
  <c r="Y161"/>
  <c r="Y160" s="1"/>
  <c r="Y159" s="1"/>
  <c r="W161"/>
  <c r="W160" s="1"/>
  <c r="W159" s="1"/>
  <c r="BK161"/>
  <c r="BK160" s="1"/>
  <c r="N161"/>
  <c r="BE161" s="1"/>
  <c r="BI158"/>
  <c r="BH158"/>
  <c r="BG158"/>
  <c r="BF158"/>
  <c r="AA158"/>
  <c r="Y158"/>
  <c r="W158"/>
  <c r="BK158"/>
  <c r="N158"/>
  <c r="BE158" s="1"/>
  <c r="BI156"/>
  <c r="BH156"/>
  <c r="BG156"/>
  <c r="BF156"/>
  <c r="AA156"/>
  <c r="Y156"/>
  <c r="W156"/>
  <c r="BK156"/>
  <c r="N156"/>
  <c r="BE156" s="1"/>
  <c r="BI155"/>
  <c r="BH155"/>
  <c r="BG155"/>
  <c r="BF155"/>
  <c r="AA155"/>
  <c r="Y155"/>
  <c r="W155"/>
  <c r="BK155"/>
  <c r="N155"/>
  <c r="BE155" s="1"/>
  <c r="BI154"/>
  <c r="BH154"/>
  <c r="BG154"/>
  <c r="BF154"/>
  <c r="AA154"/>
  <c r="Y154"/>
  <c r="W154"/>
  <c r="BK154"/>
  <c r="N154"/>
  <c r="BE154" s="1"/>
  <c r="AA144"/>
  <c r="Y144"/>
  <c r="W144"/>
  <c r="BK144"/>
  <c r="N97" s="1"/>
  <c r="BI143"/>
  <c r="BH143"/>
  <c r="BG143"/>
  <c r="BF143"/>
  <c r="AA143"/>
  <c r="AA142" s="1"/>
  <c r="Y143"/>
  <c r="Y142" s="1"/>
  <c r="W143"/>
  <c r="W142" s="1"/>
  <c r="BK143"/>
  <c r="BK142" s="1"/>
  <c r="N142" s="1"/>
  <c r="N96" s="1"/>
  <c r="N143"/>
  <c r="BE143" s="1"/>
  <c r="BI140"/>
  <c r="BH140"/>
  <c r="BG140"/>
  <c r="BF140"/>
  <c r="AA140"/>
  <c r="Y140"/>
  <c r="W140"/>
  <c r="BK140"/>
  <c r="N140"/>
  <c r="BE140" s="1"/>
  <c r="BI139"/>
  <c r="BH139"/>
  <c r="BG139"/>
  <c r="BF139"/>
  <c r="AA139"/>
  <c r="Y139"/>
  <c r="W139"/>
  <c r="BK139"/>
  <c r="N139"/>
  <c r="BE139" s="1"/>
  <c r="BI138"/>
  <c r="BH138"/>
  <c r="BG138"/>
  <c r="BF138"/>
  <c r="AA138"/>
  <c r="Y138"/>
  <c r="W138"/>
  <c r="BK138"/>
  <c r="N138"/>
  <c r="BE138" s="1"/>
  <c r="BI137"/>
  <c r="BH137"/>
  <c r="BG137"/>
  <c r="BF137"/>
  <c r="AA137"/>
  <c r="Y137"/>
  <c r="W137"/>
  <c r="BK137"/>
  <c r="N137"/>
  <c r="BE137" s="1"/>
  <c r="BI135"/>
  <c r="BH135"/>
  <c r="BG135"/>
  <c r="BF135"/>
  <c r="AA135"/>
  <c r="Y135"/>
  <c r="W135"/>
  <c r="BK135"/>
  <c r="N135"/>
  <c r="BE135" s="1"/>
  <c r="BI134"/>
  <c r="BH134"/>
  <c r="BG134"/>
  <c r="BF134"/>
  <c r="AA134"/>
  <c r="Y134"/>
  <c r="W134"/>
  <c r="BK134"/>
  <c r="N134"/>
  <c r="BE134" s="1"/>
  <c r="BI133"/>
  <c r="BH133"/>
  <c r="BG133"/>
  <c r="BF133"/>
  <c r="AA133"/>
  <c r="Y133"/>
  <c r="W133"/>
  <c r="BK133"/>
  <c r="N133"/>
  <c r="BE133" s="1"/>
  <c r="BI132"/>
  <c r="BH132"/>
  <c r="BG132"/>
  <c r="BF132"/>
  <c r="AA132"/>
  <c r="Y132"/>
  <c r="W132"/>
  <c r="BK132"/>
  <c r="N132"/>
  <c r="BE132" s="1"/>
  <c r="BI131"/>
  <c r="BH131"/>
  <c r="BG131"/>
  <c r="BF131"/>
  <c r="AA131"/>
  <c r="Y131"/>
  <c r="W131"/>
  <c r="BK131"/>
  <c r="N131"/>
  <c r="BI129"/>
  <c r="BH129"/>
  <c r="BG129"/>
  <c r="BF129"/>
  <c r="AA129"/>
  <c r="Y129"/>
  <c r="W129"/>
  <c r="BK129"/>
  <c r="N129"/>
  <c r="BE129" s="1"/>
  <c r="BI128"/>
  <c r="BH128"/>
  <c r="BG128"/>
  <c r="BF128"/>
  <c r="AA128"/>
  <c r="Y128"/>
  <c r="W128"/>
  <c r="BK128"/>
  <c r="N128"/>
  <c r="BE128" s="1"/>
  <c r="BI126"/>
  <c r="BH126"/>
  <c r="BG126"/>
  <c r="BF126"/>
  <c r="AA126"/>
  <c r="AA125" s="1"/>
  <c r="Y126"/>
  <c r="Y125" s="1"/>
  <c r="W126"/>
  <c r="W125" s="1"/>
  <c r="BK126"/>
  <c r="BK125" s="1"/>
  <c r="N125" s="1"/>
  <c r="N91" s="1"/>
  <c r="N126"/>
  <c r="BE126" s="1"/>
  <c r="BI124"/>
  <c r="BH124"/>
  <c r="BG124"/>
  <c r="BF124"/>
  <c r="AA124"/>
  <c r="AA123" s="1"/>
  <c r="Y124"/>
  <c r="Y123" s="1"/>
  <c r="W124"/>
  <c r="W123" s="1"/>
  <c r="BK124"/>
  <c r="BK123" s="1"/>
  <c r="N123" s="1"/>
  <c r="N90" s="1"/>
  <c r="N124"/>
  <c r="BE124" s="1"/>
  <c r="F115"/>
  <c r="AS92" i="1"/>
  <c r="F81" i="4"/>
  <c r="O21"/>
  <c r="E21"/>
  <c r="M118" s="1"/>
  <c r="O20"/>
  <c r="O18"/>
  <c r="E18"/>
  <c r="M83" s="1"/>
  <c r="O17"/>
  <c r="O15"/>
  <c r="E15"/>
  <c r="F118" s="1"/>
  <c r="O14"/>
  <c r="O12"/>
  <c r="E12"/>
  <c r="F117" s="1"/>
  <c r="O11"/>
  <c r="O9"/>
  <c r="M115" s="1"/>
  <c r="F6"/>
  <c r="F112" s="1"/>
  <c r="AY91" i="1"/>
  <c r="AX91"/>
  <c r="BI183" i="3"/>
  <c r="BH183"/>
  <c r="BG183"/>
  <c r="BF183"/>
  <c r="AA183"/>
  <c r="AA182" s="1"/>
  <c r="AA181" s="1"/>
  <c r="Y183"/>
  <c r="Y182" s="1"/>
  <c r="Y181" s="1"/>
  <c r="W183"/>
  <c r="W182" s="1"/>
  <c r="W181" s="1"/>
  <c r="BK183"/>
  <c r="BK182" s="1"/>
  <c r="N182" s="1"/>
  <c r="N102" s="1"/>
  <c r="N183"/>
  <c r="BE183" s="1"/>
  <c r="BI180"/>
  <c r="BH180"/>
  <c r="BG180"/>
  <c r="BF180"/>
  <c r="AA180"/>
  <c r="Y180"/>
  <c r="W180"/>
  <c r="BK180"/>
  <c r="N180"/>
  <c r="BE180" s="1"/>
  <c r="BI179"/>
  <c r="BH179"/>
  <c r="BG179"/>
  <c r="BF179"/>
  <c r="AA179"/>
  <c r="Y179"/>
  <c r="W179"/>
  <c r="BK179"/>
  <c r="N179"/>
  <c r="BE179" s="1"/>
  <c r="BI178"/>
  <c r="BH178"/>
  <c r="BG178"/>
  <c r="BF178"/>
  <c r="AA178"/>
  <c r="Y178"/>
  <c r="W178"/>
  <c r="BK178"/>
  <c r="N178"/>
  <c r="BE178" s="1"/>
  <c r="BI177"/>
  <c r="BH177"/>
  <c r="BG177"/>
  <c r="BF177"/>
  <c r="AA177"/>
  <c r="Y177"/>
  <c r="W177"/>
  <c r="BK177"/>
  <c r="N177"/>
  <c r="BE177" s="1"/>
  <c r="BI174"/>
  <c r="BH174"/>
  <c r="BG174"/>
  <c r="BF174"/>
  <c r="AA174"/>
  <c r="AA173" s="1"/>
  <c r="Y174"/>
  <c r="Y173" s="1"/>
  <c r="W174"/>
  <c r="W173" s="1"/>
  <c r="BK174"/>
  <c r="BK173" s="1"/>
  <c r="N173" s="1"/>
  <c r="N98" s="1"/>
  <c r="N174"/>
  <c r="BE174" s="1"/>
  <c r="BI172"/>
  <c r="BH172"/>
  <c r="BG172"/>
  <c r="BF172"/>
  <c r="AA172"/>
  <c r="Y172"/>
  <c r="W172"/>
  <c r="BK172"/>
  <c r="N172"/>
  <c r="BE172" s="1"/>
  <c r="BI171"/>
  <c r="BH171"/>
  <c r="BG171"/>
  <c r="BF171"/>
  <c r="AA171"/>
  <c r="Y171"/>
  <c r="W171"/>
  <c r="BK171"/>
  <c r="N171"/>
  <c r="BE171" s="1"/>
  <c r="BI170"/>
  <c r="BH170"/>
  <c r="BG170"/>
  <c r="BF170"/>
  <c r="AA170"/>
  <c r="Y170"/>
  <c r="W170"/>
  <c r="BK170"/>
  <c r="N170"/>
  <c r="BE170" s="1"/>
  <c r="BI169"/>
  <c r="BH169"/>
  <c r="BG169"/>
  <c r="BF169"/>
  <c r="AA169"/>
  <c r="Y169"/>
  <c r="W169"/>
  <c r="BK169"/>
  <c r="N169"/>
  <c r="BI167"/>
  <c r="BH167"/>
  <c r="BG167"/>
  <c r="BF167"/>
  <c r="AA167"/>
  <c r="Y167"/>
  <c r="W167"/>
  <c r="BK167"/>
  <c r="N167"/>
  <c r="BE167" s="1"/>
  <c r="BI166"/>
  <c r="BH166"/>
  <c r="BG166"/>
  <c r="BF166"/>
  <c r="AA166"/>
  <c r="Y166"/>
  <c r="W166"/>
  <c r="BK166"/>
  <c r="N166"/>
  <c r="BE166" s="1"/>
  <c r="BI165"/>
  <c r="BH165"/>
  <c r="BG165"/>
  <c r="BF165"/>
  <c r="AA165"/>
  <c r="Y165"/>
  <c r="W165"/>
  <c r="BK165"/>
  <c r="N165"/>
  <c r="BE165" s="1"/>
  <c r="BI162"/>
  <c r="BH162"/>
  <c r="BG162"/>
  <c r="BF162"/>
  <c r="AA162"/>
  <c r="Y162"/>
  <c r="W162"/>
  <c r="BK162"/>
  <c r="N162"/>
  <c r="BE162" s="1"/>
  <c r="BI161"/>
  <c r="BH161"/>
  <c r="BG161"/>
  <c r="BF161"/>
  <c r="AA161"/>
  <c r="Y161"/>
  <c r="W161"/>
  <c r="BK161"/>
  <c r="N161"/>
  <c r="BE161" s="1"/>
  <c r="BI160"/>
  <c r="BH160"/>
  <c r="BG160"/>
  <c r="BF160"/>
  <c r="AA160"/>
  <c r="Y160"/>
  <c r="W160"/>
  <c r="BK160"/>
  <c r="N160"/>
  <c r="BE160" s="1"/>
  <c r="BI159"/>
  <c r="BH159"/>
  <c r="BG159"/>
  <c r="BF159"/>
  <c r="AA159"/>
  <c r="Y159"/>
  <c r="W159"/>
  <c r="BK159"/>
  <c r="N159"/>
  <c r="BE159" s="1"/>
  <c r="AA156"/>
  <c r="BI155"/>
  <c r="BH155"/>
  <c r="BG155"/>
  <c r="BF155"/>
  <c r="AA155"/>
  <c r="Y155"/>
  <c r="W155"/>
  <c r="BK155"/>
  <c r="N155"/>
  <c r="BE155" s="1"/>
  <c r="BI154"/>
  <c r="BH154"/>
  <c r="BG154"/>
  <c r="BF154"/>
  <c r="AA154"/>
  <c r="Y154"/>
  <c r="W154"/>
  <c r="BK154"/>
  <c r="N154"/>
  <c r="BE154" s="1"/>
  <c r="BI153"/>
  <c r="BH153"/>
  <c r="BG153"/>
  <c r="BF153"/>
  <c r="AA153"/>
  <c r="Y153"/>
  <c r="W153"/>
  <c r="BK153"/>
  <c r="N153"/>
  <c r="BE153" s="1"/>
  <c r="BI152"/>
  <c r="BH152"/>
  <c r="BG152"/>
  <c r="BF152"/>
  <c r="AA152"/>
  <c r="Y152"/>
  <c r="W152"/>
  <c r="BK152"/>
  <c r="N152"/>
  <c r="BE152" s="1"/>
  <c r="BI151"/>
  <c r="BH151"/>
  <c r="BG151"/>
  <c r="BF151"/>
  <c r="AA151"/>
  <c r="Y151"/>
  <c r="W151"/>
  <c r="BK151"/>
  <c r="N151"/>
  <c r="BE151" s="1"/>
  <c r="BI150"/>
  <c r="BH150"/>
  <c r="BG150"/>
  <c r="BF150"/>
  <c r="AA150"/>
  <c r="Y150"/>
  <c r="W150"/>
  <c r="BK150"/>
  <c r="N150"/>
  <c r="BE150" s="1"/>
  <c r="BI148"/>
  <c r="BH148"/>
  <c r="BG148"/>
  <c r="BF148"/>
  <c r="AA148"/>
  <c r="Y148"/>
  <c r="W148"/>
  <c r="BK148"/>
  <c r="N148"/>
  <c r="BE148" s="1"/>
  <c r="BI147"/>
  <c r="BH147"/>
  <c r="BG147"/>
  <c r="BF147"/>
  <c r="AA147"/>
  <c r="Y147"/>
  <c r="W147"/>
  <c r="BK147"/>
  <c r="N147"/>
  <c r="BE147" s="1"/>
  <c r="BI146"/>
  <c r="BH146"/>
  <c r="BG146"/>
  <c r="BF146"/>
  <c r="AA146"/>
  <c r="Y146"/>
  <c r="W146"/>
  <c r="BK146"/>
  <c r="N146"/>
  <c r="BE146" s="1"/>
  <c r="BI145"/>
  <c r="BH145"/>
  <c r="BG145"/>
  <c r="BF145"/>
  <c r="AA145"/>
  <c r="Y145"/>
  <c r="W145"/>
  <c r="BK145"/>
  <c r="N145"/>
  <c r="BE145" s="1"/>
  <c r="BI144"/>
  <c r="BH144"/>
  <c r="BG144"/>
  <c r="BF144"/>
  <c r="AA144"/>
  <c r="Y144"/>
  <c r="W144"/>
  <c r="BK144"/>
  <c r="N144"/>
  <c r="BE144" s="1"/>
  <c r="BI142"/>
  <c r="BH142"/>
  <c r="BG142"/>
  <c r="BF142"/>
  <c r="AA142"/>
  <c r="Y142"/>
  <c r="W142"/>
  <c r="BK142"/>
  <c r="N142"/>
  <c r="BE142" s="1"/>
  <c r="BI141"/>
  <c r="BH141"/>
  <c r="BG141"/>
  <c r="BF141"/>
  <c r="AA141"/>
  <c r="Y141"/>
  <c r="W141"/>
  <c r="BK141"/>
  <c r="N141"/>
  <c r="BE141" s="1"/>
  <c r="BI140"/>
  <c r="BH140"/>
  <c r="BG140"/>
  <c r="BF140"/>
  <c r="AA140"/>
  <c r="Y140"/>
  <c r="W140"/>
  <c r="BK140"/>
  <c r="N140"/>
  <c r="BE140" s="1"/>
  <c r="BI138"/>
  <c r="BH138"/>
  <c r="BG138"/>
  <c r="BF138"/>
  <c r="AA138"/>
  <c r="Y138"/>
  <c r="W138"/>
  <c r="BK138"/>
  <c r="N138"/>
  <c r="BE138" s="1"/>
  <c r="BI137"/>
  <c r="BH137"/>
  <c r="BG137"/>
  <c r="BF137"/>
  <c r="AA137"/>
  <c r="Y137"/>
  <c r="W137"/>
  <c r="BK137"/>
  <c r="N137"/>
  <c r="BE137" s="1"/>
  <c r="BI136"/>
  <c r="BH136"/>
  <c r="BG136"/>
  <c r="BF136"/>
  <c r="AA136"/>
  <c r="Y136"/>
  <c r="W136"/>
  <c r="BK136"/>
  <c r="N136"/>
  <c r="BE136" s="1"/>
  <c r="BI135"/>
  <c r="BH135"/>
  <c r="BG135"/>
  <c r="BF135"/>
  <c r="AA135"/>
  <c r="Y135"/>
  <c r="W135"/>
  <c r="BK135"/>
  <c r="N135"/>
  <c r="BE135" s="1"/>
  <c r="BI134"/>
  <c r="BH134"/>
  <c r="BG134"/>
  <c r="BF134"/>
  <c r="AA134"/>
  <c r="Y134"/>
  <c r="W134"/>
  <c r="BK134"/>
  <c r="N134"/>
  <c r="BE134" s="1"/>
  <c r="BI133"/>
  <c r="BH133"/>
  <c r="BG133"/>
  <c r="BF133"/>
  <c r="AA133"/>
  <c r="Y133"/>
  <c r="W133"/>
  <c r="BK133"/>
  <c r="N133"/>
  <c r="BE133" s="1"/>
  <c r="BI132"/>
  <c r="BH132"/>
  <c r="BG132"/>
  <c r="BF132"/>
  <c r="AA132"/>
  <c r="Y132"/>
  <c r="W132"/>
  <c r="BK132"/>
  <c r="N132"/>
  <c r="BE132" s="1"/>
  <c r="BI131"/>
  <c r="BH131"/>
  <c r="BG131"/>
  <c r="BF131"/>
  <c r="AA131"/>
  <c r="Y131"/>
  <c r="W131"/>
  <c r="BK131"/>
  <c r="N131"/>
  <c r="BE131" s="1"/>
  <c r="BI130"/>
  <c r="BH130"/>
  <c r="BG130"/>
  <c r="BF130"/>
  <c r="AA130"/>
  <c r="Y130"/>
  <c r="W130"/>
  <c r="BK130"/>
  <c r="N130"/>
  <c r="BE130" s="1"/>
  <c r="BI129"/>
  <c r="BH129"/>
  <c r="BG129"/>
  <c r="BF129"/>
  <c r="AA129"/>
  <c r="Y129"/>
  <c r="W129"/>
  <c r="BK129"/>
  <c r="N129"/>
  <c r="BE129" s="1"/>
  <c r="BI128"/>
  <c r="BH128"/>
  <c r="BG128"/>
  <c r="BF128"/>
  <c r="AA128"/>
  <c r="Y128"/>
  <c r="W128"/>
  <c r="BK128"/>
  <c r="N128"/>
  <c r="BE128" s="1"/>
  <c r="BI127"/>
  <c r="BH127"/>
  <c r="BG127"/>
  <c r="BF127"/>
  <c r="AA127"/>
  <c r="Y127"/>
  <c r="W127"/>
  <c r="BK127"/>
  <c r="N127"/>
  <c r="BE127" s="1"/>
  <c r="BI126"/>
  <c r="BH126"/>
  <c r="BG126"/>
  <c r="BF126"/>
  <c r="AA126"/>
  <c r="Y126"/>
  <c r="W126"/>
  <c r="BK126"/>
  <c r="N126"/>
  <c r="F117"/>
  <c r="AS91" i="1"/>
  <c r="F81" i="3"/>
  <c r="O21"/>
  <c r="E21"/>
  <c r="M84" s="1"/>
  <c r="O20"/>
  <c r="O18"/>
  <c r="E18"/>
  <c r="M83" s="1"/>
  <c r="O17"/>
  <c r="O15"/>
  <c r="E15"/>
  <c r="F120" s="1"/>
  <c r="O14"/>
  <c r="O12"/>
  <c r="E12"/>
  <c r="F119" s="1"/>
  <c r="O11"/>
  <c r="O9"/>
  <c r="M117" s="1"/>
  <c r="F6"/>
  <c r="F114" s="1"/>
  <c r="AY89" i="1"/>
  <c r="AX89"/>
  <c r="BI191" i="2"/>
  <c r="BH191"/>
  <c r="BG191"/>
  <c r="BF191"/>
  <c r="AA191"/>
  <c r="AA190" s="1"/>
  <c r="AA189" s="1"/>
  <c r="Y191"/>
  <c r="Y190" s="1"/>
  <c r="Y189" s="1"/>
  <c r="W191"/>
  <c r="W190" s="1"/>
  <c r="W189" s="1"/>
  <c r="BK191"/>
  <c r="BK190" s="1"/>
  <c r="N191"/>
  <c r="BE191" s="1"/>
  <c r="BI188"/>
  <c r="BH188"/>
  <c r="BG188"/>
  <c r="BF188"/>
  <c r="AA188"/>
  <c r="Y188"/>
  <c r="W188"/>
  <c r="BK188"/>
  <c r="N188"/>
  <c r="BE188" s="1"/>
  <c r="BI187"/>
  <c r="BH187"/>
  <c r="BG187"/>
  <c r="BF187"/>
  <c r="AA187"/>
  <c r="Y187"/>
  <c r="W187"/>
  <c r="BK187"/>
  <c r="N187"/>
  <c r="BE187" s="1"/>
  <c r="BI186"/>
  <c r="BH186"/>
  <c r="BG186"/>
  <c r="BF186"/>
  <c r="AA186"/>
  <c r="Y186"/>
  <c r="W186"/>
  <c r="BK186"/>
  <c r="N186"/>
  <c r="BE186" s="1"/>
  <c r="BI185"/>
  <c r="BH185"/>
  <c r="BG185"/>
  <c r="BF185"/>
  <c r="AA185"/>
  <c r="Y185"/>
  <c r="W185"/>
  <c r="BK185"/>
  <c r="N185"/>
  <c r="BE185" s="1"/>
  <c r="BI182"/>
  <c r="BH182"/>
  <c r="BG182"/>
  <c r="BF182"/>
  <c r="AA182"/>
  <c r="AA181" s="1"/>
  <c r="Y182"/>
  <c r="Y181" s="1"/>
  <c r="W182"/>
  <c r="W181" s="1"/>
  <c r="BK182"/>
  <c r="BK181" s="1"/>
  <c r="N181" s="1"/>
  <c r="N100" s="1"/>
  <c r="N182"/>
  <c r="BE182" s="1"/>
  <c r="BI180"/>
  <c r="BH180"/>
  <c r="BG180"/>
  <c r="BF180"/>
  <c r="AA180"/>
  <c r="Y180"/>
  <c r="W180"/>
  <c r="BK180"/>
  <c r="N180"/>
  <c r="BE180" s="1"/>
  <c r="BI179"/>
  <c r="BH179"/>
  <c r="BG179"/>
  <c r="BF179"/>
  <c r="AA179"/>
  <c r="AA178" s="1"/>
  <c r="Y179"/>
  <c r="W179"/>
  <c r="BK179"/>
  <c r="N179"/>
  <c r="BE179" s="1"/>
  <c r="BI177"/>
  <c r="BH177"/>
  <c r="BG177"/>
  <c r="BF177"/>
  <c r="AA177"/>
  <c r="Y177"/>
  <c r="W177"/>
  <c r="BK177"/>
  <c r="N177"/>
  <c r="BE177" s="1"/>
  <c r="BI176"/>
  <c r="BH176"/>
  <c r="BG176"/>
  <c r="BF176"/>
  <c r="AA176"/>
  <c r="Y176"/>
  <c r="W176"/>
  <c r="BK176"/>
  <c r="N176"/>
  <c r="BE176" s="1"/>
  <c r="BI175"/>
  <c r="BH175"/>
  <c r="BG175"/>
  <c r="BF175"/>
  <c r="AA175"/>
  <c r="Y175"/>
  <c r="W175"/>
  <c r="BK175"/>
  <c r="N175"/>
  <c r="BE175" s="1"/>
  <c r="BI174"/>
  <c r="BH174"/>
  <c r="BG174"/>
  <c r="BF174"/>
  <c r="AA174"/>
  <c r="Y174"/>
  <c r="W174"/>
  <c r="BK174"/>
  <c r="N174"/>
  <c r="BE174" s="1"/>
  <c r="BI172"/>
  <c r="BH172"/>
  <c r="BG172"/>
  <c r="BF172"/>
  <c r="AA172"/>
  <c r="Y172"/>
  <c r="W172"/>
  <c r="BK172"/>
  <c r="N172"/>
  <c r="BE172" s="1"/>
  <c r="BI171"/>
  <c r="BH171"/>
  <c r="BG171"/>
  <c r="BF171"/>
  <c r="AA171"/>
  <c r="Y171"/>
  <c r="W171"/>
  <c r="BK171"/>
  <c r="N171"/>
  <c r="BE171" s="1"/>
  <c r="BI170"/>
  <c r="BH170"/>
  <c r="BG170"/>
  <c r="BF170"/>
  <c r="AA170"/>
  <c r="Y170"/>
  <c r="W170"/>
  <c r="BK170"/>
  <c r="N170"/>
  <c r="BE170" s="1"/>
  <c r="BI167"/>
  <c r="BH167"/>
  <c r="BG167"/>
  <c r="BF167"/>
  <c r="AA167"/>
  <c r="Y167"/>
  <c r="W167"/>
  <c r="BK167"/>
  <c r="N167"/>
  <c r="BE167" s="1"/>
  <c r="BI166"/>
  <c r="BH166"/>
  <c r="BG166"/>
  <c r="BF166"/>
  <c r="AA166"/>
  <c r="Y166"/>
  <c r="W166"/>
  <c r="BK166"/>
  <c r="N166"/>
  <c r="BE166" s="1"/>
  <c r="BI165"/>
  <c r="BH165"/>
  <c r="BG165"/>
  <c r="BF165"/>
  <c r="AA165"/>
  <c r="Y165"/>
  <c r="W165"/>
  <c r="BK165"/>
  <c r="N165"/>
  <c r="BE165" s="1"/>
  <c r="BI164"/>
  <c r="BH164"/>
  <c r="BG164"/>
  <c r="BF164"/>
  <c r="AA164"/>
  <c r="Y164"/>
  <c r="W164"/>
  <c r="BK164"/>
  <c r="N164"/>
  <c r="BE164" s="1"/>
  <c r="BI161"/>
  <c r="BH161"/>
  <c r="BG161"/>
  <c r="BF161"/>
  <c r="AA161"/>
  <c r="Y161"/>
  <c r="W161"/>
  <c r="BK161"/>
  <c r="N161"/>
  <c r="BE161" s="1"/>
  <c r="BI154"/>
  <c r="BH154"/>
  <c r="BG154"/>
  <c r="BF154"/>
  <c r="AA154"/>
  <c r="Y154"/>
  <c r="W154"/>
  <c r="BK154"/>
  <c r="N154"/>
  <c r="BE154" s="1"/>
  <c r="BI152"/>
  <c r="BH152"/>
  <c r="BG152"/>
  <c r="BF152"/>
  <c r="AA152"/>
  <c r="Y152"/>
  <c r="W152"/>
  <c r="BK152"/>
  <c r="N152"/>
  <c r="BE152" s="1"/>
  <c r="BI151"/>
  <c r="BH151"/>
  <c r="BG151"/>
  <c r="BF151"/>
  <c r="AA151"/>
  <c r="Y151"/>
  <c r="W151"/>
  <c r="BK151"/>
  <c r="N151"/>
  <c r="BE151" s="1"/>
  <c r="BI150"/>
  <c r="BH150"/>
  <c r="BG150"/>
  <c r="BF150"/>
  <c r="AA150"/>
  <c r="Y150"/>
  <c r="W150"/>
  <c r="BK150"/>
  <c r="N150"/>
  <c r="BE150" s="1"/>
  <c r="BI149"/>
  <c r="BH149"/>
  <c r="BG149"/>
  <c r="BF149"/>
  <c r="AA149"/>
  <c r="Y149"/>
  <c r="W149"/>
  <c r="BK149"/>
  <c r="N149"/>
  <c r="BE149" s="1"/>
  <c r="BI148"/>
  <c r="BH148"/>
  <c r="BG148"/>
  <c r="BF148"/>
  <c r="AA148"/>
  <c r="Y148"/>
  <c r="W148"/>
  <c r="BK148"/>
  <c r="N148"/>
  <c r="BE148" s="1"/>
  <c r="BI146"/>
  <c r="BH146"/>
  <c r="BG146"/>
  <c r="BF146"/>
  <c r="AA146"/>
  <c r="Y146"/>
  <c r="W146"/>
  <c r="BK146"/>
  <c r="N146"/>
  <c r="BE146" s="1"/>
  <c r="BI144"/>
  <c r="BH144"/>
  <c r="BG144"/>
  <c r="BF144"/>
  <c r="AA144"/>
  <c r="Y144"/>
  <c r="W144"/>
  <c r="BK144"/>
  <c r="N144"/>
  <c r="BE144" s="1"/>
  <c r="BI143"/>
  <c r="BH143"/>
  <c r="BG143"/>
  <c r="BF143"/>
  <c r="AA143"/>
  <c r="Y143"/>
  <c r="W143"/>
  <c r="BK143"/>
  <c r="N143"/>
  <c r="BE143" s="1"/>
  <c r="BI142"/>
  <c r="BH142"/>
  <c r="BG142"/>
  <c r="BF142"/>
  <c r="AA142"/>
  <c r="Y142"/>
  <c r="W142"/>
  <c r="BK142"/>
  <c r="N142"/>
  <c r="BE142" s="1"/>
  <c r="BI140"/>
  <c r="BH140"/>
  <c r="BG140"/>
  <c r="BF140"/>
  <c r="AA140"/>
  <c r="Y140"/>
  <c r="W140"/>
  <c r="BK140"/>
  <c r="N140"/>
  <c r="BE140" s="1"/>
  <c r="BI139"/>
  <c r="BH139"/>
  <c r="BG139"/>
  <c r="BF139"/>
  <c r="AA139"/>
  <c r="Y139"/>
  <c r="W139"/>
  <c r="BK139"/>
  <c r="N139"/>
  <c r="BE139" s="1"/>
  <c r="BI138"/>
  <c r="BH138"/>
  <c r="BG138"/>
  <c r="BF138"/>
  <c r="AA138"/>
  <c r="Y138"/>
  <c r="W138"/>
  <c r="BK138"/>
  <c r="N138"/>
  <c r="BE138" s="1"/>
  <c r="BI137"/>
  <c r="BH137"/>
  <c r="BG137"/>
  <c r="BF137"/>
  <c r="AA137"/>
  <c r="Y137"/>
  <c r="W137"/>
  <c r="BK137"/>
  <c r="N137"/>
  <c r="BE137" s="1"/>
  <c r="BI136"/>
  <c r="BH136"/>
  <c r="BG136"/>
  <c r="BF136"/>
  <c r="AA136"/>
  <c r="Y136"/>
  <c r="W136"/>
  <c r="BK136"/>
  <c r="N136"/>
  <c r="BE136" s="1"/>
  <c r="BI135"/>
  <c r="BH135"/>
  <c r="BG135"/>
  <c r="BF135"/>
  <c r="AA135"/>
  <c r="Y135"/>
  <c r="W135"/>
  <c r="BK135"/>
  <c r="N135"/>
  <c r="BE135" s="1"/>
  <c r="BI134"/>
  <c r="BH134"/>
  <c r="BG134"/>
  <c r="BF134"/>
  <c r="AA134"/>
  <c r="Y134"/>
  <c r="W134"/>
  <c r="BK134"/>
  <c r="N134"/>
  <c r="BE134" s="1"/>
  <c r="BI133"/>
  <c r="BH133"/>
  <c r="BG133"/>
  <c r="BF133"/>
  <c r="AA133"/>
  <c r="Y133"/>
  <c r="W133"/>
  <c r="BK133"/>
  <c r="N133"/>
  <c r="BE133" s="1"/>
  <c r="BI132"/>
  <c r="BH132"/>
  <c r="BG132"/>
  <c r="BF132"/>
  <c r="AA132"/>
  <c r="Y132"/>
  <c r="W132"/>
  <c r="BK132"/>
  <c r="N132"/>
  <c r="BE132" s="1"/>
  <c r="BI131"/>
  <c r="BH131"/>
  <c r="BG131"/>
  <c r="BF131"/>
  <c r="AA131"/>
  <c r="Y131"/>
  <c r="W131"/>
  <c r="BK131"/>
  <c r="N131"/>
  <c r="BE131" s="1"/>
  <c r="BI130"/>
  <c r="BH130"/>
  <c r="BG130"/>
  <c r="BF130"/>
  <c r="AA130"/>
  <c r="Y130"/>
  <c r="W130"/>
  <c r="BK130"/>
  <c r="N130"/>
  <c r="BE130" s="1"/>
  <c r="BI129"/>
  <c r="BH129"/>
  <c r="BG129"/>
  <c r="BF129"/>
  <c r="AA129"/>
  <c r="Y129"/>
  <c r="W129"/>
  <c r="BK129"/>
  <c r="N129"/>
  <c r="BE129" s="1"/>
  <c r="BI128"/>
  <c r="BH128"/>
  <c r="BG128"/>
  <c r="BF128"/>
  <c r="AA128"/>
  <c r="Y128"/>
  <c r="W128"/>
  <c r="BK128"/>
  <c r="N128"/>
  <c r="BE128" s="1"/>
  <c r="F119"/>
  <c r="AS89" i="1"/>
  <c r="F81" i="2"/>
  <c r="O21"/>
  <c r="E21"/>
  <c r="M122" s="1"/>
  <c r="O20"/>
  <c r="O18"/>
  <c r="E18"/>
  <c r="M83" s="1"/>
  <c r="O17"/>
  <c r="O15"/>
  <c r="E15"/>
  <c r="F84" s="1"/>
  <c r="O14"/>
  <c r="O12"/>
  <c r="E12"/>
  <c r="F83" s="1"/>
  <c r="O11"/>
  <c r="O9"/>
  <c r="M119" s="1"/>
  <c r="F6"/>
  <c r="F78" s="1"/>
  <c r="AM83" i="1"/>
  <c r="L83"/>
  <c r="AM82"/>
  <c r="L82"/>
  <c r="AM80"/>
  <c r="L80"/>
  <c r="L78"/>
  <c r="W136" i="4"/>
  <c r="AA146" i="7"/>
  <c r="AA125" i="5"/>
  <c r="W130"/>
  <c r="Y130"/>
  <c r="H35" i="8"/>
  <c r="BC100" i="1" s="1"/>
  <c r="AA116" i="8"/>
  <c r="N141" i="5"/>
  <c r="N96" s="1"/>
  <c r="AA119"/>
  <c r="W125"/>
  <c r="M84" l="1"/>
  <c r="F108"/>
  <c r="BK136" i="4"/>
  <c r="N136" s="1"/>
  <c r="N94" s="1"/>
  <c r="BK119" i="5"/>
  <c r="BK118" s="1"/>
  <c r="F83"/>
  <c r="Y130" i="4"/>
  <c r="AA136"/>
  <c r="Y153"/>
  <c r="Y141" s="1"/>
  <c r="Y135" i="5"/>
  <c r="Y118" s="1"/>
  <c r="Y117" s="1"/>
  <c r="AA135"/>
  <c r="BK135"/>
  <c r="N135" s="1"/>
  <c r="N94" s="1"/>
  <c r="BK140" i="7"/>
  <c r="Y140"/>
  <c r="Y123" s="1"/>
  <c r="W149"/>
  <c r="AA149"/>
  <c r="AA157"/>
  <c r="N163"/>
  <c r="N98" s="1"/>
  <c r="W163"/>
  <c r="BK163"/>
  <c r="W167"/>
  <c r="AA130" i="5"/>
  <c r="AA118" s="1"/>
  <c r="AA117" s="1"/>
  <c r="Y125" i="7"/>
  <c r="AA167"/>
  <c r="W153" i="4"/>
  <c r="AA153"/>
  <c r="W135" i="5"/>
  <c r="W118" s="1"/>
  <c r="W117" s="1"/>
  <c r="AU93" i="1" s="1"/>
  <c r="M30" i="13"/>
  <c r="L38" s="1"/>
  <c r="AG92" i="1"/>
  <c r="AQ92" s="1"/>
  <c r="M113" i="5"/>
  <c r="M81" i="7"/>
  <c r="BK125"/>
  <c r="Y149"/>
  <c r="BK157"/>
  <c r="N157" s="1"/>
  <c r="N97" s="1"/>
  <c r="AA125"/>
  <c r="W125"/>
  <c r="W123" s="1"/>
  <c r="W146"/>
  <c r="BK149"/>
  <c r="N149" s="1"/>
  <c r="N96" s="1"/>
  <c r="Y157"/>
  <c r="F119"/>
  <c r="BE164"/>
  <c r="M32" s="1"/>
  <c r="AV96" i="1" s="1"/>
  <c r="F78" i="8"/>
  <c r="BK116"/>
  <c r="BK114" s="1"/>
  <c r="BK181" i="3"/>
  <c r="N181" s="1"/>
  <c r="N101" s="1"/>
  <c r="AA184" i="2"/>
  <c r="AA183" s="1"/>
  <c r="W164" i="3"/>
  <c r="Y169" i="2"/>
  <c r="BK173"/>
  <c r="N173" s="1"/>
  <c r="N98" s="1"/>
  <c r="AA169"/>
  <c r="BK178"/>
  <c r="N178" s="1"/>
  <c r="N99" s="1"/>
  <c r="W160"/>
  <c r="AA147"/>
  <c r="Y153"/>
  <c r="AA145"/>
  <c r="W153"/>
  <c r="Y184"/>
  <c r="Y183" s="1"/>
  <c r="BK153"/>
  <c r="N153" s="1"/>
  <c r="N93" s="1"/>
  <c r="Y160"/>
  <c r="W178"/>
  <c r="N88" i="11"/>
  <c r="L101" s="1"/>
  <c r="AA158" i="3"/>
  <c r="Y164"/>
  <c r="W168"/>
  <c r="W163" s="1"/>
  <c r="AA168"/>
  <c r="Y176"/>
  <c r="Y175" s="1"/>
  <c r="AA149"/>
  <c r="AA164"/>
  <c r="AA173" i="2"/>
  <c r="N127"/>
  <c r="AA153"/>
  <c r="M119" i="7"/>
  <c r="M83"/>
  <c r="F113"/>
  <c r="M110" i="8"/>
  <c r="F84"/>
  <c r="F118" i="7"/>
  <c r="M81" i="5"/>
  <c r="F83" i="8"/>
  <c r="M120" i="3"/>
  <c r="M109" i="8"/>
  <c r="M81"/>
  <c r="M117" i="4"/>
  <c r="W147" i="2"/>
  <c r="Y173"/>
  <c r="BK127" i="4"/>
  <c r="N127" s="1"/>
  <c r="N92" s="1"/>
  <c r="BE131"/>
  <c r="BE131" i="5"/>
  <c r="N130"/>
  <c r="N93" s="1"/>
  <c r="Y114" i="8"/>
  <c r="Y113" s="1"/>
  <c r="H32" i="2"/>
  <c r="AA160"/>
  <c r="BE117" i="8"/>
  <c r="H32" s="1"/>
  <c r="AZ100" i="1" s="1"/>
  <c r="N116" i="8"/>
  <c r="N95" i="7"/>
  <c r="W127" i="2"/>
  <c r="BK169"/>
  <c r="N169" s="1"/>
  <c r="Y178"/>
  <c r="Y149" i="3"/>
  <c r="BE120" i="5"/>
  <c r="M32" s="1"/>
  <c r="AV93" i="1" s="1"/>
  <c r="N119" i="5"/>
  <c r="N90" s="1"/>
  <c r="Y146" i="7"/>
  <c r="W157"/>
  <c r="W145" s="1"/>
  <c r="W122" s="1"/>
  <c r="AU96" i="1" s="1"/>
  <c r="H33" i="7"/>
  <c r="BA96" i="1" s="1"/>
  <c r="Y163" i="7"/>
  <c r="Y167"/>
  <c r="W184" i="2"/>
  <c r="W183" s="1"/>
  <c r="N125" i="7"/>
  <c r="N91" s="1"/>
  <c r="W114" i="8"/>
  <c r="W113" s="1"/>
  <c r="AU100" i="1" s="1"/>
  <c r="H34" i="8"/>
  <c r="BB100" i="1" s="1"/>
  <c r="AA114" i="8"/>
  <c r="AA113" s="1"/>
  <c r="M33"/>
  <c r="AW100" i="1" s="1"/>
  <c r="M33" i="7"/>
  <c r="AW96" i="1" s="1"/>
  <c r="AA140" i="7"/>
  <c r="H35"/>
  <c r="BC96" i="1" s="1"/>
  <c r="H36" i="7"/>
  <c r="BD96" i="1" s="1"/>
  <c r="BK123" i="7"/>
  <c r="W149" i="3"/>
  <c r="Y156"/>
  <c r="BK158"/>
  <c r="N158" s="1"/>
  <c r="N94" s="1"/>
  <c r="BK156"/>
  <c r="N156" s="1"/>
  <c r="N93" s="1"/>
  <c r="AA125"/>
  <c r="W156"/>
  <c r="W143"/>
  <c r="BE169"/>
  <c r="N168"/>
  <c r="AA143"/>
  <c r="F83"/>
  <c r="Y168"/>
  <c r="Y163" s="1"/>
  <c r="W125"/>
  <c r="M119"/>
  <c r="BE126"/>
  <c r="N125"/>
  <c r="M81"/>
  <c r="BK176"/>
  <c r="BK175" s="1"/>
  <c r="N175" s="1"/>
  <c r="N99" s="1"/>
  <c r="BD95" i="1"/>
  <c r="BA95"/>
  <c r="BC95"/>
  <c r="AW95"/>
  <c r="F78" i="3"/>
  <c r="AS87" i="1"/>
  <c r="F114" i="5"/>
  <c r="H35"/>
  <c r="BC93" i="1" s="1"/>
  <c r="H36" i="5"/>
  <c r="BD93" i="1" s="1"/>
  <c r="H34" i="5"/>
  <c r="BB93" i="1" s="1"/>
  <c r="H33" i="5"/>
  <c r="BA93" i="1" s="1"/>
  <c r="M33" i="5"/>
  <c r="AW93" i="1" s="1"/>
  <c r="F78" i="4"/>
  <c r="W141"/>
  <c r="Y136"/>
  <c r="Y122" s="1"/>
  <c r="Y121" s="1"/>
  <c r="W127"/>
  <c r="Y127"/>
  <c r="M81"/>
  <c r="AA141"/>
  <c r="F84"/>
  <c r="BK153"/>
  <c r="N153" s="1"/>
  <c r="AA130"/>
  <c r="H36"/>
  <c r="BD92" i="1" s="1"/>
  <c r="H35" i="4"/>
  <c r="BC92" i="1" s="1"/>
  <c r="BK130" i="4"/>
  <c r="H33"/>
  <c r="BA92" i="1" s="1"/>
  <c r="F83" i="4"/>
  <c r="M84"/>
  <c r="M33"/>
  <c r="AW92" i="1" s="1"/>
  <c r="F84" i="3"/>
  <c r="BK168"/>
  <c r="BK164"/>
  <c r="BK143"/>
  <c r="N143" s="1"/>
  <c r="N91" s="1"/>
  <c r="BK125"/>
  <c r="W158"/>
  <c r="AA176"/>
  <c r="AA175" s="1"/>
  <c r="Y158"/>
  <c r="BK149"/>
  <c r="Y143"/>
  <c r="H35"/>
  <c r="BC91" i="1" s="1"/>
  <c r="M33" i="3"/>
  <c r="AW91" i="1" s="1"/>
  <c r="Y125" i="3"/>
  <c r="H34"/>
  <c r="BB91" i="1" s="1"/>
  <c r="BK184" i="2"/>
  <c r="BK183" s="1"/>
  <c r="N183" s="1"/>
  <c r="N101" s="1"/>
  <c r="W163"/>
  <c r="AA163"/>
  <c r="Y163"/>
  <c r="BK160"/>
  <c r="N160" s="1"/>
  <c r="N94" s="1"/>
  <c r="BK147"/>
  <c r="N147" s="1"/>
  <c r="N92" s="1"/>
  <c r="W145"/>
  <c r="BK145"/>
  <c r="N145" s="1"/>
  <c r="N91" s="1"/>
  <c r="BK163"/>
  <c r="N163" s="1"/>
  <c r="Y145"/>
  <c r="W173"/>
  <c r="M81"/>
  <c r="Y147"/>
  <c r="W169"/>
  <c r="F122"/>
  <c r="M84"/>
  <c r="M121"/>
  <c r="Y127"/>
  <c r="AA127"/>
  <c r="BK127"/>
  <c r="M33"/>
  <c r="AW89" i="1" s="1"/>
  <c r="H34" i="2"/>
  <c r="BB89" i="1" s="1"/>
  <c r="H35" i="2"/>
  <c r="BC89" i="1" s="1"/>
  <c r="H36" i="2"/>
  <c r="BD89" i="1" s="1"/>
  <c r="H33" i="2"/>
  <c r="BA89" i="1" s="1"/>
  <c r="H33" i="8"/>
  <c r="BA100" i="1" s="1"/>
  <c r="H34" i="7"/>
  <c r="BB96" i="1" s="1"/>
  <c r="H33" i="3"/>
  <c r="BA91" i="1" s="1"/>
  <c r="N128" i="8"/>
  <c r="N92" s="1"/>
  <c r="BK127"/>
  <c r="N127" s="1"/>
  <c r="N91" s="1"/>
  <c r="N170" i="7"/>
  <c r="N101" s="1"/>
  <c r="BK167"/>
  <c r="N167" s="1"/>
  <c r="N99" s="1"/>
  <c r="AV95" i="1"/>
  <c r="AZ95"/>
  <c r="BK159" i="4"/>
  <c r="N159" s="1"/>
  <c r="N99" s="1"/>
  <c r="N160"/>
  <c r="N100" s="1"/>
  <c r="H32"/>
  <c r="AZ92" i="1" s="1"/>
  <c r="M32" i="4"/>
  <c r="AV92" i="1" s="1"/>
  <c r="H34" i="4"/>
  <c r="BB92" i="1" s="1"/>
  <c r="H36" i="3"/>
  <c r="BD91" i="1" s="1"/>
  <c r="BK189" i="2"/>
  <c r="N189" s="1"/>
  <c r="N103" s="1"/>
  <c r="N190"/>
  <c r="N104" s="1"/>
  <c r="N140" i="7"/>
  <c r="N93" s="1"/>
  <c r="F121" i="2"/>
  <c r="AA127" i="4"/>
  <c r="F116" i="2"/>
  <c r="W130" i="4"/>
  <c r="W122" s="1"/>
  <c r="W121" s="1"/>
  <c r="AU92" i="1" s="1"/>
  <c r="BB95"/>
  <c r="W176" i="3"/>
  <c r="W175" s="1"/>
  <c r="AU95" i="1"/>
  <c r="AA163" i="7"/>
  <c r="AA145" s="1"/>
  <c r="N145" l="1"/>
  <c r="N94" s="1"/>
  <c r="N130" i="4"/>
  <c r="N122" s="1"/>
  <c r="H32" i="5"/>
  <c r="AZ93" i="1" s="1"/>
  <c r="N168" i="2"/>
  <c r="N96" s="1"/>
  <c r="AA122" i="4"/>
  <c r="N118" i="5"/>
  <c r="N89" s="1"/>
  <c r="N88" s="1"/>
  <c r="H32" i="7"/>
  <c r="AZ96" i="1" s="1"/>
  <c r="BK145" i="7"/>
  <c r="BK122" s="1"/>
  <c r="N95" i="2"/>
  <c r="N126"/>
  <c r="AZ89" i="1"/>
  <c r="M32" i="2"/>
  <c r="AV89" i="1" s="1"/>
  <c r="AT89" s="1"/>
  <c r="N93" i="4"/>
  <c r="AA121"/>
  <c r="N98"/>
  <c r="N141"/>
  <c r="AA123" i="7"/>
  <c r="AT96" i="1"/>
  <c r="M32" i="8"/>
  <c r="AV100" i="1" s="1"/>
  <c r="AT100" s="1"/>
  <c r="N90" i="8"/>
  <c r="N114"/>
  <c r="N113" s="1"/>
  <c r="AG98" i="1" s="1"/>
  <c r="AQ98" s="1"/>
  <c r="N97" i="2"/>
  <c r="AA163" i="3"/>
  <c r="Y168" i="2"/>
  <c r="N90"/>
  <c r="N184"/>
  <c r="N102" s="1"/>
  <c r="BK168"/>
  <c r="AA168"/>
  <c r="AA126"/>
  <c r="W126"/>
  <c r="W168"/>
  <c r="M27" i="11"/>
  <c r="AA124" i="3"/>
  <c r="BK163"/>
  <c r="BK113" i="8"/>
  <c r="N123" i="7"/>
  <c r="AA122"/>
  <c r="Y145"/>
  <c r="Y122"/>
  <c r="AT95" i="1"/>
  <c r="N164" i="3"/>
  <c r="N163" s="1"/>
  <c r="N95" s="1"/>
  <c r="BK124"/>
  <c r="W124"/>
  <c r="W123" s="1"/>
  <c r="AU91" i="1" s="1"/>
  <c r="H32" i="3"/>
  <c r="N176"/>
  <c r="N100" s="1"/>
  <c r="Y124"/>
  <c r="Y123" s="1"/>
  <c r="N97"/>
  <c r="N90"/>
  <c r="BK117" i="5"/>
  <c r="N117" s="1"/>
  <c r="AT93" i="1"/>
  <c r="BK122" i="4"/>
  <c r="BK141"/>
  <c r="AT92" i="1"/>
  <c r="BK126" i="2"/>
  <c r="N149" i="3"/>
  <c r="N92" s="1"/>
  <c r="BC87" i="1"/>
  <c r="AY87" s="1"/>
  <c r="BD87"/>
  <c r="W35" s="1"/>
  <c r="Y126" i="2"/>
  <c r="Y125" s="1"/>
  <c r="BB87" i="1"/>
  <c r="W33" s="1"/>
  <c r="BA87"/>
  <c r="AW87" s="1"/>
  <c r="N89" i="4" l="1"/>
  <c r="N95"/>
  <c r="N121"/>
  <c r="AG97" i="1" s="1"/>
  <c r="AQ97" s="1"/>
  <c r="N125" i="2"/>
  <c r="M27" i="5"/>
  <c r="M30" s="1"/>
  <c r="L38" s="1"/>
  <c r="L100"/>
  <c r="M30" i="11"/>
  <c r="L38" s="1"/>
  <c r="AG91" i="1"/>
  <c r="AQ91" s="1"/>
  <c r="AZ91"/>
  <c r="AZ87" s="1"/>
  <c r="AV87" s="1"/>
  <c r="M32" i="3"/>
  <c r="AV91" i="1" s="1"/>
  <c r="AT91" s="1"/>
  <c r="AG93"/>
  <c r="AQ93" s="1"/>
  <c r="N96" i="3"/>
  <c r="N124"/>
  <c r="N89" i="2"/>
  <c r="N88" s="1"/>
  <c r="M27" s="1"/>
  <c r="AA123" i="3"/>
  <c r="AA125" i="2"/>
  <c r="W125"/>
  <c r="AU89" i="1" s="1"/>
  <c r="AU87" s="1"/>
  <c r="N89" i="8"/>
  <c r="N122" i="7"/>
  <c r="N88" s="1"/>
  <c r="N89"/>
  <c r="N88" i="8"/>
  <c r="BK121" i="4"/>
  <c r="N88" s="1"/>
  <c r="BK123" i="3"/>
  <c r="BK125" i="2"/>
  <c r="W34" i="1"/>
  <c r="AX87"/>
  <c r="AG89" l="1"/>
  <c r="M30" i="2"/>
  <c r="L38" s="1"/>
  <c r="AG99" i="1"/>
  <c r="AQ99" s="1"/>
  <c r="N123" i="3"/>
  <c r="N88" s="1"/>
  <c r="N89"/>
  <c r="M27" i="4"/>
  <c r="M30" s="1"/>
  <c r="L104"/>
  <c r="M27" i="7"/>
  <c r="M30" s="1"/>
  <c r="L105"/>
  <c r="L108" i="2"/>
  <c r="M27" i="8"/>
  <c r="M30" s="1"/>
  <c r="L96"/>
  <c r="AT87" i="1"/>
  <c r="AQ89" l="1"/>
  <c r="L106" i="3"/>
  <c r="M27"/>
  <c r="L38" i="7"/>
  <c r="L38" i="8"/>
  <c r="L38" i="4"/>
  <c r="M30" i="3" l="1"/>
  <c r="L38" s="1"/>
  <c r="AG90" i="1"/>
  <c r="AQ90" l="1"/>
  <c r="AG109"/>
  <c r="AK26" s="1"/>
  <c r="W32" s="1"/>
  <c r="AK29" l="1"/>
  <c r="W31"/>
  <c r="AK31" s="1"/>
  <c r="AK37" l="1"/>
</calcChain>
</file>

<file path=xl/sharedStrings.xml><?xml version="1.0" encoding="utf-8"?>
<sst xmlns="http://schemas.openxmlformats.org/spreadsheetml/2006/main" count="6680" uniqueCount="517">
  <si>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</si>
  <si>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</si>
  <si>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</si>
  <si>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</si>
  <si>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</si>
  <si>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</si>
  <si>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</si>
  <si>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</si>
  <si>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</si>
  <si>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</si>
  <si>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</si>
  <si>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</si>
  <si>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</si>
  <si>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</si>
  <si>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0,001</t>
  </si>
  <si>
    <t>Kód:</t>
  </si>
  <si>
    <t>Stavba:</t>
  </si>
  <si>
    <t>JKSO:</t>
  </si>
  <si>
    <t>CC-CZ:</t>
  </si>
  <si>
    <t>Místo:</t>
  </si>
  <si>
    <t xml:space="preserve"> </t>
  </si>
  <si>
    <t>Datum:</t>
  </si>
  <si>
    <t>6. 2. 2019</t>
  </si>
  <si>
    <t>Objednatel:</t>
  </si>
  <si>
    <t>IČ:</t>
  </si>
  <si>
    <t>DIČ:</t>
  </si>
  <si>
    <t>Zhotovitel:</t>
  </si>
  <si>
    <t>Projektant:</t>
  </si>
  <si>
    <t>True</t>
  </si>
  <si>
    <t>Zpracovatel:</t>
  </si>
  <si>
    <t>Poznámka:</t>
  </si>
  <si>
    <t>Náklady z rozpočtů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</si>
  <si>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</si>
  <si>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</si>
  <si>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</si>
  <si>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</si>
  <si>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</si>
  <si>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</si>
  <si>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</si>
  <si>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</si>
  <si>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</si>
  <si>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</si>
  <si>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</si>
  <si>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</si>
  <si>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</si>
  <si>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</si>
  <si>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</si>
  <si>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</si>
  <si>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</si>
  <si>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</si>
  <si>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</si>
  <si>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</si>
  <si>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</si>
  <si>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</si>
  <si>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</si>
  <si>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</si>
  <si>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</si>
  <si>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</si>
  <si>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</si>
  <si>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</si>
  <si>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</si>
  <si>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</si>
  <si>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</si>
  <si>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</si>
  <si>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</si>
  <si>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</si>
  <si>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</si>
  <si>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</si>
  <si>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</si>
  <si>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</si>
  <si>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</si>
  <si>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{80d587ff-8d70-46aa-825e-29713d7f488c}</t>
  </si>
  <si>
    <t>{00000000-0000-0000-0000-000000000000}</t>
  </si>
  <si>
    <t>/</t>
  </si>
  <si>
    <t>1</t>
  </si>
  <si>
    <t>{1ac826a5-2881-4556-a8b3-2fd9689465ff}</t>
  </si>
  <si>
    <t>{8c760af9-3bc9-4b9e-94b8-133efd286f8f}</t>
  </si>
  <si>
    <t>{fb899938-1cff-4418-a442-7e91d4abee32}</t>
  </si>
  <si>
    <t>{9c6ab6dc-1ac8-4336-a3ee-74f99f5880aa}</t>
  </si>
  <si>
    <t>{683d5b2d-3d45-405a-bd3d-2eec960b913d}</t>
  </si>
  <si>
    <t>{3e6edf7e-77fd-457b-ac49-d931502b5a0a}</t>
  </si>
  <si>
    <t>{48c83aef-5ad8-4b6a-af94-29585cae89b5}</t>
  </si>
  <si>
    <t>2) Ostatní náklady ze souhrnného listu</t>
  </si>
  <si>
    <t>Procent. zadání_x000D_
[% nákladů rozpočtu]</t>
  </si>
  <si>
    <t>Zařazení nákladů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</si>
  <si>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</si>
  <si>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</si>
  <si>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</si>
  <si>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</si>
  <si>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</si>
  <si>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</si>
  <si>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</si>
  <si>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</si>
  <si>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</si>
  <si>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</si>
  <si>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</si>
  <si>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</si>
  <si>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</si>
  <si>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</si>
  <si>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</si>
  <si>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</si>
  <si>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</si>
  <si>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</si>
  <si>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</si>
  <si>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</si>
  <si>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</si>
  <si>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</si>
  <si>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</si>
  <si>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</si>
  <si>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</si>
  <si>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751 - Vzduchotechnika</t>
  </si>
  <si>
    <t xml:space="preserve">    764 - Konstrukce klempířské</t>
  </si>
  <si>
    <t xml:space="preserve">    767 - Konstrukce zámečnické</t>
  </si>
  <si>
    <t xml:space="preserve">    772 - Podlahy z kamene</t>
  </si>
  <si>
    <t>M - Práce a dodávky M</t>
  </si>
  <si>
    <t xml:space="preserve">    46-M - Zemní práce při extr.mont.pracích</t>
  </si>
  <si>
    <t>VRN - Vedlejší rozpočtové náklady</t>
  </si>
  <si>
    <t xml:space="preserve">    VRN3 - Zařízení staveniště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</si>
  <si>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</si>
  <si>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</si>
  <si>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</si>
  <si>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</si>
  <si>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</si>
  <si>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</si>
  <si>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</si>
  <si>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</si>
  <si>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</si>
  <si>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</si>
  <si>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</si>
  <si>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</si>
  <si>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</si>
  <si>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</si>
  <si>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</si>
  <si>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</si>
  <si>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111201101</t>
  </si>
  <si>
    <t>Odstranění křovin a stromů průměru kmene do 100 mm i s kořeny z celkové plochy do 1000 m2</t>
  </si>
  <si>
    <t>m2</t>
  </si>
  <si>
    <t>4</t>
  </si>
  <si>
    <t>113106121</t>
  </si>
  <si>
    <t>Rozebrání dlažeb z betonových nebo kamenných dlaždic komunikací pro pěší ručně</t>
  </si>
  <si>
    <t>113106123</t>
  </si>
  <si>
    <t>Rozebrání dlažeb ze zámkových dlaždic komunikací pro pěší ručně</t>
  </si>
  <si>
    <t>6</t>
  </si>
  <si>
    <t>113107030</t>
  </si>
  <si>
    <t>Odstranění podkladu z betonu prostého tl 100 mm při překopech ručně</t>
  </si>
  <si>
    <t>8</t>
  </si>
  <si>
    <t>113201111</t>
  </si>
  <si>
    <t>Vytrhání obrub chodníkových ležatých</t>
  </si>
  <si>
    <t>m</t>
  </si>
  <si>
    <t>10</t>
  </si>
  <si>
    <t>113203111</t>
  </si>
  <si>
    <t>Vytrhání obrub z dlažebních kostek</t>
  </si>
  <si>
    <t>12</t>
  </si>
  <si>
    <t>132201201</t>
  </si>
  <si>
    <t>Hloubení rýh š do 2000 mm v hornině tř. 3 objemu do 100 m3</t>
  </si>
  <si>
    <t>m3</t>
  </si>
  <si>
    <t>14</t>
  </si>
  <si>
    <t>132201209</t>
  </si>
  <si>
    <t>Příplatek za lepivost k hloubení rýh š do 2000 mm v hornině tř. 3</t>
  </si>
  <si>
    <t>16</t>
  </si>
  <si>
    <t>151101102</t>
  </si>
  <si>
    <t>Zřízení příložného pažení a rozepření stěn rýh hl do 4 m</t>
  </si>
  <si>
    <t>18</t>
  </si>
  <si>
    <t>151101112</t>
  </si>
  <si>
    <t>Odstranění příložného pažení a rozepření stěn rýh hl do 4 m</t>
  </si>
  <si>
    <t>20</t>
  </si>
  <si>
    <t>162201102</t>
  </si>
  <si>
    <t>Vodorovné přemístění do 50 m výkopku/sypaniny z horniny tř. 1 až 4</t>
  </si>
  <si>
    <t>22</t>
  </si>
  <si>
    <t>174101101</t>
  </si>
  <si>
    <t>Zásyp jam, šachet rýh nebo kolem objektů sypaninou se zhutněním</t>
  </si>
  <si>
    <t>24</t>
  </si>
  <si>
    <t>M</t>
  </si>
  <si>
    <t>58343881</t>
  </si>
  <si>
    <t>kamenivo drcené hrubé frakce 8-16</t>
  </si>
  <si>
    <t>t</t>
  </si>
  <si>
    <t>26</t>
  </si>
  <si>
    <t>180405114</t>
  </si>
  <si>
    <t>Založení trávníku ve vegetačních prefabrikátech výsevem směsi semene v rovině a ve svahu do 1:5</t>
  </si>
  <si>
    <t>28</t>
  </si>
  <si>
    <t>10371500</t>
  </si>
  <si>
    <t>substrát pro trávníky VL</t>
  </si>
  <si>
    <t>30</t>
  </si>
  <si>
    <t>181951102</t>
  </si>
  <si>
    <t>Úprava pláně v hornině tř. 1 až 4 se zhutněním</t>
  </si>
  <si>
    <t>32</t>
  </si>
  <si>
    <t>273311126</t>
  </si>
  <si>
    <t>Základové desky z betonu prostého C 20/25</t>
  </si>
  <si>
    <t>34</t>
  </si>
  <si>
    <t>36</t>
  </si>
  <si>
    <t>411321414</t>
  </si>
  <si>
    <t>Stropy deskové ze ŽB tř. C 25/30 včetně zateplení</t>
  </si>
  <si>
    <t>38</t>
  </si>
  <si>
    <t>434191421</t>
  </si>
  <si>
    <t>Osazení schodišťových stupňů kamenných broušených nebo leštěných na desku</t>
  </si>
  <si>
    <t>40</t>
  </si>
  <si>
    <t>452311151</t>
  </si>
  <si>
    <t>Podkladní desky z betonu prostého tř. C 20/25 otevřený výkop</t>
  </si>
  <si>
    <t>42</t>
  </si>
  <si>
    <t>59373776</t>
  </si>
  <si>
    <t>deska schodišťová nosná ŽB 150x30x7 cm</t>
  </si>
  <si>
    <t>kus</t>
  </si>
  <si>
    <t>44</t>
  </si>
  <si>
    <t>564831111</t>
  </si>
  <si>
    <t>Podklad ze štěrkodrtě ŠD tl 100 mm</t>
  </si>
  <si>
    <t>46</t>
  </si>
  <si>
    <t>591211111</t>
  </si>
  <si>
    <t>Kladení dlažby z kostek drobných z kamene do lože z kameniva těženého tl 50 mm</t>
  </si>
  <si>
    <t>48</t>
  </si>
  <si>
    <t>58381007</t>
  </si>
  <si>
    <t>kostka dlažební žula drobná 8/10</t>
  </si>
  <si>
    <t>50</t>
  </si>
  <si>
    <t>596811220</t>
  </si>
  <si>
    <t>Kladení betonové dlažby komunikací pro pěší do lože z kameniva vel do 0,25 m2 plochy do 50 m2</t>
  </si>
  <si>
    <t>52</t>
  </si>
  <si>
    <t>592456010</t>
  </si>
  <si>
    <t>dlažba desková betonová 50x50x5 cm šedá</t>
  </si>
  <si>
    <t>54</t>
  </si>
  <si>
    <t>711101001R</t>
  </si>
  <si>
    <t>2a.a - Zvlhčení zdiva čistou vodou</t>
  </si>
  <si>
    <t>56</t>
  </si>
  <si>
    <t>711101002R</t>
  </si>
  <si>
    <t>2a.b - Mineralizační nástřik Kiesol Standard</t>
  </si>
  <si>
    <t>60</t>
  </si>
  <si>
    <t>711101003R</t>
  </si>
  <si>
    <t>2a.c - Provedení kotvícího můstku nátěrem minerální hydroizolační stěrky Sulfatexschläumme</t>
  </si>
  <si>
    <t>62</t>
  </si>
  <si>
    <t>711101004R</t>
  </si>
  <si>
    <t>2a.d - Vyrovnání zdiva do líce těsnící maltou Dichtspachtel</t>
  </si>
  <si>
    <t>64</t>
  </si>
  <si>
    <t>711101005R</t>
  </si>
  <si>
    <t>2a.h - Extrudovaný polystyren XPS 80, lepený celoplošně dvoukomponentní minerální stěrkou Multi-Baudicht 2K</t>
  </si>
  <si>
    <t>66</t>
  </si>
  <si>
    <t>711101006R</t>
  </si>
  <si>
    <t>2a.e - Provedení primární svislé hydroizolace dvoukomponentní hydroizolační stěrkou v min. dvou krocích, např. Multi-Baudicht 2K</t>
  </si>
  <si>
    <t>68</t>
  </si>
  <si>
    <t>916231112</t>
  </si>
  <si>
    <t>Osazení chodníkového obrubníku betonového ležatého bez boční opěry do lože z betonu prostého</t>
  </si>
  <si>
    <t>74</t>
  </si>
  <si>
    <t>962032231</t>
  </si>
  <si>
    <t>Bourání zdiva z cihel pálených nebo vápenopískových na MV nebo MVC přes 1 m3</t>
  </si>
  <si>
    <t>76</t>
  </si>
  <si>
    <t>963022819</t>
  </si>
  <si>
    <t>78</t>
  </si>
  <si>
    <t>985111111</t>
  </si>
  <si>
    <t>Otlučení omítek stěn</t>
  </si>
  <si>
    <t>80</t>
  </si>
  <si>
    <t>985131111</t>
  </si>
  <si>
    <t>Očištění ploch stěn, rubu kleneb a podlah tlakovou vodou</t>
  </si>
  <si>
    <t>985142113</t>
  </si>
  <si>
    <t>Vysekání spojovací hmoty ze spár zdiva hl do 40 mm dl přes 12 m/m2</t>
  </si>
  <si>
    <t>82</t>
  </si>
  <si>
    <t>997013114</t>
  </si>
  <si>
    <t>Vnitrostaveništní doprava suti a vybouraných hmot pro budovy v do 15 m s použitím mechanizace</t>
  </si>
  <si>
    <t>84</t>
  </si>
  <si>
    <t>997013501</t>
  </si>
  <si>
    <t>Odvoz suti a vybouraných hmot na skládku nebo meziskládku do 1 km se složením</t>
  </si>
  <si>
    <t>86</t>
  </si>
  <si>
    <t>997013509</t>
  </si>
  <si>
    <t>Příplatek k odvozu suti a vybouraných hmot na skládku ZKD 1 km přes 1 km</t>
  </si>
  <si>
    <t>88</t>
  </si>
  <si>
    <t>997013801</t>
  </si>
  <si>
    <t>Poplatek za uložení na skládce (skládkovné) stavebního odpadu betonového kód odpadu 170 101</t>
  </si>
  <si>
    <t>90</t>
  </si>
  <si>
    <t>711161511</t>
  </si>
  <si>
    <t>Izolace fóliemi nopovými pro sanaci vlhkých stěn nebo soklů zatížitelnost 70 kN/m2</t>
  </si>
  <si>
    <t>92</t>
  </si>
  <si>
    <t>711491176</t>
  </si>
  <si>
    <t>Připevnění vodorovné izolace proti tlakové vodě ukončovací lištou</t>
  </si>
  <si>
    <t>94</t>
  </si>
  <si>
    <t>28323009</t>
  </si>
  <si>
    <t>lišta ukončovací pro drenážní fólie profilované</t>
  </si>
  <si>
    <t>96</t>
  </si>
  <si>
    <t>7210000002</t>
  </si>
  <si>
    <t>Kanalizační potrubí KG DN 125 vč. tvarovek</t>
  </si>
  <si>
    <t>100</t>
  </si>
  <si>
    <t>721240004</t>
  </si>
  <si>
    <t>Napojení na stávající kanalizaci</t>
  </si>
  <si>
    <t>soubor</t>
  </si>
  <si>
    <t>102</t>
  </si>
  <si>
    <t>721241103</t>
  </si>
  <si>
    <t>Lapač střešních splavenin z litiny DN 150</t>
  </si>
  <si>
    <t>104</t>
  </si>
  <si>
    <t>721242804</t>
  </si>
  <si>
    <t>Demontáž lapače střešních splavenin DN 125</t>
  </si>
  <si>
    <t>106</t>
  </si>
  <si>
    <t>751111014</t>
  </si>
  <si>
    <t>Mtž vent ax ntl nástěnného základního D do 400 mm</t>
  </si>
  <si>
    <t>108</t>
  </si>
  <si>
    <t>751111815</t>
  </si>
  <si>
    <t>Demontáž ventilátoru axiálního nízkotlakého kruhové potrubí D do 900 mm</t>
  </si>
  <si>
    <t>110</t>
  </si>
  <si>
    <t>764004861</t>
  </si>
  <si>
    <t>Demontáž svodu do suti</t>
  </si>
  <si>
    <t>112</t>
  </si>
  <si>
    <t>767161117</t>
  </si>
  <si>
    <t>114</t>
  </si>
  <si>
    <t>767161811</t>
  </si>
  <si>
    <t>Demontáž zábradlí rovného rozebíratelného hmotnosti 1m zábradlí do 20 kg</t>
  </si>
  <si>
    <t>116</t>
  </si>
  <si>
    <t>772231306</t>
  </si>
  <si>
    <t>Montáž obkladu stupňů deskami kladenými do malty z kamene tvrdého tl do 120 mm</t>
  </si>
  <si>
    <t>118</t>
  </si>
  <si>
    <t>3</t>
  </si>
  <si>
    <t>460010025</t>
  </si>
  <si>
    <t>Vytyčení trasy inženýrských sítí v zastavěném prostoru</t>
  </si>
  <si>
    <t>km</t>
  </si>
  <si>
    <t>128</t>
  </si>
  <si>
    <t>460600041</t>
  </si>
  <si>
    <t>Svislá doprava suti a vybouraných hmot za první podlaží</t>
  </si>
  <si>
    <t>130</t>
  </si>
  <si>
    <t>460600051</t>
  </si>
  <si>
    <t>Příplatek ke svislé dopravě suti a vybouraných hmot za každé další podlaží</t>
  </si>
  <si>
    <t>132</t>
  </si>
  <si>
    <t>460650192</t>
  </si>
  <si>
    <t>Očištění vybouraných obrubníků chodníkových od spojovacího materiálu s odklizením do 10 m</t>
  </si>
  <si>
    <t>134</t>
  </si>
  <si>
    <t>5</t>
  </si>
  <si>
    <t>030001000</t>
  </si>
  <si>
    <t>Zařízení staveniště</t>
  </si>
  <si>
    <t>kpl</t>
  </si>
  <si>
    <t>136</t>
  </si>
  <si>
    <t>58</t>
  </si>
  <si>
    <t>70</t>
  </si>
  <si>
    <t>72</t>
  </si>
  <si>
    <t>98</t>
  </si>
  <si>
    <t>Montáž zábradlí rovného z trubek do zdi hmotnosti do 45 kg včetně repase (opískování, nátěr)</t>
  </si>
  <si>
    <t>120</t>
  </si>
  <si>
    <t>122</t>
  </si>
  <si>
    <t xml:space="preserve">    8 - Trubní vedení</t>
  </si>
  <si>
    <t xml:space="preserve">    766 - Konstrukce truhlářské</t>
  </si>
  <si>
    <t xml:space="preserve">    771 - Podlahy z dlaždic</t>
  </si>
  <si>
    <t>622252001</t>
  </si>
  <si>
    <t>Montáž zakládacích soklových lišt - CU plech</t>
  </si>
  <si>
    <t>895941311</t>
  </si>
  <si>
    <t>59223820</t>
  </si>
  <si>
    <t>919791111</t>
  </si>
  <si>
    <t>Prostup odvětrávacího potrubí stěnou a těsnění prostupu</t>
  </si>
  <si>
    <t>919794441</t>
  </si>
  <si>
    <t>Napojení na stáv. kanalizaci žlabu a vpusti</t>
  </si>
  <si>
    <t>935932120</t>
  </si>
  <si>
    <t>971033351</t>
  </si>
  <si>
    <t>Vybourání otvorů ve zdivu cihelném pl do 0,09 m2 na MVC nebo MV tl do 450 mm</t>
  </si>
  <si>
    <t>711491171</t>
  </si>
  <si>
    <t>771471810</t>
  </si>
  <si>
    <t>Demontáž soklu , krycí plech CU</t>
  </si>
  <si>
    <t>771553913</t>
  </si>
  <si>
    <t>59247001</t>
  </si>
  <si>
    <t>dlaždice teracová 30x30x3 cm</t>
  </si>
  <si>
    <t>777111131</t>
  </si>
  <si>
    <t>Vyfrézování drážky 30*40 mm</t>
  </si>
  <si>
    <t>113106021</t>
  </si>
  <si>
    <t>Rozebrání dlažeb při překopech komunikací pro pěší z betonových dlaždic ručně</t>
  </si>
  <si>
    <t>113107024</t>
  </si>
  <si>
    <t>Odstranění podkladu z kameniva drceného tl 400 mm při překopech ručně</t>
  </si>
  <si>
    <t>213141112</t>
  </si>
  <si>
    <t>Zřízení vrstvy z geotextilie v rovině nebo ve sklonu do 1:5 š do 6 m</t>
  </si>
  <si>
    <t>69311068</t>
  </si>
  <si>
    <t>geotextilie netkaná PP 300g/m2</t>
  </si>
  <si>
    <t>564221111</t>
  </si>
  <si>
    <t>62152000</t>
  </si>
  <si>
    <t>Zpětná montáž zatravňovací dlažby</t>
  </si>
  <si>
    <t>635111142</t>
  </si>
  <si>
    <t>635312111</t>
  </si>
  <si>
    <t>Zásyp jam včetně zeminy</t>
  </si>
  <si>
    <t>311238115</t>
  </si>
  <si>
    <t>Zdivo jednovrstvé tepelně izolační z cihel broušených s vniřní izolací z minerální vlny na tenkovrstvou maltu U přes 0,18 do 0,22 W/m2K tl 300 mm</t>
  </si>
  <si>
    <t>632453111R</t>
  </si>
  <si>
    <t>764001801</t>
  </si>
  <si>
    <t>Demontáž dešťového svodu do suti</t>
  </si>
  <si>
    <t>764001831</t>
  </si>
  <si>
    <t>Demontáž pororoštu</t>
  </si>
  <si>
    <t>124</t>
  </si>
  <si>
    <t>126</t>
  </si>
  <si>
    <t xml:space="preserve">    735 - Ústřední vytápění - otopná tělesa</t>
  </si>
  <si>
    <t xml:space="preserve">    741 - Elektroinstalace - silnoproud</t>
  </si>
  <si>
    <t xml:space="preserve">    VRN9 - Ostatní náklady</t>
  </si>
  <si>
    <t>1a.a - Zvlhčení zdiva čistou vodou</t>
  </si>
  <si>
    <t>1a.b - Mineralizace podkladu - např. Kiesol</t>
  </si>
  <si>
    <t>1a.c - Aplikace protisolného nátěru - např. SulfatexSchlamme</t>
  </si>
  <si>
    <t>1a.d -Vyplnění spár zdiva cementovou maltou - např. DichtSpachtel</t>
  </si>
  <si>
    <t>1a.e - Sjednocení savosti podkladu sanačním omítkovým podhozem - např. Vorspritzmörtel</t>
  </si>
  <si>
    <t>1a.f - Aplikace jádrové sanační lehčené omítky - např. Sanierputz Altweiss</t>
  </si>
  <si>
    <t>711101007R</t>
  </si>
  <si>
    <t>1a.g - Aplikace sanační štukové omítky Feinputz</t>
  </si>
  <si>
    <t>711101008R</t>
  </si>
  <si>
    <t>1a.h - Výmalba vysoce prodyšnou barvou na sanační omítky Remmers Schimmel-Sanierfarbe</t>
  </si>
  <si>
    <t>711101009R</t>
  </si>
  <si>
    <t>Oškrabání malby v mísnostech výšky do 3,80 m</t>
  </si>
  <si>
    <t>711101010R</t>
  </si>
  <si>
    <t>Rozmývání podkladu po oškrabání malby v místnostech výšky do 3,80 m</t>
  </si>
  <si>
    <t>711101011R</t>
  </si>
  <si>
    <t>Hloubková jednonásobná penetrace podkladu v místnostech výšky do 3,80 m</t>
  </si>
  <si>
    <t>711101012R</t>
  </si>
  <si>
    <t>Jednonásobné bílé malby ze směsí za mokra výborně otěruvzdorných v místnostech výšky do 3,80 m</t>
  </si>
  <si>
    <t>952901114</t>
  </si>
  <si>
    <t>Vyčištění budov bytové a občanské výstavby při výšce podlaží přes 4 m</t>
  </si>
  <si>
    <t>735151812</t>
  </si>
  <si>
    <t>Demontáž otopného tělesa panelového jednořadého délka do 2820 mm</t>
  </si>
  <si>
    <t>735192923</t>
  </si>
  <si>
    <t>Zpětná montáž otopného tělesa panelového dvouřadého do 1500 mm</t>
  </si>
  <si>
    <t>741112101R</t>
  </si>
  <si>
    <t>Montáž zařizovacích předmětů elektro</t>
  </si>
  <si>
    <t>741112102</t>
  </si>
  <si>
    <t>Montáž dvířek rozvaděče</t>
  </si>
  <si>
    <t>741112105R</t>
  </si>
  <si>
    <t>Montáž osvětlení</t>
  </si>
  <si>
    <t>741371811</t>
  </si>
  <si>
    <t>Demontáž osvětlovacího modulového systému se zachováním funkčnosti</t>
  </si>
  <si>
    <t>741371821</t>
  </si>
  <si>
    <t>Demontáž zařizovacích předmětů elektro</t>
  </si>
  <si>
    <t>741390972</t>
  </si>
  <si>
    <t>Výměna krytu rozvaděče</t>
  </si>
  <si>
    <t>766660002</t>
  </si>
  <si>
    <t>Montáž dveřních křídel otvíravých 1křídlových š přes 0,8 m do ocelové zárubně</t>
  </si>
  <si>
    <t>766661821</t>
  </si>
  <si>
    <t>Demontáž samozavírače dveřních křídel</t>
  </si>
  <si>
    <t>766662811</t>
  </si>
  <si>
    <t>Demontáž truhlářských prahů dveří jednokřídlových</t>
  </si>
  <si>
    <t>766681821</t>
  </si>
  <si>
    <t>Demontáž zárubní dveří  do 2 m2 k opětovnému použití</t>
  </si>
  <si>
    <t>766682111</t>
  </si>
  <si>
    <t>Montáž zárubní obložkových pro dveře jednokřídlové tl stěny do 170 mm</t>
  </si>
  <si>
    <t>Demontáž soklíků z dlaždic keramických kladených do malty rovných</t>
  </si>
  <si>
    <t>771474113</t>
  </si>
  <si>
    <t>Montáž soklíků z dlaždic keramických rovných flexibilní lepidlo v do 120 mm</t>
  </si>
  <si>
    <t>59761009</t>
  </si>
  <si>
    <t>sokl - podlahy (barevný) 30 x 8 x 0,8 cm I. j.</t>
  </si>
  <si>
    <t>094103000</t>
  </si>
  <si>
    <t>Vyklizení objektu - šetrné přemístění nábytku</t>
  </si>
  <si>
    <t>Aplikace sanační štukové omítky Balustráda</t>
  </si>
  <si>
    <t>977151111</t>
  </si>
  <si>
    <t>Jádrové vrty diamantovými korunkami do D 35 mm do stavebních materiálů</t>
  </si>
  <si>
    <t>978101001R</t>
  </si>
  <si>
    <t>Aplikace silanového krému Remmers Kiesol C.</t>
  </si>
  <si>
    <t>978101002R</t>
  </si>
  <si>
    <t>Vyfoukání vrtů před injektáží a utěsnění injektážních vrtů těsnící maltou Remmers Dichtspachtel</t>
  </si>
  <si>
    <t>978101005R</t>
  </si>
  <si>
    <t>Pomocné lešení</t>
  </si>
  <si>
    <t>978101006R</t>
  </si>
  <si>
    <t>Přesun hmot pro svislou injektáž</t>
  </si>
  <si>
    <t>bm</t>
  </si>
  <si>
    <t>2a.b - Mineralizační nástřik např. Kiesol Standard</t>
  </si>
  <si>
    <t>ks</t>
  </si>
  <si>
    <t>kamenivo drcené hrubé frakce 4-8</t>
  </si>
  <si>
    <t>Oprava podlah z teracových dlaždic do 12 ks/m2</t>
  </si>
  <si>
    <t>Provedení izolace proti tlakové vodě vodorovné včetně SBS pásy včetně materiálu</t>
  </si>
  <si>
    <t>Montáž vpusti dle PD</t>
  </si>
  <si>
    <t>7644621911</t>
  </si>
  <si>
    <t>Cu chrlič dle PD</t>
  </si>
  <si>
    <t>Cu kotlík dle PD</t>
  </si>
  <si>
    <t>Cu soklová lišta</t>
  </si>
  <si>
    <t>Cu plech schodiště</t>
  </si>
  <si>
    <t>7641543543</t>
  </si>
  <si>
    <t>Montáž chrliče</t>
  </si>
  <si>
    <t>7641535315</t>
  </si>
  <si>
    <t>Montáž kotlíku</t>
  </si>
  <si>
    <t>7645155561</t>
  </si>
  <si>
    <t>Montáž soklové lišty včetně zatmelení</t>
  </si>
  <si>
    <t>7645151285</t>
  </si>
  <si>
    <t>Montáž Cu plechu na schodiště</t>
  </si>
  <si>
    <t>76446219112</t>
  </si>
  <si>
    <t>7644621914</t>
  </si>
  <si>
    <t>7644621919</t>
  </si>
  <si>
    <t>vpusť dle PD 29x50x5 cm včetně příslušenství</t>
  </si>
  <si>
    <t>Zatmelení spár schodiště PU tmelem</t>
  </si>
  <si>
    <t>777115454</t>
  </si>
  <si>
    <t>Podklad nebo podsyp ze štěrkopísku ŠP tl 80 mm včetně materiálu</t>
  </si>
  <si>
    <t>62152035</t>
  </si>
  <si>
    <t>Zatravňovací dlaždice ECORASTER</t>
  </si>
  <si>
    <t>Násyp z hrubého kameniva 16-32 s udusáním včetně materiálu</t>
  </si>
  <si>
    <t>Násyp ze štěrkopísku frakce 8 mm včetně materiálu</t>
  </si>
  <si>
    <t>Demontáž kamenných schodišťových stupňů zhotovených na místě</t>
  </si>
  <si>
    <t>317234410</t>
  </si>
  <si>
    <t>Podezdívka schodiště - betonová tvarovka</t>
  </si>
  <si>
    <t>Dodávka a montáž ALU profilu včetně rámu, skleněné výplně a kamenné obruby</t>
  </si>
  <si>
    <t>Nátěr fasádní silikátovou barvou</t>
  </si>
  <si>
    <t>711101036R</t>
  </si>
  <si>
    <t>Hloubková jednonásobná penetrace podkladu</t>
  </si>
  <si>
    <t>01 Jihozápadní roh objektu - provedení vnější
svislé izolace - dle směrnice WTA 4-6-98/d</t>
  </si>
  <si>
    <t>02 Jihovýchodní roh a část při východní fasádě - provedení vnější
svislé izolace - dle směrnice WTA 4-6-98/d</t>
  </si>
  <si>
    <t>03 Obnova exteriérových schodišť</t>
  </si>
  <si>
    <t>04 Vnější soklové omítky JV a JZ</t>
  </si>
  <si>
    <t>05 Provedení zatravňovací dlažby v JV rohu</t>
  </si>
  <si>
    <t>06 Anglické dvorky při severní terase</t>
  </si>
  <si>
    <t>07 Vzduchové kanály kolem severních zahradních křídel</t>
  </si>
  <si>
    <t>08 Terasa při severní fasádě - lokální opravy</t>
  </si>
  <si>
    <t>09 Injektáže izolovaných stěn</t>
  </si>
  <si>
    <t>10 Realizace sanačních omítek v interiéru</t>
  </si>
  <si>
    <t>11 Vnější soklové omítky S</t>
  </si>
  <si>
    <t>Odvodňovací žlab pro zatížení A15 vnitřní š 100 mm s roštem děrovaným z nerez oceli včetně potrubí - dle PD</t>
  </si>
  <si>
    <t xml:space="preserve"> Český rozhlas</t>
  </si>
  <si>
    <t>Provizorní oplocení a obnovení části plotu (východ, západ)</t>
  </si>
  <si>
    <t>030001001</t>
  </si>
  <si>
    <t>Oplechování CU plech</t>
  </si>
  <si>
    <t>712510000R</t>
  </si>
  <si>
    <t>-710083557</t>
  </si>
  <si>
    <t>-760615733</t>
  </si>
  <si>
    <t>{59f6f87e-7b66-4d70-be79-0c2c7bd358a1}</t>
  </si>
  <si>
    <t>12 - Sanace zdí suterénních schodišť při východní fasádě</t>
  </si>
  <si>
    <t>13 - Sanace zdí suterénních schodišť při západní fasádě</t>
  </si>
  <si>
    <t>12 Sanace zdí suterénních schodišť při východní fasádě</t>
  </si>
  <si>
    <t>13 Sanace zdí suterénních schodišť při západní fasádě</t>
  </si>
  <si>
    <t>Celkové náklady za stavbu</t>
  </si>
  <si>
    <t>Celkové náklady za stavbu 1</t>
  </si>
  <si>
    <t>Celkové náklady za stavbu 2</t>
  </si>
  <si>
    <t>Celkové náklady za stavbu 3</t>
  </si>
  <si>
    <t>Celkové náklady za stavbu 4</t>
  </si>
  <si>
    <t>Celkové náklady za stavbu 5</t>
  </si>
  <si>
    <t>Celkové náklady za stavbu 6</t>
  </si>
  <si>
    <t>Celkové náklady za stavbu 7</t>
  </si>
  <si>
    <t>Celkové náklady za stavbu 8</t>
  </si>
  <si>
    <t>Celkové náklady za stavbu 9</t>
  </si>
  <si>
    <t>Celkové náklady za stavbu 10</t>
  </si>
  <si>
    <t>Celkové náklady za stavbu 11</t>
  </si>
  <si>
    <t>Celkové náklady za stavbu 12</t>
  </si>
  <si>
    <t>Celkové náklady za stavbu 13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</si>
</sst>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  <font>
      <i/>
      <sz val="8"/>
      <name val="Trebuchet MS"/>
      <family val="2"/>
    </font>
    <font>
      <i/>
      <sz val="8"/>
      <name val="Trebuchet MS"/>
      <family val="2"/>
      <charset val="238"/>
    </font>
    <font>
      <sz val="8"/>
      <name val="Trebuchet MS"/>
      <family val="2"/>
      <charset val="238"/>
    </font>
    <font>
      <b/>
      <sz val="11"/>
      <color rgb="FF003366"/>
      <name val="Trebuchet MS"/>
      <family val="2"/>
      <charset val="238"/>
    </font>
    <font>
      <i/>
      <sz val="8"/>
      <color rgb="FF0000FF"/>
      <name val="Trebuchet MS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32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4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4" fillId="0" borderId="0" xfId="0" applyFont="1" applyBorder="1" applyAlignment="1">
      <alignment horizontal="left" vertical="center"/>
    </xf>
    <xf numFmtId="0" fontId="0" fillId="0" borderId="6" xfId="0" applyBorder="1"/>
    <xf numFmtId="0" fontId="15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6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center" vertical="center"/>
    </xf>
    <xf numFmtId="0" fontId="18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19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19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14" fillId="0" borderId="22" xfId="0" applyFont="1" applyBorder="1" applyAlignment="1">
      <alignment horizontal="center" vertical="center" wrapText="1"/>
    </xf>
    <xf numFmtId="0" fontId="14" fillId="0" borderId="23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2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vertical="center"/>
    </xf>
    <xf numFmtId="4" fontId="22" fillId="0" borderId="0" xfId="0" applyNumberFormat="1" applyFont="1" applyBorder="1" applyAlignment="1">
      <alignment horizontal="right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2" fillId="0" borderId="0" xfId="0" applyFont="1" applyBorder="1" applyAlignment="1">
      <alignment horizontal="center" vertical="center"/>
    </xf>
    <xf numFmtId="0" fontId="24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0" fontId="25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22" fillId="5" borderId="0" xfId="0" applyFont="1" applyFill="1" applyBorder="1" applyAlignment="1">
      <alignment horizontal="left" vertical="center"/>
    </xf>
    <xf numFmtId="0" fontId="0" fillId="5" borderId="0" xfId="0" applyFont="1" applyFill="1" applyBorder="1" applyAlignment="1">
      <alignment vertical="center"/>
    </xf>
    <xf numFmtId="0" fontId="0" fillId="2" borderId="0" xfId="0" applyFill="1" applyProtection="1"/>
    <xf numFmtId="0" fontId="9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5" borderId="8" xfId="0" applyFont="1" applyFill="1" applyBorder="1" applyAlignment="1">
      <alignment horizontal="left" vertical="center"/>
    </xf>
    <xf numFmtId="0" fontId="3" fillId="5" borderId="9" xfId="0" applyFont="1" applyFill="1" applyBorder="1" applyAlignment="1">
      <alignment horizontal="right" vertical="center"/>
    </xf>
    <xf numFmtId="0" fontId="3" fillId="5" borderId="9" xfId="0" applyFont="1" applyFill="1" applyBorder="1" applyAlignment="1">
      <alignment horizontal="center" vertical="center"/>
    </xf>
    <xf numFmtId="0" fontId="28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4" fillId="0" borderId="25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25" xfId="0" applyFont="1" applyBorder="1" applyAlignment="1">
      <alignment horizontal="left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32" fillId="0" borderId="25" xfId="0" applyFont="1" applyBorder="1" applyAlignment="1" applyProtection="1">
      <alignment horizontal="center" vertical="center"/>
      <protection locked="0"/>
    </xf>
    <xf numFmtId="49" fontId="32" fillId="0" borderId="25" xfId="0" applyNumberFormat="1" applyFont="1" applyBorder="1" applyAlignment="1" applyProtection="1">
      <alignment horizontal="left" vertical="center" wrapText="1"/>
      <protection locked="0"/>
    </xf>
    <xf numFmtId="0" fontId="32" fillId="0" borderId="25" xfId="0" applyFont="1" applyBorder="1" applyAlignment="1" applyProtection="1">
      <alignment horizontal="center" vertical="center" wrapText="1"/>
      <protection locked="0"/>
    </xf>
    <xf numFmtId="167" fontId="32" fillId="0" borderId="25" xfId="0" applyNumberFormat="1" applyFont="1" applyBorder="1" applyAlignment="1" applyProtection="1">
      <alignment vertical="center"/>
      <protection locked="0"/>
    </xf>
    <xf numFmtId="49" fontId="32" fillId="0" borderId="25" xfId="0" applyNumberFormat="1" applyFont="1" applyBorder="1" applyAlignment="1" applyProtection="1">
      <alignment horizontal="left" vertical="center" wrapText="1"/>
    </xf>
    <xf numFmtId="0" fontId="1" fillId="0" borderId="17" xfId="0" applyFont="1" applyBorder="1" applyAlignment="1">
      <alignment horizontal="center" vertical="center"/>
    </xf>
    <xf numFmtId="166" fontId="1" fillId="0" borderId="17" xfId="0" applyNumberFormat="1" applyFont="1" applyBorder="1" applyAlignment="1">
      <alignment vertical="center"/>
    </xf>
    <xf numFmtId="166" fontId="1" fillId="0" borderId="18" xfId="0" applyNumberFormat="1" applyFont="1" applyBorder="1" applyAlignment="1">
      <alignment vertical="center"/>
    </xf>
    <xf numFmtId="0" fontId="0" fillId="0" borderId="25" xfId="0" applyFont="1" applyBorder="1" applyAlignment="1" applyProtection="1">
      <alignment horizontal="center" vertical="center" wrapText="1"/>
    </xf>
    <xf numFmtId="0" fontId="34" fillId="0" borderId="25" xfId="0" applyFont="1" applyBorder="1" applyAlignment="1" applyProtection="1">
      <alignment horizontal="center" vertical="center"/>
      <protection locked="0"/>
    </xf>
    <xf numFmtId="0" fontId="34" fillId="0" borderId="25" xfId="0" applyFont="1" applyBorder="1" applyAlignment="1" applyProtection="1">
      <alignment horizontal="center" vertical="center" wrapText="1"/>
      <protection locked="0"/>
    </xf>
    <xf numFmtId="167" fontId="34" fillId="0" borderId="25" xfId="0" applyNumberFormat="1" applyFont="1" applyBorder="1" applyAlignment="1" applyProtection="1">
      <alignment vertical="center"/>
      <protection locked="0"/>
    </xf>
    <xf numFmtId="0" fontId="26" fillId="0" borderId="0" xfId="0" applyFont="1" applyBorder="1" applyAlignment="1">
      <alignment vertical="center"/>
    </xf>
    <xf numFmtId="0" fontId="25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0" fillId="0" borderId="0" xfId="0" applyBorder="1"/>
    <xf numFmtId="0" fontId="0" fillId="0" borderId="0" xfId="0"/>
    <xf numFmtId="0" fontId="12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4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2" fillId="5" borderId="23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0" fillId="0" borderId="0" xfId="0"/>
    <xf numFmtId="0" fontId="12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5" borderId="23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4" fillId="0" borderId="0" xfId="0" applyFont="1" applyBorder="1" applyAlignment="1">
      <alignment horizontal="left" vertical="center"/>
    </xf>
    <xf numFmtId="0" fontId="0" fillId="5" borderId="0" xfId="0" applyFont="1" applyFill="1" applyBorder="1" applyAlignment="1">
      <alignment vertical="center"/>
    </xf>
    <xf numFmtId="0" fontId="0" fillId="0" borderId="0" xfId="0" applyFont="1" applyBorder="1" applyAlignment="1" applyProtection="1">
      <alignment horizontal="left" vertical="center" wrapText="1"/>
      <protection locked="0"/>
    </xf>
    <xf numFmtId="0" fontId="1" fillId="0" borderId="0" xfId="0" applyFont="1" applyBorder="1" applyAlignment="1">
      <alignment horizontal="left" vertical="center"/>
    </xf>
    <xf numFmtId="0" fontId="0" fillId="0" borderId="0" xfId="0" applyBorder="1"/>
    <xf numFmtId="0" fontId="0" fillId="0" borderId="0" xfId="0"/>
    <xf numFmtId="0" fontId="12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4" fillId="0" borderId="0" xfId="0" applyFont="1" applyBorder="1" applyAlignment="1">
      <alignment horizontal="left" vertical="center"/>
    </xf>
    <xf numFmtId="0" fontId="2" fillId="5" borderId="23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0" fillId="0" borderId="0" xfId="0" applyFont="1" applyBorder="1" applyAlignment="1" applyProtection="1">
      <alignment horizontal="center" vertical="center"/>
      <protection locked="0"/>
    </xf>
    <xf numFmtId="49" fontId="0" fillId="0" borderId="0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Font="1" applyBorder="1" applyAlignment="1" applyProtection="1">
      <alignment horizontal="center" vertical="center" wrapText="1"/>
      <protection locked="0"/>
    </xf>
    <xf numFmtId="167" fontId="0" fillId="0" borderId="0" xfId="0" applyNumberFormat="1" applyFont="1" applyBorder="1" applyAlignment="1" applyProtection="1">
      <alignment vertical="center"/>
      <protection locked="0"/>
    </xf>
    <xf numFmtId="4" fontId="0" fillId="0" borderId="0" xfId="0" applyNumberFormat="1" applyFont="1" applyBorder="1" applyAlignment="1" applyProtection="1">
      <alignment vertical="center"/>
      <protection locked="0"/>
    </xf>
    <xf numFmtId="4" fontId="0" fillId="0" borderId="12" xfId="0" applyNumberFormat="1" applyFont="1" applyBorder="1" applyAlignment="1" applyProtection="1">
      <alignment vertical="center"/>
      <protection locked="0"/>
    </xf>
    <xf numFmtId="0" fontId="25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0" fillId="0" borderId="0" xfId="0" applyBorder="1"/>
    <xf numFmtId="0" fontId="0" fillId="0" borderId="0" xfId="0"/>
    <xf numFmtId="0" fontId="12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4" fillId="0" borderId="0" xfId="0" applyFont="1" applyBorder="1" applyAlignment="1">
      <alignment horizontal="left" vertical="center"/>
    </xf>
    <xf numFmtId="0" fontId="2" fillId="5" borderId="23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38" fillId="0" borderId="25" xfId="0" applyFont="1" applyBorder="1" applyAlignment="1" applyProtection="1">
      <alignment horizontal="center" vertical="center"/>
      <protection locked="0"/>
    </xf>
    <xf numFmtId="167" fontId="0" fillId="0" borderId="0" xfId="0" applyNumberFormat="1" applyFont="1" applyAlignment="1">
      <alignment vertical="center"/>
    </xf>
    <xf numFmtId="4" fontId="0" fillId="0" borderId="0" xfId="0" applyNumberFormat="1" applyFont="1" applyBorder="1" applyAlignment="1">
      <alignment vertical="center"/>
    </xf>
    <xf numFmtId="4" fontId="4" fillId="0" borderId="5" xfId="0" applyNumberFormat="1" applyFont="1" applyBorder="1" applyAlignment="1">
      <alignment horizontal="right" vertical="center"/>
    </xf>
    <xf numFmtId="4" fontId="26" fillId="0" borderId="0" xfId="0" applyNumberFormat="1" applyFont="1" applyBorder="1" applyAlignment="1">
      <alignment horizontal="right" vertical="center"/>
    </xf>
    <xf numFmtId="0" fontId="26" fillId="0" borderId="0" xfId="0" applyFont="1" applyBorder="1" applyAlignment="1">
      <alignment horizontal="right" vertical="center"/>
    </xf>
    <xf numFmtId="0" fontId="4" fillId="0" borderId="5" xfId="0" applyFont="1" applyBorder="1" applyAlignment="1">
      <alignment horizontal="right" vertical="center"/>
    </xf>
    <xf numFmtId="0" fontId="4" fillId="0" borderId="26" xfId="0" applyFont="1" applyBorder="1" applyAlignment="1">
      <alignment horizontal="right" vertical="center"/>
    </xf>
    <xf numFmtId="0" fontId="0" fillId="0" borderId="0" xfId="0" applyBorder="1" applyAlignment="1">
      <alignment horizontal="right"/>
    </xf>
    <xf numFmtId="0" fontId="0" fillId="0" borderId="5" xfId="0" applyBorder="1" applyAlignment="1">
      <alignment horizontal="right"/>
    </xf>
    <xf numFmtId="4" fontId="0" fillId="0" borderId="5" xfId="0" applyNumberFormat="1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5" xfId="0" applyFont="1" applyBorder="1" applyAlignment="1">
      <alignment horizontal="right" vertical="center"/>
    </xf>
    <xf numFmtId="4" fontId="26" fillId="0" borderId="26" xfId="0" applyNumberFormat="1" applyFont="1" applyBorder="1" applyAlignment="1">
      <alignment vertical="center"/>
    </xf>
    <xf numFmtId="4" fontId="22" fillId="5" borderId="5" xfId="0" applyNumberFormat="1" applyFont="1" applyFill="1" applyBorder="1" applyAlignment="1">
      <alignment vertical="center"/>
    </xf>
    <xf numFmtId="4" fontId="26" fillId="0" borderId="0" xfId="0" applyNumberFormat="1" applyFont="1" applyBorder="1" applyAlignment="1">
      <alignment horizontal="right" vertical="center"/>
    </xf>
    <xf numFmtId="4" fontId="22" fillId="5" borderId="0" xfId="0" applyNumberFormat="1" applyFont="1" applyFill="1" applyBorder="1" applyAlignment="1">
      <alignment horizontal="right" vertical="center"/>
    </xf>
    <xf numFmtId="0" fontId="22" fillId="0" borderId="0" xfId="0" applyFont="1" applyBorder="1" applyAlignment="1">
      <alignment horizontal="center" vertical="center"/>
    </xf>
    <xf numFmtId="4" fontId="22" fillId="0" borderId="0" xfId="0" applyNumberFormat="1" applyFont="1" applyBorder="1" applyAlignment="1">
      <alignment horizontal="right" vertical="center"/>
    </xf>
    <xf numFmtId="4" fontId="22" fillId="0" borderId="26" xfId="0" applyNumberFormat="1" applyFont="1" applyBorder="1" applyAlignment="1">
      <alignment horizontal="right" vertical="center"/>
    </xf>
    <xf numFmtId="0" fontId="25" fillId="0" borderId="0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left" vertical="center"/>
    </xf>
    <xf numFmtId="0" fontId="2" fillId="5" borderId="9" xfId="0" applyFont="1" applyFill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4" fontId="22" fillId="0" borderId="0" xfId="0" applyNumberFormat="1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horizontal="left" vertical="center" wrapText="1"/>
    </xf>
    <xf numFmtId="0" fontId="2" fillId="5" borderId="10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3" fillId="4" borderId="9" xfId="0" applyNumberFormat="1" applyFont="1" applyFill="1" applyBorder="1" applyAlignment="1">
      <alignment vertical="center"/>
    </xf>
    <xf numFmtId="0" fontId="0" fillId="4" borderId="10" xfId="0" applyFont="1" applyFill="1" applyBorder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4" fontId="9" fillId="0" borderId="0" xfId="0" applyNumberFormat="1" applyFont="1" applyBorder="1" applyAlignment="1">
      <alignment vertical="center"/>
    </xf>
    <xf numFmtId="0" fontId="0" fillId="0" borderId="0" xfId="0" applyBorder="1"/>
    <xf numFmtId="4" fontId="16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12" fillId="3" borderId="0" xfId="0" applyFont="1" applyFill="1" applyAlignment="1">
      <alignment horizontal="center" vertical="center"/>
    </xf>
    <xf numFmtId="0" fontId="0" fillId="0" borderId="0" xfId="0"/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 wrapText="1"/>
    </xf>
    <xf numFmtId="164" fontId="1" fillId="0" borderId="0" xfId="0" applyNumberFormat="1" applyFont="1" applyBorder="1" applyAlignment="1">
      <alignment vertical="center"/>
    </xf>
    <xf numFmtId="4" fontId="0" fillId="0" borderId="25" xfId="0" applyNumberFormat="1" applyFont="1" applyBorder="1" applyAlignment="1" applyProtection="1">
      <alignment vertical="center"/>
      <protection locked="0"/>
    </xf>
    <xf numFmtId="4" fontId="32" fillId="0" borderId="25" xfId="0" applyNumberFormat="1" applyFont="1" applyBorder="1" applyAlignment="1" applyProtection="1">
      <alignment vertical="center"/>
      <protection locked="0"/>
    </xf>
    <xf numFmtId="4" fontId="6" fillId="0" borderId="17" xfId="0" applyNumberFormat="1" applyFont="1" applyBorder="1" applyAlignment="1"/>
    <xf numFmtId="4" fontId="6" fillId="0" borderId="17" xfId="0" applyNumberFormat="1" applyFont="1" applyBorder="1" applyAlignment="1">
      <alignment vertical="center"/>
    </xf>
    <xf numFmtId="0" fontId="0" fillId="0" borderId="25" xfId="0" applyFont="1" applyBorder="1" applyAlignment="1" applyProtection="1">
      <alignment horizontal="left" vertical="center" wrapText="1"/>
      <protection locked="0"/>
    </xf>
    <xf numFmtId="4" fontId="5" fillId="0" borderId="12" xfId="0" applyNumberFormat="1" applyFont="1" applyBorder="1" applyAlignment="1"/>
    <xf numFmtId="4" fontId="5" fillId="0" borderId="12" xfId="0" applyNumberFormat="1" applyFont="1" applyBorder="1" applyAlignment="1">
      <alignment vertical="center"/>
    </xf>
    <xf numFmtId="4" fontId="6" fillId="0" borderId="23" xfId="0" applyNumberFormat="1" applyFont="1" applyBorder="1" applyAlignment="1"/>
    <xf numFmtId="4" fontId="6" fillId="0" borderId="23" xfId="0" applyNumberFormat="1" applyFont="1" applyBorder="1" applyAlignment="1">
      <alignment vertical="center"/>
    </xf>
    <xf numFmtId="0" fontId="32" fillId="0" borderId="25" xfId="0" applyFont="1" applyBorder="1" applyAlignment="1" applyProtection="1">
      <alignment horizontal="left" vertical="center" wrapText="1"/>
      <protection locked="0"/>
    </xf>
    <xf numFmtId="0" fontId="11" fillId="2" borderId="0" xfId="1" applyFont="1" applyFill="1" applyAlignment="1" applyProtection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0" fillId="5" borderId="0" xfId="0" applyFont="1" applyFill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4" fillId="0" borderId="0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center"/>
    </xf>
    <xf numFmtId="165" fontId="2" fillId="0" borderId="0" xfId="0" applyNumberFormat="1" applyFont="1" applyBorder="1" applyAlignment="1">
      <alignment horizontal="left" vertical="center"/>
    </xf>
    <xf numFmtId="4" fontId="3" fillId="5" borderId="9" xfId="0" applyNumberFormat="1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0" fontId="2" fillId="5" borderId="23" xfId="0" applyFont="1" applyFill="1" applyBorder="1" applyAlignment="1">
      <alignment horizontal="center" vertical="center" wrapText="1"/>
    </xf>
    <xf numFmtId="0" fontId="2" fillId="5" borderId="24" xfId="0" applyFont="1" applyFill="1" applyBorder="1" applyAlignment="1">
      <alignment horizontal="center" vertical="center" wrapText="1"/>
    </xf>
    <xf numFmtId="4" fontId="5" fillId="0" borderId="0" xfId="0" applyNumberFormat="1" applyFont="1" applyBorder="1" applyAlignment="1"/>
    <xf numFmtId="4" fontId="5" fillId="0" borderId="0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" fontId="22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4" fontId="22" fillId="5" borderId="0" xfId="0" applyNumberFormat="1" applyFont="1" applyFill="1" applyBorder="1" applyAlignment="1">
      <alignment vertical="center"/>
    </xf>
    <xf numFmtId="0" fontId="0" fillId="0" borderId="22" xfId="0" applyFont="1" applyBorder="1" applyAlignment="1" applyProtection="1">
      <alignment horizontal="left" vertical="center" wrapText="1"/>
      <protection locked="0"/>
    </xf>
    <xf numFmtId="0" fontId="0" fillId="0" borderId="23" xfId="0" applyFont="1" applyBorder="1" applyAlignment="1" applyProtection="1">
      <alignment horizontal="left" vertical="center" wrapText="1"/>
      <protection locked="0"/>
    </xf>
    <xf numFmtId="0" fontId="0" fillId="0" borderId="24" xfId="0" applyFont="1" applyBorder="1" applyAlignment="1" applyProtection="1">
      <alignment horizontal="left" vertical="center" wrapText="1"/>
      <protection locked="0"/>
    </xf>
    <xf numFmtId="4" fontId="0" fillId="0" borderId="22" xfId="0" applyNumberFormat="1" applyFont="1" applyBorder="1" applyAlignment="1" applyProtection="1">
      <alignment vertical="center"/>
      <protection locked="0"/>
    </xf>
    <xf numFmtId="4" fontId="0" fillId="0" borderId="24" xfId="0" applyNumberFormat="1" applyFont="1" applyBorder="1" applyAlignment="1" applyProtection="1">
      <alignment vertical="center"/>
      <protection locked="0"/>
    </xf>
    <xf numFmtId="4" fontId="0" fillId="0" borderId="23" xfId="0" applyNumberFormat="1" applyFont="1" applyBorder="1" applyAlignment="1" applyProtection="1">
      <alignment vertical="center"/>
      <protection locked="0"/>
    </xf>
    <xf numFmtId="4" fontId="6" fillId="0" borderId="0" xfId="0" applyNumberFormat="1" applyFont="1" applyBorder="1" applyAlignment="1"/>
    <xf numFmtId="4" fontId="35" fillId="0" borderId="25" xfId="0" applyNumberFormat="1" applyFont="1" applyBorder="1" applyAlignment="1" applyProtection="1">
      <alignment vertical="center"/>
      <protection locked="0"/>
    </xf>
    <xf numFmtId="4" fontId="36" fillId="0" borderId="25" xfId="0" applyNumberFormat="1" applyFont="1" applyBorder="1" applyAlignment="1" applyProtection="1">
      <alignment vertical="center"/>
      <protection locked="0"/>
    </xf>
    <xf numFmtId="4" fontId="34" fillId="0" borderId="25" xfId="0" applyNumberFormat="1" applyFont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  <protection locked="0"/>
    </xf>
    <xf numFmtId="4" fontId="32" fillId="0" borderId="24" xfId="0" applyNumberFormat="1" applyFont="1" applyBorder="1" applyAlignment="1" applyProtection="1">
      <alignment vertical="center"/>
      <protection locked="0"/>
    </xf>
    <xf numFmtId="4" fontId="6" fillId="0" borderId="12" xfId="0" applyNumberFormat="1" applyFont="1" applyBorder="1" applyAlignment="1"/>
    <xf numFmtId="4" fontId="6" fillId="0" borderId="12" xfId="0" applyNumberFormat="1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2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23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22B30780-7AA0-4600-9AC2-B5AC55FA775E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0"/>
          <a:ext cx="276860" cy="276860"/>
        </a:xfrm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B56761ED-F15F-4299-AFE5-F84775040D7C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0"/>
          <a:ext cx="276860" cy="276860"/>
        </a:xfrm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E977D425-BE90-4E84-ABBF-BC0C7F238B1E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0"/>
          <a:ext cx="276860" cy="276860"/>
        </a:xfrm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E265E8D8-A88A-45BD-9F11-742EAB0F5FCA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0"/>
          <a:ext cx="276860" cy="276860"/>
        </a:xfrm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AEE14970-FCC8-4EC8-A9C8-8633D0A89BE8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0"/>
          <a:ext cx="276860" cy="276860"/>
        </a:xfrm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104EA28F-74B9-41CB-8DAE-09AA630C50BB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0"/>
          <a:ext cx="276860" cy="276860"/>
        </a:xfrm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A90D1250-08A3-4522-ACEB-5A36B3BB1707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0"/>
          <a:ext cx="276860" cy="276860"/>
        </a:xfrm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.zakostelsky/AppData/Local/Microsoft/Windows/INetCache/Content.Outlook/0U7PVSEG/&#268;esk&#253;%20rozhlas%20VV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VV%20&#268;R%203.etapa%20-%20SO%201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VV%20&#268;R%203.etapa%20-%20SO%2013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kapitulace stavby"/>
      <sheetName val="1 - Svislá hydroizolace zdiva -"/>
      <sheetName val="2 - Svislá hydroizol - 2 ..."/>
      <sheetName val="3 - Vnějsí terasa - 3 - V..."/>
      <sheetName val="4 - Zatravňovací dla - 4 ..."/>
      <sheetName val="5 - Svislá hydroizol - 5 ..."/>
      <sheetName val="6 - Povrchové úpravy - 6 ..."/>
      <sheetName val="7 - Povrchové úpravy - 7 ..."/>
      <sheetName val="8 - Schodiště - 8 - Schod..."/>
    </sheetNames>
    <sheetDataSet>
      <sheetData sheetId="0">
        <row r="6">
          <cell r="K6" t="str">
            <v>1 - Český rozhlas 22</v>
          </cell>
        </row>
        <row r="8">
          <cell r="AN8" t="str">
            <v>6. 2. 2019</v>
          </cell>
        </row>
        <row r="10">
          <cell r="AN10" t="str">
            <v/>
          </cell>
        </row>
        <row r="11">
          <cell r="E11" t="str">
            <v xml:space="preserve"> </v>
          </cell>
          <cell r="AN11" t="str">
            <v/>
          </cell>
        </row>
        <row r="13">
          <cell r="AN13" t="str">
            <v/>
          </cell>
        </row>
        <row r="14">
          <cell r="E14" t="str">
            <v xml:space="preserve"> </v>
          </cell>
          <cell r="AN14" t="str">
            <v/>
          </cell>
        </row>
        <row r="16">
          <cell r="AN16" t="str">
            <v/>
          </cell>
        </row>
        <row r="17">
          <cell r="E17" t="str">
            <v xml:space="preserve"> </v>
          </cell>
          <cell r="AN17" t="str">
            <v/>
          </cell>
        </row>
        <row r="19">
          <cell r="AN19" t="str">
            <v/>
          </cell>
        </row>
        <row r="20">
          <cell r="E20" t="str">
            <v xml:space="preserve"> </v>
          </cell>
          <cell r="AN20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Rekapitulace stavby"/>
      <sheetName val="13"/>
    </sheetNames>
    <sheetDataSet>
      <sheetData sheetId="0">
        <row r="6">
          <cell r="K6" t="str">
            <v>Český rozhlas</v>
          </cell>
        </row>
        <row r="8">
          <cell r="AN8" t="str">
            <v>6. 2. 2019</v>
          </cell>
        </row>
        <row r="10">
          <cell r="AN10" t="str">
            <v/>
          </cell>
        </row>
        <row r="11">
          <cell r="E11" t="str">
            <v xml:space="preserve"> </v>
          </cell>
          <cell r="AN11" t="str">
            <v/>
          </cell>
        </row>
        <row r="13">
          <cell r="AN13" t="str">
            <v/>
          </cell>
        </row>
        <row r="14">
          <cell r="E14" t="str">
            <v xml:space="preserve"> </v>
          </cell>
          <cell r="AN14" t="str">
            <v/>
          </cell>
        </row>
        <row r="16">
          <cell r="AN16" t="str">
            <v/>
          </cell>
        </row>
        <row r="17">
          <cell r="E17" t="str">
            <v xml:space="preserve"> </v>
          </cell>
          <cell r="AN17" t="str">
            <v/>
          </cell>
        </row>
        <row r="19">
          <cell r="AN19" t="str">
            <v/>
          </cell>
        </row>
        <row r="20">
          <cell r="E20" t="str">
            <v xml:space="preserve"> </v>
          </cell>
          <cell r="AN20" t="str">
            <v/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Rekapitulace stavby"/>
      <sheetName val="12"/>
    </sheetNames>
    <sheetDataSet>
      <sheetData sheetId="0">
        <row r="6">
          <cell r="K6" t="str">
            <v xml:space="preserve"> Český rozhlas</v>
          </cell>
        </row>
        <row r="8">
          <cell r="AN8" t="str">
            <v>6. 2. 2019</v>
          </cell>
        </row>
        <row r="10">
          <cell r="AN10" t="str">
            <v/>
          </cell>
        </row>
        <row r="11">
          <cell r="E11" t="str">
            <v xml:space="preserve"> </v>
          </cell>
          <cell r="AN11" t="str">
            <v/>
          </cell>
        </row>
        <row r="13">
          <cell r="AN13" t="str">
            <v/>
          </cell>
        </row>
        <row r="14">
          <cell r="E14" t="str">
            <v xml:space="preserve"> </v>
          </cell>
          <cell r="AN14" t="str">
            <v/>
          </cell>
        </row>
        <row r="16">
          <cell r="AN16" t="str">
            <v/>
          </cell>
        </row>
        <row r="17">
          <cell r="E17" t="str">
            <v xml:space="preserve"> </v>
          </cell>
          <cell r="AN17" t="str">
            <v/>
          </cell>
        </row>
        <row r="19">
          <cell r="AN19" t="str">
            <v/>
          </cell>
        </row>
        <row r="20">
          <cell r="E20" t="str">
            <v xml:space="preserve"> </v>
          </cell>
          <cell r="AN20" t="str">
            <v/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4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K110"/>
  <sheetViews>
    <sheetView showGridLines="0" tabSelected="1" workbookViewId="0">
      <pane ySplit="1" topLeftCell="A2" activePane="bottomLeft" state="frozen"/>
      <selection pane="bottomLeft" activeCell="K6" sqref="K6:AO6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9" width="2.5" customWidth="1"/>
    <col min="10" max="10" width="5.33203125" customWidth="1"/>
    <col min="11" max="33" width="2.5" customWidth="1"/>
    <col min="34" max="34" width="3.33203125" customWidth="1"/>
    <col min="35" max="37" width="2.5" customWidth="1"/>
    <col min="38" max="38" width="13.33203125" customWidth="1"/>
    <col min="39" max="39" width="3.16406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0" t="s">
        <v>0</v>
      </c>
      <c r="B1" s="11"/>
      <c r="C1" s="11"/>
      <c r="D1" s="12" t="s">
        <v>1</v>
      </c>
      <c r="E1" s="11"/>
      <c r="F1" s="11"/>
      <c r="G1" s="11"/>
      <c r="H1" s="11"/>
      <c r="I1" s="11"/>
      <c r="J1" s="11"/>
      <c r="K1" s="13" t="s">
        <v>2</v>
      </c>
      <c r="L1" s="13"/>
      <c r="M1" s="13"/>
      <c r="N1" s="13"/>
      <c r="O1" s="13"/>
      <c r="P1" s="13"/>
      <c r="Q1" s="13"/>
      <c r="R1" s="13"/>
      <c r="S1" s="13"/>
      <c r="T1" s="11"/>
      <c r="U1" s="11"/>
      <c r="V1" s="11"/>
      <c r="W1" s="13" t="s">
        <v>3</v>
      </c>
      <c r="X1" s="13"/>
      <c r="Y1" s="13"/>
      <c r="Z1" s="13"/>
      <c r="AA1" s="13"/>
      <c r="AB1" s="13"/>
      <c r="AC1" s="13"/>
      <c r="AD1" s="13"/>
      <c r="AE1" s="13"/>
      <c r="AF1" s="13"/>
      <c r="AG1" s="11"/>
      <c r="AH1" s="11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5" t="s">
        <v>4</v>
      </c>
      <c r="BB1" s="15" t="s">
        <v>5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6" t="s">
        <v>6</v>
      </c>
      <c r="BU1" s="16" t="s">
        <v>6</v>
      </c>
    </row>
    <row r="2" spans="1:73" ht="36.950000000000003" customHeight="1">
      <c r="C2" s="266" t="s">
        <v>7</v>
      </c>
      <c r="D2" s="267"/>
      <c r="E2" s="267"/>
      <c r="F2" s="267"/>
      <c r="G2" s="267"/>
      <c r="H2" s="267"/>
      <c r="I2" s="267"/>
      <c r="J2" s="267"/>
      <c r="K2" s="267"/>
      <c r="L2" s="267"/>
      <c r="M2" s="267"/>
      <c r="N2" s="267"/>
      <c r="O2" s="267"/>
      <c r="P2" s="267"/>
      <c r="Q2" s="267"/>
      <c r="R2" s="267"/>
      <c r="S2" s="267"/>
      <c r="T2" s="267"/>
      <c r="U2" s="267"/>
      <c r="V2" s="267"/>
      <c r="W2" s="267"/>
      <c r="X2" s="267"/>
      <c r="Y2" s="267"/>
      <c r="Z2" s="267"/>
      <c r="AA2" s="267"/>
      <c r="AB2" s="267"/>
      <c r="AC2" s="267"/>
      <c r="AD2" s="267"/>
      <c r="AE2" s="267"/>
      <c r="AF2" s="267"/>
      <c r="AG2" s="267"/>
      <c r="AH2" s="267"/>
      <c r="AI2" s="267"/>
      <c r="AJ2" s="267"/>
      <c r="AK2" s="267"/>
      <c r="AL2" s="267"/>
      <c r="AM2" s="267"/>
      <c r="AN2" s="267"/>
      <c r="AO2" s="267"/>
      <c r="AP2" s="267"/>
      <c r="AR2" s="264" t="s">
        <v>8</v>
      </c>
      <c r="AS2" s="265"/>
      <c r="AT2" s="265"/>
      <c r="AU2" s="265"/>
      <c r="AV2" s="265"/>
      <c r="AW2" s="265"/>
      <c r="AX2" s="265"/>
      <c r="AY2" s="265"/>
      <c r="AZ2" s="265"/>
      <c r="BA2" s="265"/>
      <c r="BB2" s="265"/>
      <c r="BC2" s="265"/>
      <c r="BD2" s="265"/>
      <c r="BE2" s="265"/>
      <c r="BS2" s="18" t="s">
        <v>9</v>
      </c>
      <c r="BT2" s="18" t="s">
        <v>10</v>
      </c>
    </row>
    <row r="3" spans="1:73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1"/>
      <c r="BS3" s="18" t="s">
        <v>9</v>
      </c>
      <c r="BT3" s="18" t="s">
        <v>11</v>
      </c>
    </row>
    <row r="4" spans="1:73" ht="36.950000000000003" customHeight="1">
      <c r="B4" s="22"/>
      <c r="C4" s="238" t="s">
        <v>12</v>
      </c>
      <c r="D4" s="239"/>
      <c r="E4" s="239"/>
      <c r="F4" s="239"/>
      <c r="G4" s="239"/>
      <c r="H4" s="239"/>
      <c r="I4" s="239"/>
      <c r="J4" s="239"/>
      <c r="K4" s="239"/>
      <c r="L4" s="239"/>
      <c r="M4" s="239"/>
      <c r="N4" s="239"/>
      <c r="O4" s="239"/>
      <c r="P4" s="239"/>
      <c r="Q4" s="239"/>
      <c r="R4" s="239"/>
      <c r="S4" s="239"/>
      <c r="T4" s="239"/>
      <c r="U4" s="239"/>
      <c r="V4" s="239"/>
      <c r="W4" s="239"/>
      <c r="X4" s="239"/>
      <c r="Y4" s="239"/>
      <c r="Z4" s="239"/>
      <c r="AA4" s="239"/>
      <c r="AB4" s="239"/>
      <c r="AC4" s="239"/>
      <c r="AD4" s="239"/>
      <c r="AE4" s="239"/>
      <c r="AF4" s="239"/>
      <c r="AG4" s="239"/>
      <c r="AH4" s="239"/>
      <c r="AI4" s="239"/>
      <c r="AJ4" s="239"/>
      <c r="AK4" s="239"/>
      <c r="AL4" s="239"/>
      <c r="AM4" s="239"/>
      <c r="AN4" s="239"/>
      <c r="AO4" s="239"/>
      <c r="AP4" s="239"/>
      <c r="AQ4" s="23"/>
      <c r="AS4" s="17" t="s">
        <v>13</v>
      </c>
      <c r="BS4" s="18" t="s">
        <v>14</v>
      </c>
    </row>
    <row r="5" spans="1:73" ht="14.45" customHeight="1">
      <c r="B5" s="22"/>
      <c r="C5" s="24"/>
      <c r="D5" s="25" t="s">
        <v>15</v>
      </c>
      <c r="E5" s="24"/>
      <c r="F5" s="24"/>
      <c r="G5" s="24"/>
      <c r="H5" s="24"/>
      <c r="I5" s="24"/>
      <c r="J5" s="24"/>
      <c r="K5" s="268"/>
      <c r="L5" s="261"/>
      <c r="M5" s="261"/>
      <c r="N5" s="261"/>
      <c r="O5" s="261"/>
      <c r="P5" s="261"/>
      <c r="Q5" s="261"/>
      <c r="R5" s="261"/>
      <c r="S5" s="261"/>
      <c r="T5" s="261"/>
      <c r="U5" s="261"/>
      <c r="V5" s="261"/>
      <c r="W5" s="261"/>
      <c r="X5" s="261"/>
      <c r="Y5" s="261"/>
      <c r="Z5" s="261"/>
      <c r="AA5" s="261"/>
      <c r="AB5" s="261"/>
      <c r="AC5" s="261"/>
      <c r="AD5" s="261"/>
      <c r="AE5" s="261"/>
      <c r="AF5" s="261"/>
      <c r="AG5" s="261"/>
      <c r="AH5" s="261"/>
      <c r="AI5" s="261"/>
      <c r="AJ5" s="261"/>
      <c r="AK5" s="261"/>
      <c r="AL5" s="261"/>
      <c r="AM5" s="261"/>
      <c r="AN5" s="261"/>
      <c r="AO5" s="261"/>
      <c r="AP5" s="24"/>
      <c r="AQ5" s="23"/>
      <c r="BS5" s="18" t="s">
        <v>9</v>
      </c>
    </row>
    <row r="6" spans="1:73" ht="36.950000000000003" customHeight="1">
      <c r="B6" s="22"/>
      <c r="C6" s="24"/>
      <c r="D6" s="27" t="s">
        <v>16</v>
      </c>
      <c r="E6" s="24"/>
      <c r="F6" s="24"/>
      <c r="G6" s="24"/>
      <c r="H6" s="24"/>
      <c r="I6" s="24"/>
      <c r="J6" s="24"/>
      <c r="K6" s="269" t="s">
        <v>491</v>
      </c>
      <c r="L6" s="261"/>
      <c r="M6" s="261"/>
      <c r="N6" s="261"/>
      <c r="O6" s="261"/>
      <c r="P6" s="261"/>
      <c r="Q6" s="261"/>
      <c r="R6" s="261"/>
      <c r="S6" s="261"/>
      <c r="T6" s="261"/>
      <c r="U6" s="261"/>
      <c r="V6" s="261"/>
      <c r="W6" s="261"/>
      <c r="X6" s="261"/>
      <c r="Y6" s="261"/>
      <c r="Z6" s="261"/>
      <c r="AA6" s="261"/>
      <c r="AB6" s="261"/>
      <c r="AC6" s="261"/>
      <c r="AD6" s="261"/>
      <c r="AE6" s="261"/>
      <c r="AF6" s="261"/>
      <c r="AG6" s="261"/>
      <c r="AH6" s="261"/>
      <c r="AI6" s="261"/>
      <c r="AJ6" s="261"/>
      <c r="AK6" s="261"/>
      <c r="AL6" s="261"/>
      <c r="AM6" s="261"/>
      <c r="AN6" s="261"/>
      <c r="AO6" s="261"/>
      <c r="AP6" s="24"/>
      <c r="AQ6" s="23"/>
      <c r="BS6" s="18" t="s">
        <v>9</v>
      </c>
    </row>
    <row r="7" spans="1:73" ht="14.45" customHeight="1">
      <c r="B7" s="22"/>
      <c r="C7" s="24"/>
      <c r="D7" s="28" t="s">
        <v>17</v>
      </c>
      <c r="E7" s="24"/>
      <c r="F7" s="24"/>
      <c r="G7" s="24"/>
      <c r="H7" s="24"/>
      <c r="I7" s="24"/>
      <c r="J7" s="24"/>
      <c r="K7" s="26" t="s">
        <v>5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8" t="s">
        <v>18</v>
      </c>
      <c r="AL7" s="24"/>
      <c r="AM7" s="24"/>
      <c r="AN7" s="26" t="s">
        <v>5</v>
      </c>
      <c r="AO7" s="24"/>
      <c r="AP7" s="24"/>
      <c r="AQ7" s="23"/>
      <c r="BS7" s="18" t="s">
        <v>9</v>
      </c>
    </row>
    <row r="8" spans="1:73" ht="14.45" customHeight="1">
      <c r="B8" s="22"/>
      <c r="C8" s="24"/>
      <c r="D8" s="28" t="s">
        <v>19</v>
      </c>
      <c r="E8" s="24"/>
      <c r="F8" s="24"/>
      <c r="G8" s="24"/>
      <c r="H8" s="24"/>
      <c r="I8" s="24"/>
      <c r="J8" s="24"/>
      <c r="K8" s="26" t="s">
        <v>20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8" t="s">
        <v>21</v>
      </c>
      <c r="AL8" s="24"/>
      <c r="AM8" s="24"/>
      <c r="AN8" s="26" t="s">
        <v>22</v>
      </c>
      <c r="AO8" s="24"/>
      <c r="AP8" s="24"/>
      <c r="AQ8" s="23"/>
      <c r="BS8" s="18" t="s">
        <v>9</v>
      </c>
    </row>
    <row r="9" spans="1:73" ht="14.45" customHeight="1">
      <c r="B9" s="22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3"/>
      <c r="BS9" s="18" t="s">
        <v>9</v>
      </c>
    </row>
    <row r="10" spans="1:73" ht="14.45" customHeight="1">
      <c r="B10" s="22"/>
      <c r="C10" s="24"/>
      <c r="D10" s="28" t="s">
        <v>23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8" t="s">
        <v>24</v>
      </c>
      <c r="AL10" s="24"/>
      <c r="AM10" s="24"/>
      <c r="AN10" s="26" t="s">
        <v>5</v>
      </c>
      <c r="AO10" s="24"/>
      <c r="AP10" s="24"/>
      <c r="AQ10" s="23"/>
      <c r="BS10" s="18" t="s">
        <v>9</v>
      </c>
    </row>
    <row r="11" spans="1:73" ht="18.399999999999999" customHeight="1">
      <c r="B11" s="22"/>
      <c r="C11" s="24"/>
      <c r="D11" s="24"/>
      <c r="E11" s="26" t="s">
        <v>20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8" t="s">
        <v>25</v>
      </c>
      <c r="AL11" s="24"/>
      <c r="AM11" s="24"/>
      <c r="AN11" s="26" t="s">
        <v>5</v>
      </c>
      <c r="AO11" s="24"/>
      <c r="AP11" s="24"/>
      <c r="AQ11" s="23"/>
      <c r="BS11" s="18" t="s">
        <v>9</v>
      </c>
    </row>
    <row r="12" spans="1:73" ht="6.95" customHeight="1">
      <c r="B12" s="22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3"/>
      <c r="BS12" s="18" t="s">
        <v>9</v>
      </c>
    </row>
    <row r="13" spans="1:73" ht="14.45" customHeight="1">
      <c r="B13" s="22"/>
      <c r="C13" s="24"/>
      <c r="D13" s="28" t="s">
        <v>26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8" t="s">
        <v>24</v>
      </c>
      <c r="AL13" s="24"/>
      <c r="AM13" s="24"/>
      <c r="AN13" s="26" t="s">
        <v>5</v>
      </c>
      <c r="AO13" s="24"/>
      <c r="AP13" s="24"/>
      <c r="AQ13" s="23"/>
      <c r="BS13" s="18" t="s">
        <v>9</v>
      </c>
    </row>
    <row r="14" spans="1:73" ht="15">
      <c r="B14" s="22"/>
      <c r="C14" s="24"/>
      <c r="D14" s="24"/>
      <c r="E14" s="26" t="s">
        <v>20</v>
      </c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8" t="s">
        <v>25</v>
      </c>
      <c r="AL14" s="24"/>
      <c r="AM14" s="24"/>
      <c r="AN14" s="26" t="s">
        <v>5</v>
      </c>
      <c r="AO14" s="24"/>
      <c r="AP14" s="24"/>
      <c r="AQ14" s="23"/>
      <c r="BS14" s="18" t="s">
        <v>9</v>
      </c>
    </row>
    <row r="15" spans="1:73" ht="6.95" customHeight="1">
      <c r="B15" s="22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3"/>
      <c r="BS15" s="18" t="s">
        <v>6</v>
      </c>
    </row>
    <row r="16" spans="1:73" ht="14.45" customHeight="1">
      <c r="B16" s="22"/>
      <c r="C16" s="24"/>
      <c r="D16" s="28" t="s">
        <v>27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8" t="s">
        <v>24</v>
      </c>
      <c r="AL16" s="24"/>
      <c r="AM16" s="24"/>
      <c r="AN16" s="26" t="s">
        <v>5</v>
      </c>
      <c r="AO16" s="24"/>
      <c r="AP16" s="24"/>
      <c r="AQ16" s="23"/>
      <c r="BS16" s="18" t="s">
        <v>6</v>
      </c>
    </row>
    <row r="17" spans="2:71" ht="18.399999999999999" customHeight="1">
      <c r="B17" s="22"/>
      <c r="C17" s="24"/>
      <c r="D17" s="24"/>
      <c r="E17" s="26" t="s">
        <v>20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8" t="s">
        <v>25</v>
      </c>
      <c r="AL17" s="24"/>
      <c r="AM17" s="24"/>
      <c r="AN17" s="26" t="s">
        <v>5</v>
      </c>
      <c r="AO17" s="24"/>
      <c r="AP17" s="24"/>
      <c r="AQ17" s="23"/>
      <c r="BS17" s="18" t="s">
        <v>28</v>
      </c>
    </row>
    <row r="18" spans="2:71" ht="6.95" customHeight="1">
      <c r="B18" s="22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3"/>
      <c r="BS18" s="18" t="s">
        <v>9</v>
      </c>
    </row>
    <row r="19" spans="2:71" ht="14.45" customHeight="1">
      <c r="B19" s="22"/>
      <c r="C19" s="24"/>
      <c r="D19" s="28" t="s">
        <v>29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8" t="s">
        <v>24</v>
      </c>
      <c r="AL19" s="24"/>
      <c r="AM19" s="24"/>
      <c r="AN19" s="26" t="s">
        <v>5</v>
      </c>
      <c r="AO19" s="24"/>
      <c r="AP19" s="24"/>
      <c r="AQ19" s="23"/>
      <c r="BS19" s="18" t="s">
        <v>9</v>
      </c>
    </row>
    <row r="20" spans="2:71" ht="18.399999999999999" customHeight="1">
      <c r="B20" s="22"/>
      <c r="C20" s="24"/>
      <c r="D20" s="24"/>
      <c r="E20" s="26" t="s">
        <v>20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8" t="s">
        <v>25</v>
      </c>
      <c r="AL20" s="24"/>
      <c r="AM20" s="24"/>
      <c r="AN20" s="26" t="s">
        <v>5</v>
      </c>
      <c r="AO20" s="24"/>
      <c r="AP20" s="24"/>
      <c r="AQ20" s="23"/>
    </row>
    <row r="21" spans="2:71" ht="6.95" customHeight="1">
      <c r="B21" s="22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3"/>
    </row>
    <row r="22" spans="2:71" ht="15">
      <c r="B22" s="22"/>
      <c r="C22" s="24"/>
      <c r="D22" s="28" t="s">
        <v>30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3"/>
    </row>
    <row r="23" spans="2:71" ht="16.5" customHeight="1">
      <c r="B23" s="22"/>
      <c r="C23" s="24"/>
      <c r="D23" s="24"/>
      <c r="E23" s="259" t="s">
        <v>5</v>
      </c>
      <c r="F23" s="259"/>
      <c r="G23" s="259"/>
      <c r="H23" s="259"/>
      <c r="I23" s="259"/>
      <c r="J23" s="259"/>
      <c r="K23" s="259"/>
      <c r="L23" s="259"/>
      <c r="M23" s="259"/>
      <c r="N23" s="259"/>
      <c r="O23" s="259"/>
      <c r="P23" s="259"/>
      <c r="Q23" s="259"/>
      <c r="R23" s="259"/>
      <c r="S23" s="259"/>
      <c r="T23" s="259"/>
      <c r="U23" s="259"/>
      <c r="V23" s="259"/>
      <c r="W23" s="259"/>
      <c r="X23" s="259"/>
      <c r="Y23" s="259"/>
      <c r="Z23" s="259"/>
      <c r="AA23" s="259"/>
      <c r="AB23" s="259"/>
      <c r="AC23" s="259"/>
      <c r="AD23" s="259"/>
      <c r="AE23" s="259"/>
      <c r="AF23" s="259"/>
      <c r="AG23" s="259"/>
      <c r="AH23" s="259"/>
      <c r="AI23" s="259"/>
      <c r="AJ23" s="259"/>
      <c r="AK23" s="259"/>
      <c r="AL23" s="259"/>
      <c r="AM23" s="259"/>
      <c r="AN23" s="259"/>
      <c r="AO23" s="24"/>
      <c r="AP23" s="24"/>
      <c r="AQ23" s="23"/>
    </row>
    <row r="24" spans="2:71" ht="6.95" customHeight="1">
      <c r="B24" s="22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3"/>
    </row>
    <row r="25" spans="2:71" ht="6.95" customHeight="1">
      <c r="B25" s="22"/>
      <c r="C25" s="24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4"/>
      <c r="AQ25" s="23"/>
    </row>
    <row r="26" spans="2:71" ht="14.45" customHeight="1">
      <c r="B26" s="22"/>
      <c r="C26" s="24"/>
      <c r="D26" s="30" t="s">
        <v>31</v>
      </c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60">
        <f>ROUND(AG109,2)</f>
        <v>0</v>
      </c>
      <c r="AL26" s="261"/>
      <c r="AM26" s="261"/>
      <c r="AN26" s="261"/>
      <c r="AO26" s="261"/>
      <c r="AP26" s="24"/>
      <c r="AQ26" s="23"/>
    </row>
    <row r="27" spans="2:71" ht="14.45" customHeight="1">
      <c r="B27" s="22"/>
      <c r="C27" s="24"/>
      <c r="D27" s="30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60"/>
      <c r="AL27" s="260"/>
      <c r="AM27" s="260"/>
      <c r="AN27" s="260"/>
      <c r="AO27" s="260"/>
      <c r="AP27" s="24"/>
      <c r="AQ27" s="23"/>
    </row>
    <row r="28" spans="2:71" s="1" customFormat="1" ht="6.95" customHeight="1"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3"/>
    </row>
    <row r="29" spans="2:71" s="1" customFormat="1" ht="25.9" customHeight="1">
      <c r="B29" s="31"/>
      <c r="C29" s="32"/>
      <c r="D29" s="34" t="s">
        <v>32</v>
      </c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262">
        <f>ROUND(AK26+AK27,2)</f>
        <v>0</v>
      </c>
      <c r="AL29" s="263"/>
      <c r="AM29" s="263"/>
      <c r="AN29" s="263"/>
      <c r="AO29" s="263"/>
      <c r="AP29" s="32"/>
      <c r="AQ29" s="33"/>
    </row>
    <row r="30" spans="2:71" s="1" customFormat="1" ht="6.95" customHeight="1">
      <c r="B30" s="31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3"/>
    </row>
    <row r="31" spans="2:71" s="2" customFormat="1" ht="14.45" customHeight="1">
      <c r="B31" s="36"/>
      <c r="C31" s="37"/>
      <c r="D31" s="38" t="s">
        <v>33</v>
      </c>
      <c r="E31" s="37"/>
      <c r="F31" s="38" t="s">
        <v>34</v>
      </c>
      <c r="G31" s="37"/>
      <c r="H31" s="37"/>
      <c r="I31" s="37"/>
      <c r="J31" s="37"/>
      <c r="K31" s="37"/>
      <c r="L31" s="270">
        <v>0.21</v>
      </c>
      <c r="M31" s="256"/>
      <c r="N31" s="256"/>
      <c r="O31" s="256"/>
      <c r="P31" s="37"/>
      <c r="Q31" s="37"/>
      <c r="R31" s="37"/>
      <c r="S31" s="37"/>
      <c r="T31" s="40" t="s">
        <v>35</v>
      </c>
      <c r="U31" s="37"/>
      <c r="V31" s="37"/>
      <c r="W31" s="255">
        <f>AK26</f>
        <v>0</v>
      </c>
      <c r="X31" s="256"/>
      <c r="Y31" s="256"/>
      <c r="Z31" s="256"/>
      <c r="AA31" s="256"/>
      <c r="AB31" s="256"/>
      <c r="AC31" s="256"/>
      <c r="AD31" s="256"/>
      <c r="AE31" s="256"/>
      <c r="AF31" s="37"/>
      <c r="AG31" s="37"/>
      <c r="AH31" s="37"/>
      <c r="AI31" s="37"/>
      <c r="AJ31" s="37"/>
      <c r="AK31" s="255">
        <f>W31*L31</f>
        <v>0</v>
      </c>
      <c r="AL31" s="256"/>
      <c r="AM31" s="256"/>
      <c r="AN31" s="256"/>
      <c r="AO31" s="256"/>
      <c r="AP31" s="37"/>
      <c r="AQ31" s="41"/>
    </row>
    <row r="32" spans="2:71" s="2" customFormat="1" ht="14.45" customHeight="1">
      <c r="B32" s="36"/>
      <c r="C32" s="37"/>
      <c r="D32" s="37"/>
      <c r="E32" s="37"/>
      <c r="F32" s="38" t="s">
        <v>36</v>
      </c>
      <c r="G32" s="37"/>
      <c r="H32" s="37"/>
      <c r="I32" s="37"/>
      <c r="J32" s="37"/>
      <c r="K32" s="37"/>
      <c r="L32" s="270">
        <v>0.15</v>
      </c>
      <c r="M32" s="256"/>
      <c r="N32" s="256"/>
      <c r="O32" s="256"/>
      <c r="P32" s="37"/>
      <c r="Q32" s="37"/>
      <c r="R32" s="37"/>
      <c r="S32" s="37"/>
      <c r="T32" s="40" t="s">
        <v>35</v>
      </c>
      <c r="U32" s="37"/>
      <c r="V32" s="37"/>
      <c r="W32" s="255">
        <f>AK26</f>
        <v>0</v>
      </c>
      <c r="X32" s="256"/>
      <c r="Y32" s="256"/>
      <c r="Z32" s="256"/>
      <c r="AA32" s="256"/>
      <c r="AB32" s="256"/>
      <c r="AC32" s="256"/>
      <c r="AD32" s="256"/>
      <c r="AE32" s="256"/>
      <c r="AF32" s="37"/>
      <c r="AG32" s="37"/>
      <c r="AH32" s="37"/>
      <c r="AI32" s="37"/>
      <c r="AJ32" s="37"/>
      <c r="AK32" s="255"/>
      <c r="AL32" s="256"/>
      <c r="AM32" s="256"/>
      <c r="AN32" s="256"/>
      <c r="AO32" s="256"/>
      <c r="AP32" s="37"/>
      <c r="AQ32" s="41"/>
    </row>
    <row r="33" spans="2:43" s="2" customFormat="1" ht="14.45" hidden="1" customHeight="1">
      <c r="B33" s="36"/>
      <c r="C33" s="37"/>
      <c r="D33" s="37"/>
      <c r="E33" s="37"/>
      <c r="F33" s="38" t="s">
        <v>37</v>
      </c>
      <c r="G33" s="37"/>
      <c r="H33" s="37"/>
      <c r="I33" s="37"/>
      <c r="J33" s="37"/>
      <c r="K33" s="37"/>
      <c r="L33" s="270">
        <v>0.21</v>
      </c>
      <c r="M33" s="256"/>
      <c r="N33" s="256"/>
      <c r="O33" s="256"/>
      <c r="P33" s="37"/>
      <c r="Q33" s="37"/>
      <c r="R33" s="37"/>
      <c r="S33" s="37"/>
      <c r="T33" s="40" t="s">
        <v>35</v>
      </c>
      <c r="U33" s="37"/>
      <c r="V33" s="37"/>
      <c r="W33" s="255" t="e">
        <f>ROUND(BB87+SUM(CF108),2)</f>
        <v>#REF!</v>
      </c>
      <c r="X33" s="256"/>
      <c r="Y33" s="256"/>
      <c r="Z33" s="256"/>
      <c r="AA33" s="256"/>
      <c r="AB33" s="256"/>
      <c r="AC33" s="256"/>
      <c r="AD33" s="256"/>
      <c r="AE33" s="256"/>
      <c r="AF33" s="37"/>
      <c r="AG33" s="37"/>
      <c r="AH33" s="37"/>
      <c r="AI33" s="37"/>
      <c r="AJ33" s="37"/>
      <c r="AK33" s="255">
        <v>0</v>
      </c>
      <c r="AL33" s="256"/>
      <c r="AM33" s="256"/>
      <c r="AN33" s="256"/>
      <c r="AO33" s="256"/>
      <c r="AP33" s="37"/>
      <c r="AQ33" s="41"/>
    </row>
    <row r="34" spans="2:43" s="2" customFormat="1" ht="14.45" hidden="1" customHeight="1">
      <c r="B34" s="36"/>
      <c r="C34" s="37"/>
      <c r="D34" s="37"/>
      <c r="E34" s="37"/>
      <c r="F34" s="38" t="s">
        <v>38</v>
      </c>
      <c r="G34" s="37"/>
      <c r="H34" s="37"/>
      <c r="I34" s="37"/>
      <c r="J34" s="37"/>
      <c r="K34" s="37"/>
      <c r="L34" s="270">
        <v>0.15</v>
      </c>
      <c r="M34" s="256"/>
      <c r="N34" s="256"/>
      <c r="O34" s="256"/>
      <c r="P34" s="37"/>
      <c r="Q34" s="37"/>
      <c r="R34" s="37"/>
      <c r="S34" s="37"/>
      <c r="T34" s="40" t="s">
        <v>35</v>
      </c>
      <c r="U34" s="37"/>
      <c r="V34" s="37"/>
      <c r="W34" s="255" t="e">
        <f>ROUND(BC87+SUM(CG108),2)</f>
        <v>#REF!</v>
      </c>
      <c r="X34" s="256"/>
      <c r="Y34" s="256"/>
      <c r="Z34" s="256"/>
      <c r="AA34" s="256"/>
      <c r="AB34" s="256"/>
      <c r="AC34" s="256"/>
      <c r="AD34" s="256"/>
      <c r="AE34" s="256"/>
      <c r="AF34" s="37"/>
      <c r="AG34" s="37"/>
      <c r="AH34" s="37"/>
      <c r="AI34" s="37"/>
      <c r="AJ34" s="37"/>
      <c r="AK34" s="255">
        <v>0</v>
      </c>
      <c r="AL34" s="256"/>
      <c r="AM34" s="256"/>
      <c r="AN34" s="256"/>
      <c r="AO34" s="256"/>
      <c r="AP34" s="37"/>
      <c r="AQ34" s="41"/>
    </row>
    <row r="35" spans="2:43" s="2" customFormat="1" ht="14.45" hidden="1" customHeight="1">
      <c r="B35" s="36"/>
      <c r="C35" s="37"/>
      <c r="D35" s="37"/>
      <c r="E35" s="37"/>
      <c r="F35" s="38" t="s">
        <v>39</v>
      </c>
      <c r="G35" s="37"/>
      <c r="H35" s="37"/>
      <c r="I35" s="37"/>
      <c r="J35" s="37"/>
      <c r="K35" s="37"/>
      <c r="L35" s="270">
        <v>0</v>
      </c>
      <c r="M35" s="256"/>
      <c r="N35" s="256"/>
      <c r="O35" s="256"/>
      <c r="P35" s="37"/>
      <c r="Q35" s="37"/>
      <c r="R35" s="37"/>
      <c r="S35" s="37"/>
      <c r="T35" s="40" t="s">
        <v>35</v>
      </c>
      <c r="U35" s="37"/>
      <c r="V35" s="37"/>
      <c r="W35" s="255" t="e">
        <f>ROUND(BD87+SUM(CH108),2)</f>
        <v>#REF!</v>
      </c>
      <c r="X35" s="256"/>
      <c r="Y35" s="256"/>
      <c r="Z35" s="256"/>
      <c r="AA35" s="256"/>
      <c r="AB35" s="256"/>
      <c r="AC35" s="256"/>
      <c r="AD35" s="256"/>
      <c r="AE35" s="256"/>
      <c r="AF35" s="37"/>
      <c r="AG35" s="37"/>
      <c r="AH35" s="37"/>
      <c r="AI35" s="37"/>
      <c r="AJ35" s="37"/>
      <c r="AK35" s="255">
        <v>0</v>
      </c>
      <c r="AL35" s="256"/>
      <c r="AM35" s="256"/>
      <c r="AN35" s="256"/>
      <c r="AO35" s="256"/>
      <c r="AP35" s="37"/>
      <c r="AQ35" s="41"/>
    </row>
    <row r="36" spans="2:43" s="1" customFormat="1" ht="6.95" customHeight="1"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3"/>
    </row>
    <row r="37" spans="2:43" s="1" customFormat="1" ht="25.9" customHeight="1">
      <c r="B37" s="31"/>
      <c r="C37" s="42"/>
      <c r="D37" s="43" t="s">
        <v>40</v>
      </c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5" t="s">
        <v>41</v>
      </c>
      <c r="U37" s="44"/>
      <c r="V37" s="44"/>
      <c r="W37" s="44"/>
      <c r="X37" s="253" t="s">
        <v>42</v>
      </c>
      <c r="Y37" s="254"/>
      <c r="Z37" s="254"/>
      <c r="AA37" s="254"/>
      <c r="AB37" s="254"/>
      <c r="AC37" s="44"/>
      <c r="AD37" s="44"/>
      <c r="AE37" s="44"/>
      <c r="AF37" s="44"/>
      <c r="AG37" s="44"/>
      <c r="AH37" s="44"/>
      <c r="AI37" s="44"/>
      <c r="AJ37" s="44"/>
      <c r="AK37" s="257">
        <f>AK29+AK31</f>
        <v>0</v>
      </c>
      <c r="AL37" s="254"/>
      <c r="AM37" s="254"/>
      <c r="AN37" s="254"/>
      <c r="AO37" s="258"/>
      <c r="AP37" s="42"/>
      <c r="AQ37" s="33"/>
    </row>
    <row r="38" spans="2:43" s="1" customFormat="1" ht="14.45" customHeight="1">
      <c r="B38" s="31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32"/>
      <c r="AP38" s="32"/>
      <c r="AQ38" s="33"/>
    </row>
    <row r="39" spans="2:43">
      <c r="B39" s="22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  <c r="AQ39" s="23"/>
    </row>
    <row r="40" spans="2:43">
      <c r="B40" s="22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3"/>
    </row>
    <row r="41" spans="2:43">
      <c r="B41" s="22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3"/>
    </row>
    <row r="42" spans="2:43">
      <c r="B42" s="22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3"/>
    </row>
    <row r="43" spans="2:43">
      <c r="B43" s="22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3"/>
    </row>
    <row r="44" spans="2:43">
      <c r="B44" s="22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/>
      <c r="AP44" s="24"/>
      <c r="AQ44" s="23"/>
    </row>
    <row r="45" spans="2:43">
      <c r="B45" s="22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24"/>
      <c r="AL45" s="24"/>
      <c r="AM45" s="24"/>
      <c r="AN45" s="24"/>
      <c r="AO45" s="24"/>
      <c r="AP45" s="24"/>
      <c r="AQ45" s="23"/>
    </row>
    <row r="46" spans="2:43">
      <c r="B46" s="22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4"/>
      <c r="AL46" s="24"/>
      <c r="AM46" s="24"/>
      <c r="AN46" s="24"/>
      <c r="AO46" s="24"/>
      <c r="AP46" s="24"/>
      <c r="AQ46" s="23"/>
    </row>
    <row r="47" spans="2:43">
      <c r="B47" s="22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3"/>
    </row>
    <row r="48" spans="2:43">
      <c r="B48" s="22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3"/>
    </row>
    <row r="49" spans="2:43" s="1" customFormat="1" ht="15">
      <c r="B49" s="31"/>
      <c r="C49" s="32"/>
      <c r="D49" s="46" t="s">
        <v>43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8"/>
      <c r="AA49" s="32"/>
      <c r="AB49" s="32"/>
      <c r="AC49" s="46" t="s">
        <v>44</v>
      </c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8"/>
      <c r="AP49" s="32"/>
      <c r="AQ49" s="33"/>
    </row>
    <row r="50" spans="2:43">
      <c r="B50" s="22"/>
      <c r="C50" s="24"/>
      <c r="D50" s="49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50"/>
      <c r="AA50" s="24"/>
      <c r="AB50" s="24"/>
      <c r="AC50" s="49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50"/>
      <c r="AP50" s="24"/>
      <c r="AQ50" s="23"/>
    </row>
    <row r="51" spans="2:43">
      <c r="B51" s="22"/>
      <c r="C51" s="24"/>
      <c r="D51" s="49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50"/>
      <c r="AA51" s="24"/>
      <c r="AB51" s="24"/>
      <c r="AC51" s="49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50"/>
      <c r="AP51" s="24"/>
      <c r="AQ51" s="23"/>
    </row>
    <row r="52" spans="2:43">
      <c r="B52" s="22"/>
      <c r="C52" s="24"/>
      <c r="D52" s="49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50"/>
      <c r="AA52" s="24"/>
      <c r="AB52" s="24"/>
      <c r="AC52" s="49"/>
      <c r="AD52" s="24"/>
      <c r="AE52" s="24"/>
      <c r="AF52" s="24"/>
      <c r="AG52" s="24"/>
      <c r="AH52" s="24"/>
      <c r="AI52" s="24"/>
      <c r="AJ52" s="24"/>
      <c r="AK52" s="24"/>
      <c r="AL52" s="24"/>
      <c r="AM52" s="24"/>
      <c r="AN52" s="24"/>
      <c r="AO52" s="50"/>
      <c r="AP52" s="24"/>
      <c r="AQ52" s="23"/>
    </row>
    <row r="53" spans="2:43">
      <c r="B53" s="22"/>
      <c r="C53" s="24"/>
      <c r="D53" s="49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50"/>
      <c r="AA53" s="24"/>
      <c r="AB53" s="24"/>
      <c r="AC53" s="49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50"/>
      <c r="AP53" s="24"/>
      <c r="AQ53" s="23"/>
    </row>
    <row r="54" spans="2:43">
      <c r="B54" s="22"/>
      <c r="C54" s="24"/>
      <c r="D54" s="49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50"/>
      <c r="AA54" s="24"/>
      <c r="AB54" s="24"/>
      <c r="AC54" s="49"/>
      <c r="AD54" s="24"/>
      <c r="AE54" s="24"/>
      <c r="AF54" s="24"/>
      <c r="AG54" s="24"/>
      <c r="AH54" s="24"/>
      <c r="AI54" s="24"/>
      <c r="AJ54" s="24"/>
      <c r="AK54" s="24"/>
      <c r="AL54" s="24"/>
      <c r="AM54" s="24"/>
      <c r="AN54" s="24"/>
      <c r="AO54" s="50"/>
      <c r="AP54" s="24"/>
      <c r="AQ54" s="23"/>
    </row>
    <row r="55" spans="2:43">
      <c r="B55" s="22"/>
      <c r="C55" s="24"/>
      <c r="D55" s="49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50"/>
      <c r="AA55" s="24"/>
      <c r="AB55" s="24"/>
      <c r="AC55" s="49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50"/>
      <c r="AP55" s="24"/>
      <c r="AQ55" s="23"/>
    </row>
    <row r="56" spans="2:43">
      <c r="B56" s="22"/>
      <c r="C56" s="24"/>
      <c r="D56" s="49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50"/>
      <c r="AA56" s="24"/>
      <c r="AB56" s="24"/>
      <c r="AC56" s="49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50"/>
      <c r="AP56" s="24"/>
      <c r="AQ56" s="23"/>
    </row>
    <row r="57" spans="2:43">
      <c r="B57" s="22"/>
      <c r="C57" s="24"/>
      <c r="D57" s="49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50"/>
      <c r="AA57" s="24"/>
      <c r="AB57" s="24"/>
      <c r="AC57" s="49"/>
      <c r="AD57" s="24"/>
      <c r="AE57" s="24"/>
      <c r="AF57" s="24"/>
      <c r="AG57" s="24"/>
      <c r="AH57" s="24"/>
      <c r="AI57" s="24"/>
      <c r="AJ57" s="24"/>
      <c r="AK57" s="24"/>
      <c r="AL57" s="24"/>
      <c r="AM57" s="24"/>
      <c r="AN57" s="24"/>
      <c r="AO57" s="50"/>
      <c r="AP57" s="24"/>
      <c r="AQ57" s="23"/>
    </row>
    <row r="58" spans="2:43" s="1" customFormat="1" ht="15">
      <c r="B58" s="31"/>
      <c r="C58" s="32"/>
      <c r="D58" s="51" t="s">
        <v>45</v>
      </c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3" t="s">
        <v>46</v>
      </c>
      <c r="S58" s="52"/>
      <c r="T58" s="52"/>
      <c r="U58" s="52"/>
      <c r="V58" s="52"/>
      <c r="W58" s="52"/>
      <c r="X58" s="52"/>
      <c r="Y58" s="52"/>
      <c r="Z58" s="54"/>
      <c r="AA58" s="32"/>
      <c r="AB58" s="32"/>
      <c r="AC58" s="51" t="s">
        <v>45</v>
      </c>
      <c r="AD58" s="52"/>
      <c r="AE58" s="52"/>
      <c r="AF58" s="52"/>
      <c r="AG58" s="52"/>
      <c r="AH58" s="52"/>
      <c r="AI58" s="52"/>
      <c r="AJ58" s="52"/>
      <c r="AK58" s="52"/>
      <c r="AL58" s="52"/>
      <c r="AM58" s="53" t="s">
        <v>46</v>
      </c>
      <c r="AN58" s="52"/>
      <c r="AO58" s="54"/>
      <c r="AP58" s="32"/>
      <c r="AQ58" s="33"/>
    </row>
    <row r="59" spans="2:43">
      <c r="B59" s="22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24"/>
      <c r="AE59" s="24"/>
      <c r="AF59" s="24"/>
      <c r="AG59" s="24"/>
      <c r="AH59" s="24"/>
      <c r="AI59" s="24"/>
      <c r="AJ59" s="24"/>
      <c r="AK59" s="24"/>
      <c r="AL59" s="24"/>
      <c r="AM59" s="24"/>
      <c r="AN59" s="24"/>
      <c r="AO59" s="24"/>
      <c r="AP59" s="24"/>
      <c r="AQ59" s="23"/>
    </row>
    <row r="60" spans="2:43" s="1" customFormat="1" ht="15">
      <c r="B60" s="31"/>
      <c r="C60" s="32"/>
      <c r="D60" s="46" t="s">
        <v>47</v>
      </c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8"/>
      <c r="AA60" s="32"/>
      <c r="AB60" s="32"/>
      <c r="AC60" s="46" t="s">
        <v>48</v>
      </c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8"/>
      <c r="AP60" s="32"/>
      <c r="AQ60" s="33"/>
    </row>
    <row r="61" spans="2:43">
      <c r="B61" s="22"/>
      <c r="C61" s="24"/>
      <c r="D61" s="49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50"/>
      <c r="AA61" s="24"/>
      <c r="AB61" s="24"/>
      <c r="AC61" s="49"/>
      <c r="AD61" s="24"/>
      <c r="AE61" s="24"/>
      <c r="AF61" s="24"/>
      <c r="AG61" s="24"/>
      <c r="AH61" s="24"/>
      <c r="AI61" s="24"/>
      <c r="AJ61" s="24"/>
      <c r="AK61" s="24"/>
      <c r="AL61" s="24"/>
      <c r="AM61" s="24"/>
      <c r="AN61" s="24"/>
      <c r="AO61" s="50"/>
      <c r="AP61" s="24"/>
      <c r="AQ61" s="23"/>
    </row>
    <row r="62" spans="2:43">
      <c r="B62" s="22"/>
      <c r="C62" s="24"/>
      <c r="D62" s="49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50"/>
      <c r="AA62" s="24"/>
      <c r="AB62" s="24"/>
      <c r="AC62" s="49"/>
      <c r="AD62" s="24"/>
      <c r="AE62" s="24"/>
      <c r="AF62" s="24"/>
      <c r="AG62" s="24"/>
      <c r="AH62" s="24"/>
      <c r="AI62" s="24"/>
      <c r="AJ62" s="24"/>
      <c r="AK62" s="24"/>
      <c r="AL62" s="24"/>
      <c r="AM62" s="24"/>
      <c r="AN62" s="24"/>
      <c r="AO62" s="50"/>
      <c r="AP62" s="24"/>
      <c r="AQ62" s="23"/>
    </row>
    <row r="63" spans="2:43">
      <c r="B63" s="22"/>
      <c r="C63" s="24"/>
      <c r="D63" s="49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50"/>
      <c r="AA63" s="24"/>
      <c r="AB63" s="24"/>
      <c r="AC63" s="49"/>
      <c r="AD63" s="24"/>
      <c r="AE63" s="24"/>
      <c r="AF63" s="24"/>
      <c r="AG63" s="24"/>
      <c r="AH63" s="24"/>
      <c r="AI63" s="24"/>
      <c r="AJ63" s="24"/>
      <c r="AK63" s="24"/>
      <c r="AL63" s="24"/>
      <c r="AM63" s="24"/>
      <c r="AN63" s="24"/>
      <c r="AO63" s="50"/>
      <c r="AP63" s="24"/>
      <c r="AQ63" s="23"/>
    </row>
    <row r="64" spans="2:43">
      <c r="B64" s="22"/>
      <c r="C64" s="24"/>
      <c r="D64" s="49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50"/>
      <c r="AA64" s="24"/>
      <c r="AB64" s="24"/>
      <c r="AC64" s="49"/>
      <c r="AD64" s="24"/>
      <c r="AE64" s="24"/>
      <c r="AF64" s="24"/>
      <c r="AG64" s="24"/>
      <c r="AH64" s="24"/>
      <c r="AI64" s="24"/>
      <c r="AJ64" s="24"/>
      <c r="AK64" s="24"/>
      <c r="AL64" s="24"/>
      <c r="AM64" s="24"/>
      <c r="AN64" s="24"/>
      <c r="AO64" s="50"/>
      <c r="AP64" s="24"/>
      <c r="AQ64" s="23"/>
    </row>
    <row r="65" spans="2:43">
      <c r="B65" s="22"/>
      <c r="C65" s="24"/>
      <c r="D65" s="49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50"/>
      <c r="AA65" s="24"/>
      <c r="AB65" s="24"/>
      <c r="AC65" s="49"/>
      <c r="AD65" s="24"/>
      <c r="AE65" s="24"/>
      <c r="AF65" s="24"/>
      <c r="AG65" s="24"/>
      <c r="AH65" s="24"/>
      <c r="AI65" s="24"/>
      <c r="AJ65" s="24"/>
      <c r="AK65" s="24"/>
      <c r="AL65" s="24"/>
      <c r="AM65" s="24"/>
      <c r="AN65" s="24"/>
      <c r="AO65" s="50"/>
      <c r="AP65" s="24"/>
      <c r="AQ65" s="23"/>
    </row>
    <row r="66" spans="2:43">
      <c r="B66" s="22"/>
      <c r="C66" s="24"/>
      <c r="D66" s="49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50"/>
      <c r="AA66" s="24"/>
      <c r="AB66" s="24"/>
      <c r="AC66" s="49"/>
      <c r="AD66" s="24"/>
      <c r="AE66" s="24"/>
      <c r="AF66" s="24"/>
      <c r="AG66" s="24"/>
      <c r="AH66" s="24"/>
      <c r="AI66" s="24"/>
      <c r="AJ66" s="24"/>
      <c r="AK66" s="24"/>
      <c r="AL66" s="24"/>
      <c r="AM66" s="24"/>
      <c r="AN66" s="24"/>
      <c r="AO66" s="50"/>
      <c r="AP66" s="24"/>
      <c r="AQ66" s="23"/>
    </row>
    <row r="67" spans="2:43">
      <c r="B67" s="22"/>
      <c r="C67" s="24"/>
      <c r="D67" s="49"/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50"/>
      <c r="AA67" s="24"/>
      <c r="AB67" s="24"/>
      <c r="AC67" s="49"/>
      <c r="AD67" s="24"/>
      <c r="AE67" s="24"/>
      <c r="AF67" s="24"/>
      <c r="AG67" s="24"/>
      <c r="AH67" s="24"/>
      <c r="AI67" s="24"/>
      <c r="AJ67" s="24"/>
      <c r="AK67" s="24"/>
      <c r="AL67" s="24"/>
      <c r="AM67" s="24"/>
      <c r="AN67" s="24"/>
      <c r="AO67" s="50"/>
      <c r="AP67" s="24"/>
      <c r="AQ67" s="23"/>
    </row>
    <row r="68" spans="2:43">
      <c r="B68" s="22"/>
      <c r="C68" s="24"/>
      <c r="D68" s="49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50"/>
      <c r="AA68" s="24"/>
      <c r="AB68" s="24"/>
      <c r="AC68" s="49"/>
      <c r="AD68" s="24"/>
      <c r="AE68" s="24"/>
      <c r="AF68" s="24"/>
      <c r="AG68" s="24"/>
      <c r="AH68" s="24"/>
      <c r="AI68" s="24"/>
      <c r="AJ68" s="24"/>
      <c r="AK68" s="24"/>
      <c r="AL68" s="24"/>
      <c r="AM68" s="24"/>
      <c r="AN68" s="24"/>
      <c r="AO68" s="50"/>
      <c r="AP68" s="24"/>
      <c r="AQ68" s="23"/>
    </row>
    <row r="69" spans="2:43" s="1" customFormat="1" ht="15">
      <c r="B69" s="31"/>
      <c r="C69" s="32"/>
      <c r="D69" s="51" t="s">
        <v>45</v>
      </c>
      <c r="E69" s="52"/>
      <c r="F69" s="52"/>
      <c r="G69" s="52"/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3" t="s">
        <v>46</v>
      </c>
      <c r="S69" s="52"/>
      <c r="T69" s="52"/>
      <c r="U69" s="52"/>
      <c r="V69" s="52"/>
      <c r="W69" s="52"/>
      <c r="X69" s="52"/>
      <c r="Y69" s="52"/>
      <c r="Z69" s="54"/>
      <c r="AA69" s="32"/>
      <c r="AB69" s="32"/>
      <c r="AC69" s="51" t="s">
        <v>45</v>
      </c>
      <c r="AD69" s="52"/>
      <c r="AE69" s="52"/>
      <c r="AF69" s="52"/>
      <c r="AG69" s="52"/>
      <c r="AH69" s="52"/>
      <c r="AI69" s="52"/>
      <c r="AJ69" s="52"/>
      <c r="AK69" s="52"/>
      <c r="AL69" s="52"/>
      <c r="AM69" s="53" t="s">
        <v>46</v>
      </c>
      <c r="AN69" s="52"/>
      <c r="AO69" s="54"/>
      <c r="AP69" s="32"/>
      <c r="AQ69" s="33"/>
    </row>
    <row r="70" spans="2:43" s="1" customFormat="1" ht="6.95" customHeight="1">
      <c r="B70" s="31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  <c r="AF70" s="32"/>
      <c r="AG70" s="32"/>
      <c r="AH70" s="32"/>
      <c r="AI70" s="32"/>
      <c r="AJ70" s="32"/>
      <c r="AK70" s="32"/>
      <c r="AL70" s="32"/>
      <c r="AM70" s="32"/>
      <c r="AN70" s="32"/>
      <c r="AO70" s="32"/>
      <c r="AP70" s="32"/>
      <c r="AQ70" s="33"/>
    </row>
    <row r="71" spans="2:43" s="1" customFormat="1" ht="6.95" customHeight="1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6"/>
      <c r="S71" s="56"/>
      <c r="T71" s="56"/>
      <c r="U71" s="56"/>
      <c r="V71" s="56"/>
      <c r="W71" s="56"/>
      <c r="X71" s="56"/>
      <c r="Y71" s="56"/>
      <c r="Z71" s="56"/>
      <c r="AA71" s="56"/>
      <c r="AB71" s="56"/>
      <c r="AC71" s="56"/>
      <c r="AD71" s="56"/>
      <c r="AE71" s="56"/>
      <c r="AF71" s="56"/>
      <c r="AG71" s="56"/>
      <c r="AH71" s="56"/>
      <c r="AI71" s="56"/>
      <c r="AJ71" s="56"/>
      <c r="AK71" s="56"/>
      <c r="AL71" s="56"/>
      <c r="AM71" s="56"/>
      <c r="AN71" s="56"/>
      <c r="AO71" s="56"/>
      <c r="AP71" s="56"/>
      <c r="AQ71" s="57"/>
    </row>
    <row r="75" spans="2:43" s="1" customFormat="1" ht="6.95" customHeight="1">
      <c r="B75" s="58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60"/>
    </row>
    <row r="76" spans="2:43" s="1" customFormat="1" ht="36.950000000000003" customHeight="1">
      <c r="B76" s="31"/>
      <c r="C76" s="238" t="s">
        <v>49</v>
      </c>
      <c r="D76" s="239"/>
      <c r="E76" s="239"/>
      <c r="F76" s="239"/>
      <c r="G76" s="239"/>
      <c r="H76" s="239"/>
      <c r="I76" s="239"/>
      <c r="J76" s="239"/>
      <c r="K76" s="239"/>
      <c r="L76" s="239"/>
      <c r="M76" s="239"/>
      <c r="N76" s="239"/>
      <c r="O76" s="239"/>
      <c r="P76" s="239"/>
      <c r="Q76" s="239"/>
      <c r="R76" s="239"/>
      <c r="S76" s="239"/>
      <c r="T76" s="239"/>
      <c r="U76" s="239"/>
      <c r="V76" s="239"/>
      <c r="W76" s="239"/>
      <c r="X76" s="239"/>
      <c r="Y76" s="239"/>
      <c r="Z76" s="239"/>
      <c r="AA76" s="239"/>
      <c r="AB76" s="239"/>
      <c r="AC76" s="239"/>
      <c r="AD76" s="239"/>
      <c r="AE76" s="239"/>
      <c r="AF76" s="239"/>
      <c r="AG76" s="239"/>
      <c r="AH76" s="239"/>
      <c r="AI76" s="239"/>
      <c r="AJ76" s="239"/>
      <c r="AK76" s="239"/>
      <c r="AL76" s="239"/>
      <c r="AM76" s="239"/>
      <c r="AN76" s="239"/>
      <c r="AO76" s="239"/>
      <c r="AP76" s="239"/>
      <c r="AQ76" s="33"/>
    </row>
    <row r="77" spans="2:43" s="3" customFormat="1" ht="14.45" customHeight="1">
      <c r="B77" s="61"/>
      <c r="C77" s="28" t="s">
        <v>15</v>
      </c>
      <c r="D77" s="62"/>
      <c r="E77" s="62"/>
      <c r="F77" s="62"/>
      <c r="G77" s="62"/>
      <c r="H77" s="62"/>
      <c r="I77" s="62"/>
      <c r="J77" s="62"/>
      <c r="K77" s="62"/>
      <c r="L77" s="62"/>
      <c r="M77" s="62"/>
      <c r="N77" s="62"/>
      <c r="O77" s="62"/>
      <c r="P77" s="62"/>
      <c r="Q77" s="62"/>
      <c r="R77" s="62"/>
      <c r="S77" s="62"/>
      <c r="T77" s="62"/>
      <c r="U77" s="62"/>
      <c r="V77" s="62"/>
      <c r="W77" s="62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62"/>
      <c r="AM77" s="62"/>
      <c r="AN77" s="62"/>
      <c r="AO77" s="62"/>
      <c r="AP77" s="62"/>
      <c r="AQ77" s="63"/>
    </row>
    <row r="78" spans="2:43" s="4" customFormat="1" ht="36.950000000000003" customHeight="1">
      <c r="B78" s="64"/>
      <c r="C78" s="65" t="s">
        <v>16</v>
      </c>
      <c r="D78" s="66"/>
      <c r="E78" s="66"/>
      <c r="F78" s="66"/>
      <c r="G78" s="66"/>
      <c r="H78" s="66"/>
      <c r="I78" s="66"/>
      <c r="J78" s="66"/>
      <c r="K78" s="66"/>
      <c r="L78" s="244" t="str">
        <f>K6</f>
        <v xml:space="preserve"> Český rozhlas</v>
      </c>
      <c r="M78" s="245"/>
      <c r="N78" s="245"/>
      <c r="O78" s="245"/>
      <c r="P78" s="245"/>
      <c r="Q78" s="245"/>
      <c r="R78" s="245"/>
      <c r="S78" s="245"/>
      <c r="T78" s="245"/>
      <c r="U78" s="245"/>
      <c r="V78" s="245"/>
      <c r="W78" s="245"/>
      <c r="X78" s="245"/>
      <c r="Y78" s="245"/>
      <c r="Z78" s="245"/>
      <c r="AA78" s="245"/>
      <c r="AB78" s="245"/>
      <c r="AC78" s="245"/>
      <c r="AD78" s="245"/>
      <c r="AE78" s="245"/>
      <c r="AF78" s="245"/>
      <c r="AG78" s="245"/>
      <c r="AH78" s="245"/>
      <c r="AI78" s="245"/>
      <c r="AJ78" s="245"/>
      <c r="AK78" s="245"/>
      <c r="AL78" s="245"/>
      <c r="AM78" s="245"/>
      <c r="AN78" s="245"/>
      <c r="AO78" s="245"/>
      <c r="AP78" s="66"/>
      <c r="AQ78" s="67"/>
    </row>
    <row r="79" spans="2:43" s="1" customFormat="1" ht="6.95" customHeight="1">
      <c r="B79" s="31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2"/>
      <c r="AK79" s="32"/>
      <c r="AL79" s="32"/>
      <c r="AM79" s="32"/>
      <c r="AN79" s="32"/>
      <c r="AO79" s="32"/>
      <c r="AP79" s="32"/>
      <c r="AQ79" s="33"/>
    </row>
    <row r="80" spans="2:43" s="1" customFormat="1" ht="15">
      <c r="B80" s="31"/>
      <c r="C80" s="28" t="s">
        <v>19</v>
      </c>
      <c r="D80" s="32"/>
      <c r="E80" s="32"/>
      <c r="F80" s="32"/>
      <c r="G80" s="32"/>
      <c r="H80" s="32"/>
      <c r="I80" s="32"/>
      <c r="J80" s="32"/>
      <c r="K80" s="32"/>
      <c r="L80" s="68" t="str">
        <f>IF(K8="","",K8)</f>
        <v xml:space="preserve"> </v>
      </c>
      <c r="M80" s="32"/>
      <c r="N80" s="32"/>
      <c r="O80" s="32"/>
      <c r="P80" s="32"/>
      <c r="Q80" s="32"/>
      <c r="R80" s="32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F80" s="32"/>
      <c r="AG80" s="32"/>
      <c r="AH80" s="32"/>
      <c r="AI80" s="28" t="s">
        <v>21</v>
      </c>
      <c r="AJ80" s="32"/>
      <c r="AK80" s="32"/>
      <c r="AL80" s="32"/>
      <c r="AM80" s="69" t="str">
        <f>IF(AN8= "","",AN8)</f>
        <v>6. 2. 2019</v>
      </c>
      <c r="AN80" s="32"/>
      <c r="AO80" s="32"/>
      <c r="AP80" s="32"/>
      <c r="AQ80" s="33"/>
    </row>
    <row r="81" spans="1:76" s="1" customFormat="1" ht="6.95" customHeight="1">
      <c r="B81" s="31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F81" s="32"/>
      <c r="AG81" s="32"/>
      <c r="AH81" s="32"/>
      <c r="AI81" s="32"/>
      <c r="AJ81" s="32"/>
      <c r="AK81" s="32"/>
      <c r="AL81" s="32"/>
      <c r="AM81" s="32"/>
      <c r="AN81" s="32"/>
      <c r="AO81" s="32"/>
      <c r="AP81" s="32"/>
      <c r="AQ81" s="33"/>
    </row>
    <row r="82" spans="1:76" s="1" customFormat="1" ht="15">
      <c r="B82" s="31"/>
      <c r="C82" s="28" t="s">
        <v>23</v>
      </c>
      <c r="D82" s="32"/>
      <c r="E82" s="32"/>
      <c r="F82" s="32"/>
      <c r="G82" s="32"/>
      <c r="H82" s="32"/>
      <c r="I82" s="32"/>
      <c r="J82" s="32"/>
      <c r="K82" s="32"/>
      <c r="L82" s="62" t="str">
        <f>IF(E11= "","",E11)</f>
        <v xml:space="preserve"> </v>
      </c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28" t="s">
        <v>27</v>
      </c>
      <c r="AJ82" s="32"/>
      <c r="AK82" s="32"/>
      <c r="AL82" s="32"/>
      <c r="AM82" s="243" t="str">
        <f>IF(E17="","",E17)</f>
        <v xml:space="preserve"> </v>
      </c>
      <c r="AN82" s="243"/>
      <c r="AO82" s="243"/>
      <c r="AP82" s="243"/>
      <c r="AQ82" s="33"/>
      <c r="AS82" s="247" t="s">
        <v>50</v>
      </c>
      <c r="AT82" s="248"/>
      <c r="AU82" s="47"/>
      <c r="AV82" s="47"/>
      <c r="AW82" s="47"/>
      <c r="AX82" s="47"/>
      <c r="AY82" s="47"/>
      <c r="AZ82" s="47"/>
      <c r="BA82" s="47"/>
      <c r="BB82" s="47"/>
      <c r="BC82" s="47"/>
      <c r="BD82" s="48"/>
    </row>
    <row r="83" spans="1:76" s="1" customFormat="1" ht="15">
      <c r="B83" s="31"/>
      <c r="C83" s="28" t="s">
        <v>26</v>
      </c>
      <c r="D83" s="32"/>
      <c r="E83" s="32"/>
      <c r="F83" s="32"/>
      <c r="G83" s="32"/>
      <c r="H83" s="32"/>
      <c r="I83" s="32"/>
      <c r="J83" s="32"/>
      <c r="K83" s="32"/>
      <c r="L83" s="62" t="str">
        <f>IF(E14="","",E14)</f>
        <v xml:space="preserve"> </v>
      </c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28" t="s">
        <v>29</v>
      </c>
      <c r="AJ83" s="32"/>
      <c r="AK83" s="32"/>
      <c r="AL83" s="32"/>
      <c r="AM83" s="243" t="str">
        <f>IF(E20="","",E20)</f>
        <v xml:space="preserve"> </v>
      </c>
      <c r="AN83" s="243"/>
      <c r="AO83" s="243"/>
      <c r="AP83" s="243"/>
      <c r="AQ83" s="33"/>
      <c r="AS83" s="249"/>
      <c r="AT83" s="250"/>
      <c r="AU83" s="32"/>
      <c r="AV83" s="32"/>
      <c r="AW83" s="32"/>
      <c r="AX83" s="32"/>
      <c r="AY83" s="32"/>
      <c r="AZ83" s="32"/>
      <c r="BA83" s="32"/>
      <c r="BB83" s="32"/>
      <c r="BC83" s="32"/>
      <c r="BD83" s="70"/>
    </row>
    <row r="84" spans="1:76" s="1" customFormat="1" ht="10.9" customHeight="1">
      <c r="B84" s="31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F84" s="32"/>
      <c r="AG84" s="32"/>
      <c r="AH84" s="32"/>
      <c r="AI84" s="32"/>
      <c r="AJ84" s="32"/>
      <c r="AK84" s="32"/>
      <c r="AL84" s="32"/>
      <c r="AM84" s="32"/>
      <c r="AN84" s="32"/>
      <c r="AO84" s="32"/>
      <c r="AP84" s="32"/>
      <c r="AQ84" s="33"/>
      <c r="AS84" s="249"/>
      <c r="AT84" s="250"/>
      <c r="AU84" s="32"/>
      <c r="AV84" s="32"/>
      <c r="AW84" s="32"/>
      <c r="AX84" s="32"/>
      <c r="AY84" s="32"/>
      <c r="AZ84" s="32"/>
      <c r="BA84" s="32"/>
      <c r="BB84" s="32"/>
      <c r="BC84" s="32"/>
      <c r="BD84" s="70"/>
    </row>
    <row r="85" spans="1:76" s="1" customFormat="1" ht="29.25" customHeight="1">
      <c r="B85" s="31"/>
      <c r="C85" s="240" t="s">
        <v>51</v>
      </c>
      <c r="D85" s="241"/>
      <c r="E85" s="241"/>
      <c r="F85" s="241"/>
      <c r="G85" s="241"/>
      <c r="H85" s="71"/>
      <c r="I85" s="242" t="s">
        <v>52</v>
      </c>
      <c r="J85" s="241"/>
      <c r="K85" s="241"/>
      <c r="L85" s="241"/>
      <c r="M85" s="241"/>
      <c r="N85" s="241"/>
      <c r="O85" s="241"/>
      <c r="P85" s="241"/>
      <c r="Q85" s="241"/>
      <c r="R85" s="241"/>
      <c r="S85" s="241"/>
      <c r="T85" s="241"/>
      <c r="U85" s="241"/>
      <c r="V85" s="241"/>
      <c r="W85" s="241"/>
      <c r="X85" s="241"/>
      <c r="Y85" s="241"/>
      <c r="Z85" s="241"/>
      <c r="AA85" s="241"/>
      <c r="AB85" s="241"/>
      <c r="AC85" s="241"/>
      <c r="AD85" s="241"/>
      <c r="AE85" s="241"/>
      <c r="AF85" s="241"/>
      <c r="AG85" s="242" t="s">
        <v>53</v>
      </c>
      <c r="AH85" s="242"/>
      <c r="AI85" s="242"/>
      <c r="AJ85" s="242"/>
      <c r="AK85" s="242"/>
      <c r="AL85" s="242"/>
      <c r="AM85" s="242"/>
      <c r="AN85" s="242"/>
      <c r="AO85" s="242"/>
      <c r="AP85" s="252"/>
      <c r="AQ85" s="33"/>
      <c r="AS85" s="72" t="s">
        <v>54</v>
      </c>
      <c r="AT85" s="73" t="s">
        <v>55</v>
      </c>
      <c r="AU85" s="73" t="s">
        <v>56</v>
      </c>
      <c r="AV85" s="73" t="s">
        <v>57</v>
      </c>
      <c r="AW85" s="73" t="s">
        <v>58</v>
      </c>
      <c r="AX85" s="73" t="s">
        <v>59</v>
      </c>
      <c r="AY85" s="73" t="s">
        <v>60</v>
      </c>
      <c r="AZ85" s="73" t="s">
        <v>61</v>
      </c>
      <c r="BA85" s="73" t="s">
        <v>62</v>
      </c>
      <c r="BB85" s="73" t="s">
        <v>63</v>
      </c>
      <c r="BC85" s="73" t="s">
        <v>64</v>
      </c>
      <c r="BD85" s="74" t="s">
        <v>65</v>
      </c>
    </row>
    <row r="86" spans="1:76" s="1" customFormat="1" ht="10.9" customHeight="1"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3"/>
      <c r="AS86" s="75"/>
      <c r="AT86" s="47"/>
      <c r="AU86" s="47"/>
      <c r="AV86" s="47"/>
      <c r="AW86" s="47"/>
      <c r="AX86" s="47"/>
      <c r="AY86" s="47"/>
      <c r="AZ86" s="47"/>
      <c r="BA86" s="47"/>
      <c r="BB86" s="47"/>
      <c r="BC86" s="47"/>
      <c r="BD86" s="48"/>
    </row>
    <row r="87" spans="1:76" s="4" customFormat="1" ht="32.450000000000003" customHeight="1">
      <c r="B87" s="64"/>
      <c r="C87" s="76" t="s">
        <v>66</v>
      </c>
      <c r="D87" s="77"/>
      <c r="E87" s="77"/>
      <c r="F87" s="77"/>
      <c r="G87" s="77"/>
      <c r="H87" s="77"/>
      <c r="I87" s="77"/>
      <c r="J87" s="77"/>
      <c r="K87" s="77"/>
      <c r="L87" s="77"/>
      <c r="M87" s="77"/>
      <c r="N87" s="77"/>
      <c r="O87" s="77"/>
      <c r="P87" s="77"/>
      <c r="Q87" s="77"/>
      <c r="R87" s="77"/>
      <c r="S87" s="77"/>
      <c r="T87" s="77"/>
      <c r="U87" s="77"/>
      <c r="V87" s="77"/>
      <c r="W87" s="77"/>
      <c r="X87" s="77"/>
      <c r="Y87" s="77"/>
      <c r="Z87" s="77"/>
      <c r="AA87" s="77"/>
      <c r="AB87" s="77"/>
      <c r="AC87" s="77"/>
      <c r="AD87" s="77"/>
      <c r="AE87" s="77"/>
      <c r="AF87" s="77"/>
      <c r="AG87" s="246"/>
      <c r="AH87" s="246"/>
      <c r="AI87" s="246"/>
      <c r="AJ87" s="246"/>
      <c r="AK87" s="246"/>
      <c r="AL87" s="246"/>
      <c r="AM87" s="246"/>
      <c r="AN87" s="246"/>
      <c r="AO87" s="246"/>
      <c r="AP87" s="246"/>
      <c r="AQ87" s="67"/>
      <c r="AS87" s="79" t="e">
        <f>ROUND(SUM(AS89:AS100),2)</f>
        <v>#REF!</v>
      </c>
      <c r="AT87" s="80" t="e">
        <f t="shared" ref="AT87:AT100" si="0">ROUND(SUM(AV87:AW87),2)</f>
        <v>#REF!</v>
      </c>
      <c r="AU87" s="81" t="e">
        <f>ROUND(SUM(AU89:AU100),5)</f>
        <v>#REF!</v>
      </c>
      <c r="AV87" s="80" t="e">
        <f>ROUND(AZ87*L31,2)</f>
        <v>#REF!</v>
      </c>
      <c r="AW87" s="80" t="e">
        <f>ROUND(BA87*L32,2)</f>
        <v>#REF!</v>
      </c>
      <c r="AX87" s="80" t="e">
        <f>ROUND(BB87*L31,2)</f>
        <v>#REF!</v>
      </c>
      <c r="AY87" s="80" t="e">
        <f>ROUND(BC87*L32,2)</f>
        <v>#REF!</v>
      </c>
      <c r="AZ87" s="80" t="e">
        <f>ROUND(SUM(AZ89:AZ100),2)</f>
        <v>#REF!</v>
      </c>
      <c r="BA87" s="80" t="e">
        <f>ROUND(SUM(BA89:BA100),2)</f>
        <v>#REF!</v>
      </c>
      <c r="BB87" s="80" t="e">
        <f>ROUND(SUM(BB89:BB100),2)</f>
        <v>#REF!</v>
      </c>
      <c r="BC87" s="80" t="e">
        <f>ROUND(SUM(BC89:BC100),2)</f>
        <v>#REF!</v>
      </c>
      <c r="BD87" s="82" t="e">
        <f>ROUND(SUM(BD89:BD100),2)</f>
        <v>#REF!</v>
      </c>
      <c r="BS87" s="83" t="s">
        <v>67</v>
      </c>
      <c r="BT87" s="83" t="s">
        <v>68</v>
      </c>
      <c r="BU87" s="84" t="s">
        <v>69</v>
      </c>
      <c r="BV87" s="83" t="s">
        <v>70</v>
      </c>
      <c r="BW87" s="83" t="s">
        <v>71</v>
      </c>
      <c r="BX87" s="83" t="s">
        <v>72</v>
      </c>
    </row>
    <row r="88" spans="1:76" s="4" customFormat="1" ht="32.450000000000003" customHeight="1">
      <c r="B88" s="64"/>
      <c r="C88" s="76"/>
      <c r="D88" s="77"/>
      <c r="E88" s="77"/>
      <c r="F88" s="77"/>
      <c r="G88" s="77"/>
      <c r="H88" s="77"/>
      <c r="I88" s="77"/>
      <c r="J88" s="234"/>
      <c r="K88" s="234"/>
      <c r="L88" s="234"/>
      <c r="M88" s="234"/>
      <c r="N88" s="234"/>
      <c r="O88" s="234"/>
      <c r="P88" s="234"/>
      <c r="Q88" s="234"/>
      <c r="R88" s="234"/>
      <c r="S88" s="234"/>
      <c r="T88" s="234"/>
      <c r="U88" s="234"/>
      <c r="V88" s="234"/>
      <c r="W88" s="77"/>
      <c r="X88" s="77"/>
      <c r="Y88" s="77"/>
      <c r="Z88" s="77"/>
      <c r="AA88" s="77"/>
      <c r="AB88" s="77"/>
      <c r="AC88" s="77"/>
      <c r="AD88" s="77"/>
      <c r="AE88" s="77"/>
      <c r="AF88" s="77"/>
      <c r="AG88" s="78"/>
      <c r="AH88" s="78"/>
      <c r="AI88" s="78"/>
      <c r="AJ88" s="246"/>
      <c r="AK88" s="246"/>
      <c r="AL88" s="246"/>
      <c r="AM88" s="246"/>
      <c r="AN88" s="246"/>
      <c r="AO88" s="246"/>
      <c r="AP88" s="246"/>
      <c r="AQ88" s="67"/>
      <c r="AS88" s="79"/>
      <c r="AT88" s="80"/>
      <c r="AU88" s="81"/>
      <c r="AV88" s="80"/>
      <c r="AW88" s="80"/>
      <c r="AX88" s="80"/>
      <c r="AY88" s="80"/>
      <c r="AZ88" s="80"/>
      <c r="BA88" s="80"/>
      <c r="BB88" s="80"/>
      <c r="BC88" s="80"/>
      <c r="BD88" s="82"/>
      <c r="BS88" s="83"/>
      <c r="BT88" s="83"/>
      <c r="BU88" s="84"/>
      <c r="BV88" s="83"/>
      <c r="BW88" s="83"/>
      <c r="BX88" s="83"/>
    </row>
    <row r="89" spans="1:76" s="5" customFormat="1" ht="40.5" customHeight="1">
      <c r="A89" s="86" t="s">
        <v>73</v>
      </c>
      <c r="B89" s="87"/>
      <c r="C89" s="88"/>
      <c r="D89" s="237"/>
      <c r="E89" s="237"/>
      <c r="F89" s="237"/>
      <c r="G89" s="237"/>
      <c r="H89" s="237"/>
      <c r="I89" s="90"/>
      <c r="J89" s="237" t="s">
        <v>479</v>
      </c>
      <c r="K89" s="237"/>
      <c r="L89" s="237"/>
      <c r="M89" s="237"/>
      <c r="N89" s="237"/>
      <c r="O89" s="237"/>
      <c r="P89" s="237"/>
      <c r="Q89" s="237"/>
      <c r="R89" s="237"/>
      <c r="S89" s="237"/>
      <c r="T89" s="237"/>
      <c r="U89" s="237"/>
      <c r="V89" s="237"/>
      <c r="W89" s="237"/>
      <c r="X89" s="237"/>
      <c r="Y89" s="237"/>
      <c r="Z89" s="237"/>
      <c r="AA89" s="237"/>
      <c r="AB89" s="237"/>
      <c r="AC89" s="237"/>
      <c r="AD89" s="237"/>
      <c r="AE89" s="237"/>
      <c r="AF89" s="237"/>
      <c r="AG89" s="232">
        <f>'01'!M27</f>
        <v>0</v>
      </c>
      <c r="AH89" s="232"/>
      <c r="AI89" s="232"/>
      <c r="AJ89" s="232"/>
      <c r="AK89" s="232"/>
      <c r="AL89" s="232"/>
      <c r="AM89" s="232"/>
      <c r="AN89" s="232"/>
      <c r="AO89" s="232"/>
      <c r="AP89" s="232"/>
      <c r="AQ89" s="220">
        <f>SUM(AG89)</f>
        <v>0</v>
      </c>
      <c r="AR89" s="5" t="s">
        <v>20</v>
      </c>
      <c r="AS89" s="91">
        <f>'01'!M28</f>
        <v>0</v>
      </c>
      <c r="AT89" s="92">
        <f t="shared" si="0"/>
        <v>0</v>
      </c>
      <c r="AU89" s="93" t="e">
        <f>'01'!W125</f>
        <v>#REF!</v>
      </c>
      <c r="AV89" s="92">
        <f>'01'!M32</f>
        <v>0</v>
      </c>
      <c r="AW89" s="92">
        <f>'01'!M33</f>
        <v>0</v>
      </c>
      <c r="AX89" s="92">
        <f>'01'!M34</f>
        <v>0</v>
      </c>
      <c r="AY89" s="92">
        <f>'01'!M35</f>
        <v>0</v>
      </c>
      <c r="AZ89" s="92">
        <f>'01'!H32</f>
        <v>0</v>
      </c>
      <c r="BA89" s="92">
        <f>'01'!H33</f>
        <v>0</v>
      </c>
      <c r="BB89" s="92">
        <f>'01'!H34</f>
        <v>0</v>
      </c>
      <c r="BC89" s="92">
        <f>'01'!H35</f>
        <v>0</v>
      </c>
      <c r="BD89" s="94">
        <f>'01'!H36</f>
        <v>0</v>
      </c>
      <c r="BT89" s="95" t="s">
        <v>74</v>
      </c>
      <c r="BV89" s="95" t="s">
        <v>70</v>
      </c>
      <c r="BW89" s="95" t="s">
        <v>75</v>
      </c>
      <c r="BX89" s="95" t="s">
        <v>71</v>
      </c>
    </row>
    <row r="90" spans="1:76" s="5" customFormat="1" ht="54" customHeight="1">
      <c r="A90" s="86"/>
      <c r="B90" s="87"/>
      <c r="C90" s="88"/>
      <c r="D90" s="159"/>
      <c r="E90" s="159"/>
      <c r="F90" s="159"/>
      <c r="G90" s="159"/>
      <c r="H90" s="159"/>
      <c r="I90" s="158"/>
      <c r="J90" s="237" t="s">
        <v>480</v>
      </c>
      <c r="K90" s="237"/>
      <c r="L90" s="237"/>
      <c r="M90" s="237"/>
      <c r="N90" s="237"/>
      <c r="O90" s="237"/>
      <c r="P90" s="237"/>
      <c r="Q90" s="237"/>
      <c r="R90" s="237"/>
      <c r="S90" s="237"/>
      <c r="T90" s="237"/>
      <c r="U90" s="237"/>
      <c r="V90" s="237"/>
      <c r="W90" s="237"/>
      <c r="X90" s="237"/>
      <c r="Y90" s="237"/>
      <c r="Z90" s="237"/>
      <c r="AA90" s="237"/>
      <c r="AB90" s="237"/>
      <c r="AC90" s="237"/>
      <c r="AD90" s="237"/>
      <c r="AE90" s="237"/>
      <c r="AF90" s="237"/>
      <c r="AG90" s="232">
        <f>'02'!M27</f>
        <v>0</v>
      </c>
      <c r="AH90" s="232"/>
      <c r="AI90" s="232"/>
      <c r="AJ90" s="232"/>
      <c r="AK90" s="232"/>
      <c r="AL90" s="232"/>
      <c r="AM90" s="232"/>
      <c r="AN90" s="232"/>
      <c r="AO90" s="232"/>
      <c r="AP90" s="232"/>
      <c r="AQ90" s="220">
        <f>SUM(AG90)</f>
        <v>0</v>
      </c>
      <c r="AS90" s="91"/>
      <c r="AT90" s="92"/>
      <c r="AU90" s="93"/>
      <c r="AV90" s="92"/>
      <c r="AW90" s="92"/>
      <c r="AX90" s="92"/>
      <c r="AY90" s="92"/>
      <c r="AZ90" s="92"/>
      <c r="BA90" s="92"/>
      <c r="BB90" s="92"/>
      <c r="BC90" s="92"/>
      <c r="BD90" s="94"/>
      <c r="BT90" s="95"/>
      <c r="BV90" s="95"/>
      <c r="BW90" s="95"/>
      <c r="BX90" s="95"/>
    </row>
    <row r="91" spans="1:76" s="5" customFormat="1" ht="23.25" customHeight="1">
      <c r="A91" s="86" t="s">
        <v>73</v>
      </c>
      <c r="B91" s="87"/>
      <c r="C91" s="88"/>
      <c r="D91" s="237"/>
      <c r="E91" s="237"/>
      <c r="F91" s="237"/>
      <c r="G91" s="237"/>
      <c r="H91" s="237"/>
      <c r="I91" s="90"/>
      <c r="J91" s="237" t="s">
        <v>481</v>
      </c>
      <c r="K91" s="237"/>
      <c r="L91" s="237"/>
      <c r="M91" s="237"/>
      <c r="N91" s="237"/>
      <c r="O91" s="237"/>
      <c r="P91" s="237"/>
      <c r="Q91" s="237"/>
      <c r="R91" s="237"/>
      <c r="S91" s="237"/>
      <c r="T91" s="237"/>
      <c r="U91" s="237"/>
      <c r="V91" s="237"/>
      <c r="W91" s="237"/>
      <c r="X91" s="237"/>
      <c r="Y91" s="237"/>
      <c r="Z91" s="237"/>
      <c r="AA91" s="237"/>
      <c r="AB91" s="237"/>
      <c r="AC91" s="237"/>
      <c r="AD91" s="237"/>
      <c r="AE91" s="237"/>
      <c r="AF91" s="237"/>
      <c r="AG91" s="232">
        <f>'03'!M27</f>
        <v>0</v>
      </c>
      <c r="AH91" s="232"/>
      <c r="AI91" s="232"/>
      <c r="AJ91" s="232"/>
      <c r="AK91" s="232"/>
      <c r="AL91" s="232"/>
      <c r="AM91" s="232"/>
      <c r="AN91" s="232"/>
      <c r="AO91" s="232"/>
      <c r="AP91" s="232"/>
      <c r="AQ91" s="220">
        <f>SUM(AG91)</f>
        <v>0</v>
      </c>
      <c r="AS91" s="91">
        <f>'02'!M28</f>
        <v>0</v>
      </c>
      <c r="AT91" s="92">
        <f t="shared" si="0"/>
        <v>0</v>
      </c>
      <c r="AU91" s="93" t="e">
        <f>'02'!W123</f>
        <v>#REF!</v>
      </c>
      <c r="AV91" s="92">
        <f>'02'!M32</f>
        <v>0</v>
      </c>
      <c r="AW91" s="92">
        <f>'02'!M33</f>
        <v>0</v>
      </c>
      <c r="AX91" s="92">
        <f>'02'!M34</f>
        <v>0</v>
      </c>
      <c r="AY91" s="92">
        <f>'02'!M35</f>
        <v>0</v>
      </c>
      <c r="AZ91" s="92">
        <f>'02'!H32</f>
        <v>0</v>
      </c>
      <c r="BA91" s="92">
        <f>'02'!H33</f>
        <v>0</v>
      </c>
      <c r="BB91" s="92">
        <f>'02'!H34</f>
        <v>0</v>
      </c>
      <c r="BC91" s="92">
        <f>'02'!H35</f>
        <v>0</v>
      </c>
      <c r="BD91" s="94">
        <f>'02'!H36</f>
        <v>0</v>
      </c>
      <c r="BT91" s="95" t="s">
        <v>74</v>
      </c>
      <c r="BV91" s="95" t="s">
        <v>70</v>
      </c>
      <c r="BW91" s="95" t="s">
        <v>76</v>
      </c>
      <c r="BX91" s="95" t="s">
        <v>71</v>
      </c>
    </row>
    <row r="92" spans="1:76" s="5" customFormat="1" ht="23.25" customHeight="1">
      <c r="A92" s="86" t="s">
        <v>73</v>
      </c>
      <c r="B92" s="87"/>
      <c r="C92" s="88"/>
      <c r="D92" s="237"/>
      <c r="E92" s="237"/>
      <c r="F92" s="237"/>
      <c r="G92" s="237"/>
      <c r="H92" s="237"/>
      <c r="I92" s="90"/>
      <c r="J92" s="251" t="s">
        <v>482</v>
      </c>
      <c r="K92" s="237"/>
      <c r="L92" s="237"/>
      <c r="M92" s="237"/>
      <c r="N92" s="237"/>
      <c r="O92" s="237"/>
      <c r="P92" s="237"/>
      <c r="Q92" s="237"/>
      <c r="R92" s="237"/>
      <c r="S92" s="237"/>
      <c r="T92" s="237"/>
      <c r="U92" s="237"/>
      <c r="V92" s="237"/>
      <c r="W92" s="237"/>
      <c r="X92" s="237"/>
      <c r="Y92" s="237"/>
      <c r="Z92" s="237"/>
      <c r="AA92" s="237"/>
      <c r="AB92" s="237"/>
      <c r="AC92" s="237"/>
      <c r="AD92" s="237"/>
      <c r="AE92" s="237"/>
      <c r="AF92" s="237"/>
      <c r="AG92" s="232">
        <f>'04'!M27</f>
        <v>0</v>
      </c>
      <c r="AH92" s="232"/>
      <c r="AI92" s="232"/>
      <c r="AJ92" s="232"/>
      <c r="AK92" s="232"/>
      <c r="AL92" s="232"/>
      <c r="AM92" s="232"/>
      <c r="AN92" s="232"/>
      <c r="AO92" s="232"/>
      <c r="AP92" s="232"/>
      <c r="AQ92" s="220">
        <f>SUM(AG92)</f>
        <v>0</v>
      </c>
      <c r="AS92" s="91">
        <f>'08'!M28</f>
        <v>0</v>
      </c>
      <c r="AT92" s="92">
        <f t="shared" si="0"/>
        <v>0</v>
      </c>
      <c r="AU92" s="93">
        <f>'08'!W121</f>
        <v>0</v>
      </c>
      <c r="AV92" s="92">
        <f>'08'!M32</f>
        <v>0</v>
      </c>
      <c r="AW92" s="92">
        <f>'08'!M33</f>
        <v>0</v>
      </c>
      <c r="AX92" s="92">
        <f>'08'!M34</f>
        <v>0</v>
      </c>
      <c r="AY92" s="92">
        <f>'08'!M35</f>
        <v>0</v>
      </c>
      <c r="AZ92" s="92">
        <f>'08'!H32</f>
        <v>0</v>
      </c>
      <c r="BA92" s="92">
        <f>'08'!H33</f>
        <v>0</v>
      </c>
      <c r="BB92" s="92">
        <f>'08'!H34</f>
        <v>0</v>
      </c>
      <c r="BC92" s="92">
        <f>'08'!H35</f>
        <v>0</v>
      </c>
      <c r="BD92" s="94">
        <f>'08'!H36</f>
        <v>0</v>
      </c>
      <c r="BT92" s="95" t="s">
        <v>74</v>
      </c>
      <c r="BV92" s="95" t="s">
        <v>70</v>
      </c>
      <c r="BW92" s="95" t="s">
        <v>77</v>
      </c>
      <c r="BX92" s="95" t="s">
        <v>71</v>
      </c>
    </row>
    <row r="93" spans="1:76" s="5" customFormat="1" ht="23.25" customHeight="1">
      <c r="A93" s="86" t="s">
        <v>73</v>
      </c>
      <c r="B93" s="87"/>
      <c r="C93" s="88"/>
      <c r="D93" s="237"/>
      <c r="E93" s="237"/>
      <c r="F93" s="237"/>
      <c r="G93" s="237"/>
      <c r="H93" s="237"/>
      <c r="I93" s="90"/>
      <c r="J93" s="237" t="s">
        <v>483</v>
      </c>
      <c r="K93" s="237"/>
      <c r="L93" s="237"/>
      <c r="M93" s="237"/>
      <c r="N93" s="237"/>
      <c r="O93" s="237"/>
      <c r="P93" s="237"/>
      <c r="Q93" s="237"/>
      <c r="R93" s="237"/>
      <c r="S93" s="237"/>
      <c r="T93" s="237"/>
      <c r="U93" s="237"/>
      <c r="V93" s="237"/>
      <c r="W93" s="237"/>
      <c r="X93" s="237"/>
      <c r="Y93" s="237"/>
      <c r="Z93" s="237"/>
      <c r="AA93" s="237"/>
      <c r="AB93" s="237"/>
      <c r="AC93" s="237"/>
      <c r="AD93" s="237"/>
      <c r="AE93" s="237"/>
      <c r="AF93" s="237"/>
      <c r="AG93" s="232">
        <f>'05'!M27</f>
        <v>0</v>
      </c>
      <c r="AH93" s="232"/>
      <c r="AI93" s="232"/>
      <c r="AJ93" s="232"/>
      <c r="AK93" s="232"/>
      <c r="AL93" s="232"/>
      <c r="AM93" s="232"/>
      <c r="AN93" s="232"/>
      <c r="AO93" s="232"/>
      <c r="AP93" s="232"/>
      <c r="AQ93" s="220">
        <f>SUM(AG93)</f>
        <v>0</v>
      </c>
      <c r="AS93" s="91">
        <f>'05'!M28</f>
        <v>0</v>
      </c>
      <c r="AT93" s="92">
        <f t="shared" si="0"/>
        <v>0</v>
      </c>
      <c r="AU93" s="93">
        <f>'05'!W117</f>
        <v>0</v>
      </c>
      <c r="AV93" s="92">
        <f>'05'!M32</f>
        <v>0</v>
      </c>
      <c r="AW93" s="92">
        <f>'05'!M33</f>
        <v>0</v>
      </c>
      <c r="AX93" s="92">
        <f>'05'!M34</f>
        <v>0</v>
      </c>
      <c r="AY93" s="92">
        <f>'05'!M35</f>
        <v>0</v>
      </c>
      <c r="AZ93" s="92">
        <f>'05'!H32</f>
        <v>0</v>
      </c>
      <c r="BA93" s="92">
        <f>'05'!H33</f>
        <v>0</v>
      </c>
      <c r="BB93" s="92">
        <f>'05'!H34</f>
        <v>0</v>
      </c>
      <c r="BC93" s="92">
        <f>'05'!H35</f>
        <v>0</v>
      </c>
      <c r="BD93" s="94">
        <f>'05'!H36</f>
        <v>0</v>
      </c>
      <c r="BT93" s="95" t="s">
        <v>74</v>
      </c>
      <c r="BV93" s="95" t="s">
        <v>70</v>
      </c>
      <c r="BW93" s="95" t="s">
        <v>78</v>
      </c>
      <c r="BX93" s="95" t="s">
        <v>71</v>
      </c>
    </row>
    <row r="94" spans="1:76" s="5" customFormat="1" ht="23.25" customHeight="1">
      <c r="A94" s="86"/>
      <c r="B94" s="87"/>
      <c r="C94" s="88"/>
      <c r="D94" s="89"/>
      <c r="E94" s="89"/>
      <c r="F94" s="89"/>
      <c r="G94" s="89"/>
      <c r="H94" s="89"/>
      <c r="I94" s="90"/>
      <c r="J94" s="234"/>
      <c r="K94" s="234"/>
      <c r="L94" s="234"/>
      <c r="M94" s="234"/>
      <c r="N94" s="234"/>
      <c r="O94" s="234"/>
      <c r="P94" s="234"/>
      <c r="Q94" s="234"/>
      <c r="R94" s="234"/>
      <c r="S94" s="234"/>
      <c r="T94" s="234"/>
      <c r="U94" s="234"/>
      <c r="V94" s="234"/>
      <c r="W94" s="85"/>
      <c r="X94" s="89"/>
      <c r="Y94" s="89"/>
      <c r="Z94" s="89"/>
      <c r="AA94" s="89"/>
      <c r="AB94" s="89"/>
      <c r="AC94" s="89"/>
      <c r="AD94" s="89"/>
      <c r="AE94" s="89"/>
      <c r="AF94" s="89"/>
      <c r="AG94" s="221"/>
      <c r="AH94" s="222"/>
      <c r="AI94" s="222"/>
      <c r="AJ94" s="222"/>
      <c r="AK94" s="235"/>
      <c r="AL94" s="235"/>
      <c r="AM94" s="235"/>
      <c r="AN94" s="235"/>
      <c r="AO94" s="235"/>
      <c r="AP94" s="235"/>
      <c r="AQ94" s="223"/>
      <c r="AS94" s="91"/>
      <c r="AT94" s="92"/>
      <c r="AU94" s="93"/>
      <c r="AV94" s="92"/>
      <c r="AW94" s="92"/>
      <c r="AX94" s="92"/>
      <c r="AY94" s="92"/>
      <c r="AZ94" s="92"/>
      <c r="BA94" s="92"/>
      <c r="BB94" s="92"/>
      <c r="BC94" s="92"/>
      <c r="BD94" s="94"/>
      <c r="BT94" s="95"/>
      <c r="BV94" s="95"/>
      <c r="BW94" s="95"/>
      <c r="BX94" s="95"/>
    </row>
    <row r="95" spans="1:76" s="5" customFormat="1" ht="36" customHeight="1">
      <c r="A95" s="86" t="s">
        <v>73</v>
      </c>
      <c r="B95" s="87"/>
      <c r="C95" s="88"/>
      <c r="D95" s="237"/>
      <c r="E95" s="237"/>
      <c r="F95" s="237"/>
      <c r="G95" s="237"/>
      <c r="H95" s="237"/>
      <c r="I95" s="90"/>
      <c r="J95" s="237" t="s">
        <v>484</v>
      </c>
      <c r="K95" s="237"/>
      <c r="L95" s="237"/>
      <c r="M95" s="237"/>
      <c r="N95" s="237"/>
      <c r="O95" s="237"/>
      <c r="P95" s="237"/>
      <c r="Q95" s="237"/>
      <c r="R95" s="237"/>
      <c r="S95" s="237"/>
      <c r="T95" s="237"/>
      <c r="U95" s="237"/>
      <c r="V95" s="237"/>
      <c r="W95" s="237"/>
      <c r="X95" s="237"/>
      <c r="Y95" s="237"/>
      <c r="Z95" s="237"/>
      <c r="AA95" s="237"/>
      <c r="AB95" s="237"/>
      <c r="AC95" s="237"/>
      <c r="AD95" s="237"/>
      <c r="AE95" s="237"/>
      <c r="AF95" s="237"/>
      <c r="AG95" s="232">
        <f>'06'!N120</f>
        <v>0</v>
      </c>
      <c r="AH95" s="232"/>
      <c r="AI95" s="232"/>
      <c r="AJ95" s="232"/>
      <c r="AK95" s="232"/>
      <c r="AL95" s="232"/>
      <c r="AM95" s="232"/>
      <c r="AN95" s="232"/>
      <c r="AO95" s="232"/>
      <c r="AP95" s="232"/>
      <c r="AQ95" s="220">
        <f t="shared" ref="AQ95:AQ100" si="1">SUM(AG95)</f>
        <v>0</v>
      </c>
      <c r="AS95" s="91" t="e">
        <f>#REF!</f>
        <v>#REF!</v>
      </c>
      <c r="AT95" s="92" t="e">
        <f t="shared" si="0"/>
        <v>#REF!</v>
      </c>
      <c r="AU95" s="93" t="e">
        <f>#REF!</f>
        <v>#REF!</v>
      </c>
      <c r="AV95" s="92" t="e">
        <f>#REF!</f>
        <v>#REF!</v>
      </c>
      <c r="AW95" s="92" t="e">
        <f>#REF!</f>
        <v>#REF!</v>
      </c>
      <c r="AX95" s="92" t="e">
        <f>#REF!</f>
        <v>#REF!</v>
      </c>
      <c r="AY95" s="92" t="e">
        <f>#REF!</f>
        <v>#REF!</v>
      </c>
      <c r="AZ95" s="92" t="e">
        <f>#REF!</f>
        <v>#REF!</v>
      </c>
      <c r="BA95" s="92" t="e">
        <f>#REF!</f>
        <v>#REF!</v>
      </c>
      <c r="BB95" s="92" t="e">
        <f>#REF!</f>
        <v>#REF!</v>
      </c>
      <c r="BC95" s="92" t="e">
        <f>#REF!</f>
        <v>#REF!</v>
      </c>
      <c r="BD95" s="94" t="e">
        <f>#REF!</f>
        <v>#REF!</v>
      </c>
      <c r="BT95" s="95" t="s">
        <v>74</v>
      </c>
      <c r="BV95" s="95" t="s">
        <v>70</v>
      </c>
      <c r="BW95" s="95" t="s">
        <v>79</v>
      </c>
      <c r="BX95" s="95" t="s">
        <v>71</v>
      </c>
    </row>
    <row r="96" spans="1:76" s="5" customFormat="1" ht="42.75" customHeight="1">
      <c r="A96" s="86" t="s">
        <v>73</v>
      </c>
      <c r="B96" s="87"/>
      <c r="C96" s="88"/>
      <c r="D96" s="237"/>
      <c r="E96" s="237"/>
      <c r="F96" s="237"/>
      <c r="G96" s="237"/>
      <c r="H96" s="237"/>
      <c r="I96" s="90"/>
      <c r="J96" s="237" t="s">
        <v>485</v>
      </c>
      <c r="K96" s="237"/>
      <c r="L96" s="237"/>
      <c r="M96" s="237"/>
      <c r="N96" s="237"/>
      <c r="O96" s="237"/>
      <c r="P96" s="237"/>
      <c r="Q96" s="237"/>
      <c r="R96" s="237"/>
      <c r="S96" s="237"/>
      <c r="T96" s="237"/>
      <c r="U96" s="237"/>
      <c r="V96" s="237"/>
      <c r="W96" s="237"/>
      <c r="X96" s="237"/>
      <c r="Y96" s="237"/>
      <c r="Z96" s="237"/>
      <c r="AA96" s="237"/>
      <c r="AB96" s="237"/>
      <c r="AC96" s="237"/>
      <c r="AD96" s="237"/>
      <c r="AE96" s="237"/>
      <c r="AF96" s="237"/>
      <c r="AG96" s="232">
        <f>'07'!N125</f>
        <v>0</v>
      </c>
      <c r="AH96" s="232"/>
      <c r="AI96" s="232"/>
      <c r="AJ96" s="232"/>
      <c r="AK96" s="232"/>
      <c r="AL96" s="232"/>
      <c r="AM96" s="232"/>
      <c r="AN96" s="232"/>
      <c r="AO96" s="232"/>
      <c r="AP96" s="232"/>
      <c r="AQ96" s="220">
        <f t="shared" si="1"/>
        <v>0</v>
      </c>
      <c r="AS96" s="91">
        <f>'10'!M28</f>
        <v>0</v>
      </c>
      <c r="AT96" s="92">
        <f t="shared" si="0"/>
        <v>0</v>
      </c>
      <c r="AU96" s="93" t="e">
        <f>'10'!W122</f>
        <v>#REF!</v>
      </c>
      <c r="AV96" s="92">
        <f>'10'!M32</f>
        <v>0</v>
      </c>
      <c r="AW96" s="92">
        <f>'10'!M33</f>
        <v>0</v>
      </c>
      <c r="AX96" s="92">
        <f>'10'!M34</f>
        <v>0</v>
      </c>
      <c r="AY96" s="92">
        <f>'10'!M35</f>
        <v>0</v>
      </c>
      <c r="AZ96" s="92">
        <f>'10'!H32</f>
        <v>0</v>
      </c>
      <c r="BA96" s="92">
        <f>'10'!H33</f>
        <v>0</v>
      </c>
      <c r="BB96" s="92">
        <f>'10'!H34</f>
        <v>0</v>
      </c>
      <c r="BC96" s="92">
        <f>'10'!H35</f>
        <v>0</v>
      </c>
      <c r="BD96" s="94">
        <f>'10'!H36</f>
        <v>0</v>
      </c>
      <c r="BT96" s="95" t="s">
        <v>74</v>
      </c>
      <c r="BV96" s="95" t="s">
        <v>70</v>
      </c>
      <c r="BW96" s="95" t="s">
        <v>80</v>
      </c>
      <c r="BX96" s="95" t="s">
        <v>71</v>
      </c>
    </row>
    <row r="97" spans="1:76" s="5" customFormat="1" ht="42.75" customHeight="1">
      <c r="A97" s="86"/>
      <c r="B97" s="87"/>
      <c r="C97" s="88"/>
      <c r="D97" s="159"/>
      <c r="E97" s="159"/>
      <c r="F97" s="159"/>
      <c r="G97" s="159"/>
      <c r="H97" s="159"/>
      <c r="I97" s="158"/>
      <c r="J97" s="237" t="s">
        <v>486</v>
      </c>
      <c r="K97" s="237"/>
      <c r="L97" s="237"/>
      <c r="M97" s="237"/>
      <c r="N97" s="237"/>
      <c r="O97" s="237"/>
      <c r="P97" s="237"/>
      <c r="Q97" s="237"/>
      <c r="R97" s="237"/>
      <c r="S97" s="237"/>
      <c r="T97" s="237"/>
      <c r="U97" s="237"/>
      <c r="V97" s="237"/>
      <c r="W97" s="237"/>
      <c r="X97" s="237"/>
      <c r="Y97" s="237"/>
      <c r="Z97" s="237"/>
      <c r="AA97" s="237"/>
      <c r="AB97" s="237"/>
      <c r="AC97" s="237"/>
      <c r="AD97" s="237"/>
      <c r="AE97" s="237"/>
      <c r="AF97" s="237"/>
      <c r="AG97" s="232">
        <f>'08'!N121</f>
        <v>0</v>
      </c>
      <c r="AH97" s="232"/>
      <c r="AI97" s="232"/>
      <c r="AJ97" s="232"/>
      <c r="AK97" s="232"/>
      <c r="AL97" s="232"/>
      <c r="AM97" s="232"/>
      <c r="AN97" s="232"/>
      <c r="AO97" s="232"/>
      <c r="AP97" s="232"/>
      <c r="AQ97" s="220">
        <f t="shared" si="1"/>
        <v>0</v>
      </c>
      <c r="AS97" s="91"/>
      <c r="AT97" s="92"/>
      <c r="AU97" s="93"/>
      <c r="AV97" s="92"/>
      <c r="AW97" s="92"/>
      <c r="AX97" s="92"/>
      <c r="AY97" s="92"/>
      <c r="AZ97" s="92"/>
      <c r="BA97" s="92"/>
      <c r="BB97" s="92"/>
      <c r="BC97" s="92"/>
      <c r="BD97" s="94"/>
      <c r="BT97" s="95"/>
      <c r="BV97" s="95"/>
      <c r="BW97" s="95"/>
      <c r="BX97" s="95"/>
    </row>
    <row r="98" spans="1:76" s="5" customFormat="1" ht="42.75" customHeight="1">
      <c r="A98" s="86"/>
      <c r="B98" s="87"/>
      <c r="C98" s="88"/>
      <c r="D98" s="159"/>
      <c r="E98" s="159"/>
      <c r="F98" s="159"/>
      <c r="G98" s="159"/>
      <c r="H98" s="159"/>
      <c r="I98" s="158"/>
      <c r="J98" s="237" t="s">
        <v>487</v>
      </c>
      <c r="K98" s="237"/>
      <c r="L98" s="237"/>
      <c r="M98" s="237"/>
      <c r="N98" s="237"/>
      <c r="O98" s="237"/>
      <c r="P98" s="237"/>
      <c r="Q98" s="237"/>
      <c r="R98" s="237"/>
      <c r="S98" s="237"/>
      <c r="T98" s="237"/>
      <c r="U98" s="237"/>
      <c r="V98" s="237"/>
      <c r="W98" s="237"/>
      <c r="X98" s="237"/>
      <c r="Y98" s="237"/>
      <c r="Z98" s="237"/>
      <c r="AA98" s="237"/>
      <c r="AB98" s="237"/>
      <c r="AC98" s="237"/>
      <c r="AD98" s="237"/>
      <c r="AE98" s="237"/>
      <c r="AF98" s="237"/>
      <c r="AG98" s="232">
        <f>'09'!N113</f>
        <v>0</v>
      </c>
      <c r="AH98" s="232"/>
      <c r="AI98" s="232"/>
      <c r="AJ98" s="232"/>
      <c r="AK98" s="232"/>
      <c r="AL98" s="232"/>
      <c r="AM98" s="232"/>
      <c r="AN98" s="232"/>
      <c r="AO98" s="232"/>
      <c r="AP98" s="232"/>
      <c r="AQ98" s="220">
        <f t="shared" si="1"/>
        <v>0</v>
      </c>
      <c r="AS98" s="91"/>
      <c r="AT98" s="92"/>
      <c r="AU98" s="93"/>
      <c r="AV98" s="92"/>
      <c r="AW98" s="92"/>
      <c r="AX98" s="92"/>
      <c r="AY98" s="92"/>
      <c r="AZ98" s="92"/>
      <c r="BA98" s="92"/>
      <c r="BB98" s="92"/>
      <c r="BC98" s="92"/>
      <c r="BD98" s="94"/>
      <c r="BT98" s="95"/>
      <c r="BV98" s="95"/>
      <c r="BW98" s="95"/>
      <c r="BX98" s="95"/>
    </row>
    <row r="99" spans="1:76" s="5" customFormat="1" ht="42.75" customHeight="1">
      <c r="A99" s="86"/>
      <c r="B99" s="87"/>
      <c r="C99" s="88"/>
      <c r="D99" s="159"/>
      <c r="E99" s="159"/>
      <c r="F99" s="159"/>
      <c r="G99" s="159"/>
      <c r="H99" s="159"/>
      <c r="I99" s="158"/>
      <c r="J99" s="237" t="s">
        <v>488</v>
      </c>
      <c r="K99" s="237"/>
      <c r="L99" s="237"/>
      <c r="M99" s="237"/>
      <c r="N99" s="237"/>
      <c r="O99" s="237"/>
      <c r="P99" s="237"/>
      <c r="Q99" s="237"/>
      <c r="R99" s="237"/>
      <c r="S99" s="237"/>
      <c r="T99" s="237"/>
      <c r="U99" s="237"/>
      <c r="V99" s="237"/>
      <c r="W99" s="237"/>
      <c r="X99" s="237"/>
      <c r="Y99" s="237"/>
      <c r="Z99" s="237"/>
      <c r="AA99" s="237"/>
      <c r="AB99" s="237"/>
      <c r="AC99" s="237"/>
      <c r="AD99" s="237"/>
      <c r="AE99" s="237"/>
      <c r="AF99" s="237"/>
      <c r="AG99" s="232">
        <f>'10'!N122</f>
        <v>0</v>
      </c>
      <c r="AH99" s="232"/>
      <c r="AI99" s="232"/>
      <c r="AJ99" s="232"/>
      <c r="AK99" s="232"/>
      <c r="AL99" s="232"/>
      <c r="AM99" s="232"/>
      <c r="AN99" s="232"/>
      <c r="AO99" s="232"/>
      <c r="AP99" s="232"/>
      <c r="AQ99" s="220">
        <f t="shared" si="1"/>
        <v>0</v>
      </c>
      <c r="AS99" s="91"/>
      <c r="AT99" s="92"/>
      <c r="AU99" s="93"/>
      <c r="AV99" s="92"/>
      <c r="AW99" s="92"/>
      <c r="AX99" s="92"/>
      <c r="AY99" s="92"/>
      <c r="AZ99" s="92"/>
      <c r="BA99" s="92"/>
      <c r="BB99" s="92"/>
      <c r="BC99" s="92"/>
      <c r="BD99" s="94"/>
      <c r="BT99" s="95"/>
      <c r="BV99" s="95"/>
      <c r="BW99" s="95"/>
      <c r="BX99" s="95"/>
    </row>
    <row r="100" spans="1:76" s="5" customFormat="1" ht="23.25" customHeight="1">
      <c r="A100" s="86" t="s">
        <v>73</v>
      </c>
      <c r="B100" s="87"/>
      <c r="C100" s="88"/>
      <c r="D100" s="237"/>
      <c r="E100" s="237"/>
      <c r="F100" s="237"/>
      <c r="G100" s="237"/>
      <c r="H100" s="237"/>
      <c r="I100" s="90"/>
      <c r="J100" s="237" t="s">
        <v>489</v>
      </c>
      <c r="K100" s="237"/>
      <c r="L100" s="237"/>
      <c r="M100" s="237"/>
      <c r="N100" s="237"/>
      <c r="O100" s="237"/>
      <c r="P100" s="237"/>
      <c r="Q100" s="237"/>
      <c r="R100" s="237"/>
      <c r="S100" s="237"/>
      <c r="T100" s="237"/>
      <c r="U100" s="237"/>
      <c r="V100" s="237"/>
      <c r="W100" s="237"/>
      <c r="X100" s="237"/>
      <c r="Y100" s="237"/>
      <c r="Z100" s="237"/>
      <c r="AA100" s="237"/>
      <c r="AB100" s="237"/>
      <c r="AC100" s="237"/>
      <c r="AD100" s="237"/>
      <c r="AE100" s="237"/>
      <c r="AF100" s="237"/>
      <c r="AG100" s="232">
        <f>'11'!N88</f>
        <v>0</v>
      </c>
      <c r="AH100" s="232"/>
      <c r="AI100" s="232"/>
      <c r="AJ100" s="232"/>
      <c r="AK100" s="232"/>
      <c r="AL100" s="232"/>
      <c r="AM100" s="232"/>
      <c r="AN100" s="232"/>
      <c r="AO100" s="232"/>
      <c r="AP100" s="232"/>
      <c r="AQ100" s="220">
        <f t="shared" si="1"/>
        <v>0</v>
      </c>
      <c r="AS100" s="91">
        <f>'09'!M28</f>
        <v>0</v>
      </c>
      <c r="AT100" s="92">
        <f t="shared" si="0"/>
        <v>0</v>
      </c>
      <c r="AU100" s="93" t="e">
        <f>'09'!W113</f>
        <v>#REF!</v>
      </c>
      <c r="AV100" s="92">
        <f>'09'!M32</f>
        <v>0</v>
      </c>
      <c r="AW100" s="92">
        <f>'09'!M33</f>
        <v>0</v>
      </c>
      <c r="AX100" s="92">
        <f>'09'!M34</f>
        <v>0</v>
      </c>
      <c r="AY100" s="92">
        <f>'09'!M35</f>
        <v>0</v>
      </c>
      <c r="AZ100" s="92">
        <f>'09'!H32</f>
        <v>0</v>
      </c>
      <c r="BA100" s="92">
        <f>'09'!H33</f>
        <v>0</v>
      </c>
      <c r="BB100" s="92">
        <f>'09'!H34</f>
        <v>0</v>
      </c>
      <c r="BC100" s="92">
        <f>'09'!H35</f>
        <v>0</v>
      </c>
      <c r="BD100" s="94">
        <f>'09'!H36</f>
        <v>0</v>
      </c>
      <c r="BT100" s="95" t="s">
        <v>74</v>
      </c>
      <c r="BV100" s="95" t="s">
        <v>70</v>
      </c>
      <c r="BW100" s="95" t="s">
        <v>81</v>
      </c>
      <c r="BX100" s="95" t="s">
        <v>71</v>
      </c>
    </row>
    <row r="101" spans="1:76" s="5" customFormat="1" ht="23.25" customHeight="1">
      <c r="A101" s="86"/>
      <c r="B101" s="87"/>
      <c r="C101" s="88"/>
      <c r="D101" s="204"/>
      <c r="E101" s="204"/>
      <c r="F101" s="204"/>
      <c r="G101" s="204"/>
      <c r="H101" s="204"/>
      <c r="I101" s="158"/>
      <c r="J101" s="204"/>
      <c r="K101" s="234"/>
      <c r="L101" s="234"/>
      <c r="M101" s="234"/>
      <c r="N101" s="234"/>
      <c r="O101" s="234"/>
      <c r="P101" s="234"/>
      <c r="Q101" s="234"/>
      <c r="R101" s="234"/>
      <c r="S101" s="234"/>
      <c r="T101" s="234"/>
      <c r="U101" s="234"/>
      <c r="V101" s="234"/>
      <c r="W101" s="234"/>
      <c r="X101" s="204"/>
      <c r="Y101" s="204"/>
      <c r="Z101" s="204"/>
      <c r="AA101" s="204"/>
      <c r="AB101" s="204"/>
      <c r="AC101" s="204"/>
      <c r="AD101" s="204"/>
      <c r="AE101" s="204"/>
      <c r="AF101" s="204"/>
      <c r="AG101" s="221"/>
      <c r="AH101" s="221"/>
      <c r="AI101" s="221"/>
      <c r="AJ101" s="221"/>
      <c r="AK101" s="221"/>
      <c r="AL101" s="235"/>
      <c r="AM101" s="235"/>
      <c r="AN101" s="235"/>
      <c r="AO101" s="235"/>
      <c r="AP101" s="235"/>
      <c r="AQ101" s="236"/>
      <c r="AS101" s="92"/>
      <c r="AT101" s="92"/>
      <c r="AU101" s="93"/>
      <c r="AV101" s="92"/>
      <c r="AW101" s="92"/>
      <c r="AX101" s="92"/>
      <c r="AY101" s="92"/>
      <c r="AZ101" s="92"/>
      <c r="BA101" s="92"/>
      <c r="BB101" s="92"/>
      <c r="BC101" s="92"/>
      <c r="BD101" s="92"/>
      <c r="BT101" s="95"/>
      <c r="BV101" s="95"/>
      <c r="BW101" s="95"/>
      <c r="BX101" s="95"/>
    </row>
    <row r="102" spans="1:76" s="5" customFormat="1" ht="36" customHeight="1">
      <c r="A102" s="86"/>
      <c r="B102" s="87"/>
      <c r="C102" s="88"/>
      <c r="D102" s="204"/>
      <c r="E102" s="204"/>
      <c r="F102" s="204"/>
      <c r="G102" s="204"/>
      <c r="H102" s="204"/>
      <c r="I102" s="158"/>
      <c r="J102" s="237" t="s">
        <v>501</v>
      </c>
      <c r="K102" s="237"/>
      <c r="L102" s="237"/>
      <c r="M102" s="237"/>
      <c r="N102" s="237"/>
      <c r="O102" s="237"/>
      <c r="P102" s="237"/>
      <c r="Q102" s="237"/>
      <c r="R102" s="237"/>
      <c r="S102" s="237"/>
      <c r="T102" s="237"/>
      <c r="U102" s="237"/>
      <c r="V102" s="237"/>
      <c r="W102" s="237"/>
      <c r="X102" s="237"/>
      <c r="Y102" s="237"/>
      <c r="Z102" s="237"/>
      <c r="AA102" s="237"/>
      <c r="AB102" s="237"/>
      <c r="AC102" s="237"/>
      <c r="AD102" s="237"/>
      <c r="AE102" s="237"/>
      <c r="AF102" s="237"/>
      <c r="AG102" s="232">
        <f>'12'!P87</f>
        <v>0</v>
      </c>
      <c r="AH102" s="232"/>
      <c r="AI102" s="232"/>
      <c r="AJ102" s="232"/>
      <c r="AK102" s="232"/>
      <c r="AL102" s="232"/>
      <c r="AM102" s="232"/>
      <c r="AN102" s="232"/>
      <c r="AO102" s="232"/>
      <c r="AP102" s="232"/>
      <c r="AQ102" s="230"/>
      <c r="AS102" s="92"/>
      <c r="AT102" s="92"/>
      <c r="AU102" s="93"/>
      <c r="AV102" s="92"/>
      <c r="AW102" s="92"/>
      <c r="AX102" s="92"/>
      <c r="AY102" s="92"/>
      <c r="AZ102" s="92"/>
      <c r="BA102" s="92"/>
      <c r="BB102" s="92"/>
      <c r="BC102" s="92"/>
      <c r="BD102" s="92"/>
      <c r="BT102" s="95"/>
      <c r="BV102" s="95"/>
      <c r="BW102" s="95"/>
      <c r="BX102" s="95"/>
    </row>
    <row r="103" spans="1:76" s="5" customFormat="1" ht="23.25" customHeight="1">
      <c r="A103" s="86"/>
      <c r="B103" s="87"/>
      <c r="C103" s="88"/>
      <c r="D103" s="204"/>
      <c r="E103" s="204"/>
      <c r="F103" s="204"/>
      <c r="G103" s="204"/>
      <c r="H103" s="204"/>
      <c r="I103" s="158"/>
      <c r="J103" s="204"/>
      <c r="K103" s="204"/>
      <c r="L103" s="204"/>
      <c r="M103" s="204"/>
      <c r="N103" s="204"/>
      <c r="O103" s="204"/>
      <c r="P103" s="204"/>
      <c r="Q103" s="204"/>
      <c r="R103" s="204"/>
      <c r="S103" s="204"/>
      <c r="T103" s="204"/>
      <c r="U103" s="204"/>
      <c r="V103" s="204"/>
      <c r="W103" s="204"/>
      <c r="X103" s="204"/>
      <c r="Y103" s="204"/>
      <c r="Z103" s="204"/>
      <c r="AA103" s="204"/>
      <c r="AB103" s="204"/>
      <c r="AC103" s="204"/>
      <c r="AD103" s="204"/>
      <c r="AE103" s="204"/>
      <c r="AF103" s="204"/>
      <c r="AG103" s="221"/>
      <c r="AH103" s="221"/>
      <c r="AI103" s="221"/>
      <c r="AJ103" s="221"/>
      <c r="AK103" s="221"/>
      <c r="AL103" s="221"/>
      <c r="AM103" s="221"/>
      <c r="AN103" s="221"/>
      <c r="AO103" s="221"/>
      <c r="AP103" s="221"/>
      <c r="AQ103" s="224"/>
      <c r="AS103" s="92"/>
      <c r="AT103" s="92"/>
      <c r="AU103" s="93"/>
      <c r="AV103" s="92"/>
      <c r="AW103" s="92"/>
      <c r="AX103" s="92"/>
      <c r="AY103" s="92"/>
      <c r="AZ103" s="92"/>
      <c r="BA103" s="92"/>
      <c r="BB103" s="92"/>
      <c r="BC103" s="92"/>
      <c r="BD103" s="92"/>
      <c r="BT103" s="95"/>
      <c r="BV103" s="95"/>
      <c r="BW103" s="95"/>
      <c r="BX103" s="95"/>
    </row>
    <row r="104" spans="1:76" s="5" customFormat="1" ht="32.25" customHeight="1">
      <c r="A104" s="86"/>
      <c r="B104" s="87"/>
      <c r="C104" s="88"/>
      <c r="D104" s="204"/>
      <c r="E104" s="204"/>
      <c r="F104" s="204"/>
      <c r="G104" s="204"/>
      <c r="H104" s="204"/>
      <c r="I104" s="158"/>
      <c r="J104" s="237" t="s">
        <v>502</v>
      </c>
      <c r="K104" s="237"/>
      <c r="L104" s="237"/>
      <c r="M104" s="237"/>
      <c r="N104" s="237"/>
      <c r="O104" s="237"/>
      <c r="P104" s="237"/>
      <c r="Q104" s="237"/>
      <c r="R104" s="237"/>
      <c r="S104" s="237"/>
      <c r="T104" s="237"/>
      <c r="U104" s="237"/>
      <c r="V104" s="237"/>
      <c r="W104" s="237"/>
      <c r="X104" s="237"/>
      <c r="Y104" s="237"/>
      <c r="Z104" s="237"/>
      <c r="AA104" s="237"/>
      <c r="AB104" s="237"/>
      <c r="AC104" s="237"/>
      <c r="AD104" s="237"/>
      <c r="AE104" s="237"/>
      <c r="AF104" s="237"/>
      <c r="AG104" s="232">
        <f>'13'!P119</f>
        <v>0</v>
      </c>
      <c r="AH104" s="232"/>
      <c r="AI104" s="232"/>
      <c r="AJ104" s="232"/>
      <c r="AK104" s="232"/>
      <c r="AL104" s="232"/>
      <c r="AM104" s="232"/>
      <c r="AN104" s="232"/>
      <c r="AO104" s="232"/>
      <c r="AP104" s="232"/>
      <c r="AQ104" s="230"/>
      <c r="AS104" s="92"/>
      <c r="AT104" s="92"/>
      <c r="AU104" s="93"/>
      <c r="AV104" s="92"/>
      <c r="AW104" s="92"/>
      <c r="AX104" s="92"/>
      <c r="AY104" s="92"/>
      <c r="AZ104" s="92"/>
      <c r="BA104" s="92"/>
      <c r="BB104" s="92"/>
      <c r="BC104" s="92"/>
      <c r="BD104" s="92"/>
      <c r="BT104" s="95"/>
      <c r="BV104" s="95"/>
      <c r="BW104" s="95"/>
      <c r="BX104" s="95"/>
    </row>
    <row r="105" spans="1:76" s="5" customFormat="1" ht="23.25" customHeight="1">
      <c r="A105" s="86"/>
      <c r="B105" s="87"/>
      <c r="C105" s="88"/>
      <c r="D105" s="204"/>
      <c r="E105" s="204"/>
      <c r="F105" s="204"/>
      <c r="G105" s="204"/>
      <c r="H105" s="204"/>
      <c r="I105" s="158"/>
      <c r="J105" s="204"/>
      <c r="K105" s="204"/>
      <c r="L105" s="204"/>
      <c r="M105" s="204"/>
      <c r="N105" s="204"/>
      <c r="O105" s="204"/>
      <c r="P105" s="204"/>
      <c r="Q105" s="204"/>
      <c r="R105" s="204"/>
      <c r="S105" s="204"/>
      <c r="T105" s="204"/>
      <c r="U105" s="204"/>
      <c r="V105" s="204"/>
      <c r="W105" s="204"/>
      <c r="X105" s="204"/>
      <c r="Y105" s="204"/>
      <c r="Z105" s="204"/>
      <c r="AA105" s="204"/>
      <c r="AB105" s="204"/>
      <c r="AC105" s="204"/>
      <c r="AD105" s="204"/>
      <c r="AE105" s="204"/>
      <c r="AF105" s="204"/>
      <c r="AG105" s="221"/>
      <c r="AH105" s="221"/>
      <c r="AI105" s="221"/>
      <c r="AJ105" s="221"/>
      <c r="AK105" s="221"/>
      <c r="AL105" s="221"/>
      <c r="AM105" s="221"/>
      <c r="AN105" s="221"/>
      <c r="AO105" s="221"/>
      <c r="AP105" s="221"/>
      <c r="AQ105" s="223"/>
      <c r="AS105" s="92"/>
      <c r="AT105" s="92"/>
      <c r="AU105" s="93"/>
      <c r="AV105" s="92"/>
      <c r="AW105" s="92"/>
      <c r="AX105" s="92"/>
      <c r="AY105" s="92"/>
      <c r="AZ105" s="92"/>
      <c r="BA105" s="92"/>
      <c r="BB105" s="92"/>
      <c r="BC105" s="92"/>
      <c r="BD105" s="92"/>
      <c r="BT105" s="95"/>
      <c r="BV105" s="95"/>
      <c r="BW105" s="95"/>
      <c r="BX105" s="95"/>
    </row>
    <row r="106" spans="1:76">
      <c r="B106" s="22"/>
      <c r="C106" s="24"/>
      <c r="D106" s="24"/>
      <c r="E106" s="24"/>
      <c r="F106" s="24"/>
      <c r="G106" s="24"/>
      <c r="H106" s="24"/>
      <c r="I106" s="24"/>
      <c r="J106" s="24"/>
      <c r="K106" s="24"/>
      <c r="L106" s="24"/>
      <c r="M106" s="24"/>
      <c r="N106" s="24"/>
      <c r="O106" s="24"/>
      <c r="P106" s="24"/>
      <c r="Q106" s="24"/>
      <c r="R106" s="24"/>
      <c r="S106" s="24"/>
      <c r="T106" s="24"/>
      <c r="U106" s="24"/>
      <c r="V106" s="24"/>
      <c r="W106" s="24"/>
      <c r="X106" s="24"/>
      <c r="Y106" s="24"/>
      <c r="Z106" s="24"/>
      <c r="AA106" s="24"/>
      <c r="AB106" s="24"/>
      <c r="AC106" s="24"/>
      <c r="AD106" s="24"/>
      <c r="AE106" s="24"/>
      <c r="AF106" s="24"/>
      <c r="AG106" s="225"/>
      <c r="AH106" s="225"/>
      <c r="AI106" s="225"/>
      <c r="AJ106" s="225"/>
      <c r="AK106" s="225"/>
      <c r="AL106" s="225"/>
      <c r="AM106" s="225"/>
      <c r="AN106" s="225"/>
      <c r="AO106" s="225"/>
      <c r="AP106" s="225"/>
      <c r="AQ106" s="226"/>
    </row>
    <row r="107" spans="1:76" s="1" customFormat="1" ht="30" hidden="1" customHeight="1">
      <c r="B107" s="31"/>
      <c r="C107" s="76" t="s">
        <v>82</v>
      </c>
      <c r="D107" s="32"/>
      <c r="E107" s="32"/>
      <c r="F107" s="32"/>
      <c r="G107" s="32"/>
      <c r="H107" s="32"/>
      <c r="I107" s="32"/>
      <c r="J107" s="32"/>
      <c r="K107" s="32"/>
      <c r="L107" s="32"/>
      <c r="M107" s="32"/>
      <c r="N107" s="32"/>
      <c r="O107" s="32"/>
      <c r="P107" s="32"/>
      <c r="Q107" s="32"/>
      <c r="R107" s="3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F107" s="32"/>
      <c r="AG107" s="235">
        <v>0</v>
      </c>
      <c r="AH107" s="235"/>
      <c r="AI107" s="235"/>
      <c r="AJ107" s="235"/>
      <c r="AK107" s="235"/>
      <c r="AL107" s="235"/>
      <c r="AM107" s="235"/>
      <c r="AN107" s="235">
        <v>0</v>
      </c>
      <c r="AO107" s="235"/>
      <c r="AP107" s="235"/>
      <c r="AQ107" s="227">
        <f>SUM(AG107:AP107)</f>
        <v>0</v>
      </c>
      <c r="AS107" s="72" t="s">
        <v>83</v>
      </c>
      <c r="AT107" s="73" t="s">
        <v>84</v>
      </c>
      <c r="AU107" s="73" t="s">
        <v>33</v>
      </c>
      <c r="AV107" s="74" t="s">
        <v>55</v>
      </c>
    </row>
    <row r="108" spans="1:76" s="1" customFormat="1" ht="10.9" customHeight="1">
      <c r="B108" s="31"/>
      <c r="C108" s="32"/>
      <c r="D108" s="32"/>
      <c r="E108" s="32"/>
      <c r="F108" s="32"/>
      <c r="G108" s="32"/>
      <c r="H108" s="32"/>
      <c r="I108" s="32"/>
      <c r="J108" s="32"/>
      <c r="K108" s="32"/>
      <c r="L108" s="32"/>
      <c r="M108" s="32"/>
      <c r="N108" s="32"/>
      <c r="O108" s="32"/>
      <c r="P108" s="32"/>
      <c r="Q108" s="32"/>
      <c r="R108" s="3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F108" s="32"/>
      <c r="AG108" s="228"/>
      <c r="AH108" s="228"/>
      <c r="AI108" s="228"/>
      <c r="AJ108" s="228"/>
      <c r="AK108" s="228"/>
      <c r="AL108" s="228"/>
      <c r="AM108" s="228"/>
      <c r="AN108" s="228"/>
      <c r="AO108" s="228"/>
      <c r="AP108" s="228"/>
      <c r="AQ108" s="229"/>
      <c r="AS108" s="96"/>
      <c r="AT108" s="52"/>
      <c r="AU108" s="52"/>
      <c r="AV108" s="54"/>
    </row>
    <row r="109" spans="1:76" s="1" customFormat="1" ht="30" customHeight="1">
      <c r="B109" s="31"/>
      <c r="C109" s="97" t="s">
        <v>503</v>
      </c>
      <c r="D109" s="98"/>
      <c r="E109" s="98"/>
      <c r="F109" s="98"/>
      <c r="G109" s="98"/>
      <c r="H109" s="98"/>
      <c r="I109" s="98"/>
      <c r="J109" s="98"/>
      <c r="K109" s="98"/>
      <c r="L109" s="98"/>
      <c r="M109" s="98"/>
      <c r="N109" s="98"/>
      <c r="O109" s="98"/>
      <c r="P109" s="98"/>
      <c r="Q109" s="98"/>
      <c r="R109" s="98"/>
      <c r="S109" s="98"/>
      <c r="T109" s="98"/>
      <c r="U109" s="98"/>
      <c r="V109" s="98"/>
      <c r="W109" s="98"/>
      <c r="X109" s="98"/>
      <c r="Y109" s="98"/>
      <c r="Z109" s="98"/>
      <c r="AA109" s="98"/>
      <c r="AB109" s="98"/>
      <c r="AC109" s="98"/>
      <c r="AD109" s="98"/>
      <c r="AE109" s="98"/>
      <c r="AF109" s="98"/>
      <c r="AG109" s="233">
        <f>AG89+AG90+AG91+AG92+AG93+AG95+AG96+AG97+AG98+AG99+AG100+AG102+AG104</f>
        <v>0</v>
      </c>
      <c r="AH109" s="233"/>
      <c r="AI109" s="233"/>
      <c r="AJ109" s="233"/>
      <c r="AK109" s="233"/>
      <c r="AL109" s="233"/>
      <c r="AM109" s="233"/>
      <c r="AN109" s="233"/>
      <c r="AO109" s="233"/>
      <c r="AP109" s="233"/>
      <c r="AQ109" s="231"/>
    </row>
    <row r="110" spans="1:76" s="1" customFormat="1" ht="6.95" customHeight="1">
      <c r="B110" s="55"/>
      <c r="C110" s="56"/>
      <c r="D110" s="56"/>
      <c r="E110" s="56"/>
      <c r="F110" s="56"/>
      <c r="G110" s="56"/>
      <c r="H110" s="56"/>
      <c r="I110" s="56"/>
      <c r="J110" s="56"/>
      <c r="K110" s="56"/>
      <c r="L110" s="56"/>
      <c r="M110" s="56"/>
      <c r="N110" s="56"/>
      <c r="O110" s="56"/>
      <c r="P110" s="56"/>
      <c r="Q110" s="56"/>
      <c r="R110" s="56"/>
      <c r="S110" s="56"/>
      <c r="T110" s="56"/>
      <c r="U110" s="56"/>
      <c r="V110" s="56"/>
      <c r="W110" s="56"/>
      <c r="X110" s="56"/>
      <c r="Y110" s="56"/>
      <c r="Z110" s="56"/>
      <c r="AA110" s="56"/>
      <c r="AB110" s="56"/>
      <c r="AC110" s="56"/>
      <c r="AD110" s="56"/>
      <c r="AE110" s="56"/>
      <c r="AF110" s="56"/>
      <c r="AG110" s="56"/>
      <c r="AH110" s="56"/>
      <c r="AI110" s="56"/>
      <c r="AJ110" s="56"/>
      <c r="AK110" s="56"/>
      <c r="AL110" s="56"/>
      <c r="AM110" s="56"/>
      <c r="AN110" s="56"/>
      <c r="AO110" s="56"/>
      <c r="AP110" s="56"/>
      <c r="AQ110" s="57"/>
    </row>
  </sheetData>
  <mergeCells count="77">
    <mergeCell ref="L32:O32"/>
    <mergeCell ref="L33:O33"/>
    <mergeCell ref="L31:O31"/>
    <mergeCell ref="AK31:AO31"/>
    <mergeCell ref="L35:O35"/>
    <mergeCell ref="L34:O34"/>
    <mergeCell ref="AK33:AO33"/>
    <mergeCell ref="AK32:AO32"/>
    <mergeCell ref="W33:AE33"/>
    <mergeCell ref="W32:AE32"/>
    <mergeCell ref="AR2:BE2"/>
    <mergeCell ref="C2:AP2"/>
    <mergeCell ref="C4:AP4"/>
    <mergeCell ref="K5:AO5"/>
    <mergeCell ref="K6:AO6"/>
    <mergeCell ref="E23:AN23"/>
    <mergeCell ref="AK26:AO26"/>
    <mergeCell ref="AK27:AO27"/>
    <mergeCell ref="AK29:AO29"/>
    <mergeCell ref="W31:AE31"/>
    <mergeCell ref="X37:AB37"/>
    <mergeCell ref="W35:AE35"/>
    <mergeCell ref="AK35:AO35"/>
    <mergeCell ref="W34:AE34"/>
    <mergeCell ref="AK34:AO34"/>
    <mergeCell ref="AK37:AO37"/>
    <mergeCell ref="AS82:AT84"/>
    <mergeCell ref="D93:H93"/>
    <mergeCell ref="D89:H89"/>
    <mergeCell ref="D91:H91"/>
    <mergeCell ref="D92:H92"/>
    <mergeCell ref="J91:AF91"/>
    <mergeCell ref="J92:AF92"/>
    <mergeCell ref="J93:AF93"/>
    <mergeCell ref="J88:V88"/>
    <mergeCell ref="J89:AF89"/>
    <mergeCell ref="J90:AF90"/>
    <mergeCell ref="AG85:AP85"/>
    <mergeCell ref="AG87:AP87"/>
    <mergeCell ref="AG89:AP89"/>
    <mergeCell ref="AG90:AP90"/>
    <mergeCell ref="AG91:AP91"/>
    <mergeCell ref="D95:H95"/>
    <mergeCell ref="C76:AP76"/>
    <mergeCell ref="C85:G85"/>
    <mergeCell ref="I85:AF85"/>
    <mergeCell ref="AM83:AP83"/>
    <mergeCell ref="L78:AO78"/>
    <mergeCell ref="AM82:AP82"/>
    <mergeCell ref="AK94:AP94"/>
    <mergeCell ref="AJ88:AP88"/>
    <mergeCell ref="AG95:AP95"/>
    <mergeCell ref="AG92:AP92"/>
    <mergeCell ref="AG93:AP93"/>
    <mergeCell ref="J94:V94"/>
    <mergeCell ref="J95:AF95"/>
    <mergeCell ref="D100:H100"/>
    <mergeCell ref="J98:AF98"/>
    <mergeCell ref="J97:AF97"/>
    <mergeCell ref="J99:AF99"/>
    <mergeCell ref="J96:AF96"/>
    <mergeCell ref="D96:H96"/>
    <mergeCell ref="J100:AF100"/>
    <mergeCell ref="AG100:AP100"/>
    <mergeCell ref="AG96:AP96"/>
    <mergeCell ref="AG97:AP97"/>
    <mergeCell ref="AG98:AP98"/>
    <mergeCell ref="AG99:AP99"/>
    <mergeCell ref="AG102:AP102"/>
    <mergeCell ref="AG104:AP104"/>
    <mergeCell ref="AG109:AP109"/>
    <mergeCell ref="K101:W101"/>
    <mergeCell ref="AL101:AQ101"/>
    <mergeCell ref="AN107:AP107"/>
    <mergeCell ref="AG107:AM107"/>
    <mergeCell ref="J102:AF102"/>
    <mergeCell ref="J104:AF104"/>
  </mergeCells>
  <hyperlinks>
    <hyperlink ref="K1:S1" location="C2" display="1) Souhrnný list stavby"/>
    <hyperlink ref="W1:AF1" location="C87" display="2) Rekapitulace objektů"/>
    <hyperlink ref="A89" location="'1 - Svislá hydroizol - 1 ...'!C2" display="/"/>
    <hyperlink ref="A91" location="'2 - Svislá hydroizol - 2 ...'!C2" display="/"/>
    <hyperlink ref="A92" location="'3 - Vnějsí terasa - 3 - V...'!C2" display="/"/>
    <hyperlink ref="A93" location="'4 - Zatravňovací dla - 4 ...'!C2" display="/"/>
    <hyperlink ref="A95" location="'5 - Svislá hydroizol - 5 ...'!C2" display="/"/>
    <hyperlink ref="A96" location="'6 - Povrchové úpravy - 6 ...'!C2" display="/"/>
    <hyperlink ref="A100" location="'7 - Povrchové úpravy - 7 ...'!C2" display="/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130"/>
  <sheetViews>
    <sheetView showGridLines="0" workbookViewId="0">
      <pane ySplit="1" topLeftCell="A2" activePane="bottomLeft" state="frozen"/>
      <selection pane="bottomLeft" activeCell="D28" sqref="D28:P28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3.832031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99"/>
      <c r="B1" s="11"/>
      <c r="C1" s="11"/>
      <c r="D1" s="12" t="s">
        <v>1</v>
      </c>
      <c r="E1" s="11"/>
      <c r="F1" s="13" t="s">
        <v>85</v>
      </c>
      <c r="G1" s="13"/>
      <c r="H1" s="281" t="s">
        <v>86</v>
      </c>
      <c r="I1" s="281"/>
      <c r="J1" s="281"/>
      <c r="K1" s="281"/>
      <c r="L1" s="13" t="s">
        <v>87</v>
      </c>
      <c r="M1" s="11"/>
      <c r="N1" s="11"/>
      <c r="O1" s="12" t="s">
        <v>88</v>
      </c>
      <c r="P1" s="11"/>
      <c r="Q1" s="11"/>
      <c r="R1" s="11"/>
      <c r="S1" s="13" t="s">
        <v>89</v>
      </c>
      <c r="T1" s="13"/>
      <c r="U1" s="99"/>
      <c r="V1" s="99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266" t="s">
        <v>7</v>
      </c>
      <c r="D2" s="267"/>
      <c r="E2" s="267"/>
      <c r="F2" s="267"/>
      <c r="G2" s="267"/>
      <c r="H2" s="267"/>
      <c r="I2" s="267"/>
      <c r="J2" s="267"/>
      <c r="K2" s="267"/>
      <c r="L2" s="267"/>
      <c r="M2" s="267"/>
      <c r="N2" s="267"/>
      <c r="O2" s="267"/>
      <c r="P2" s="267"/>
      <c r="Q2" s="267"/>
      <c r="S2" s="264" t="s">
        <v>8</v>
      </c>
      <c r="T2" s="265"/>
      <c r="U2" s="265"/>
      <c r="V2" s="265"/>
      <c r="W2" s="265"/>
      <c r="X2" s="265"/>
      <c r="Y2" s="265"/>
      <c r="Z2" s="265"/>
      <c r="AA2" s="265"/>
      <c r="AB2" s="265"/>
      <c r="AC2" s="265"/>
      <c r="AT2" s="18" t="s">
        <v>81</v>
      </c>
    </row>
    <row r="3" spans="1:6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90</v>
      </c>
    </row>
    <row r="4" spans="1:66" ht="36.950000000000003" customHeight="1">
      <c r="B4" s="22"/>
      <c r="C4" s="238" t="s">
        <v>91</v>
      </c>
      <c r="D4" s="239"/>
      <c r="E4" s="239"/>
      <c r="F4" s="239"/>
      <c r="G4" s="239"/>
      <c r="H4" s="239"/>
      <c r="I4" s="239"/>
      <c r="J4" s="239"/>
      <c r="K4" s="239"/>
      <c r="L4" s="239"/>
      <c r="M4" s="239"/>
      <c r="N4" s="239"/>
      <c r="O4" s="239"/>
      <c r="P4" s="239"/>
      <c r="Q4" s="239"/>
      <c r="R4" s="23"/>
      <c r="T4" s="17" t="s">
        <v>13</v>
      </c>
      <c r="AT4" s="18" t="s">
        <v>6</v>
      </c>
    </row>
    <row r="5" spans="1:66" ht="6.95" customHeight="1">
      <c r="B5" s="22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3"/>
    </row>
    <row r="6" spans="1:66" ht="25.35" customHeight="1">
      <c r="B6" s="22"/>
      <c r="C6" s="24"/>
      <c r="D6" s="28" t="s">
        <v>16</v>
      </c>
      <c r="E6" s="24"/>
      <c r="F6" s="285" t="str">
        <f>'Rekapitulace stavby'!K6</f>
        <v xml:space="preserve"> Český rozhlas</v>
      </c>
      <c r="G6" s="286"/>
      <c r="H6" s="286"/>
      <c r="I6" s="286"/>
      <c r="J6" s="286"/>
      <c r="K6" s="286"/>
      <c r="L6" s="286"/>
      <c r="M6" s="286"/>
      <c r="N6" s="286"/>
      <c r="O6" s="286"/>
      <c r="P6" s="286"/>
      <c r="Q6" s="24"/>
      <c r="R6" s="23"/>
    </row>
    <row r="7" spans="1:66" s="1" customFormat="1" ht="32.85" customHeight="1">
      <c r="B7" s="31"/>
      <c r="C7" s="32"/>
      <c r="D7" s="27" t="s">
        <v>92</v>
      </c>
      <c r="E7" s="32"/>
      <c r="F7" s="269">
        <v>9</v>
      </c>
      <c r="G7" s="284"/>
      <c r="H7" s="284"/>
      <c r="I7" s="284"/>
      <c r="J7" s="284"/>
      <c r="K7" s="284"/>
      <c r="L7" s="284"/>
      <c r="M7" s="284"/>
      <c r="N7" s="284"/>
      <c r="O7" s="284"/>
      <c r="P7" s="284"/>
      <c r="Q7" s="32"/>
      <c r="R7" s="33"/>
    </row>
    <row r="8" spans="1:66" s="1" customFormat="1" ht="14.45" customHeight="1">
      <c r="B8" s="31"/>
      <c r="C8" s="32"/>
      <c r="D8" s="28" t="s">
        <v>17</v>
      </c>
      <c r="E8" s="32"/>
      <c r="F8" s="26" t="s">
        <v>5</v>
      </c>
      <c r="G8" s="32"/>
      <c r="H8" s="32"/>
      <c r="I8" s="32"/>
      <c r="J8" s="32"/>
      <c r="K8" s="32"/>
      <c r="L8" s="32"/>
      <c r="M8" s="28" t="s">
        <v>18</v>
      </c>
      <c r="N8" s="32"/>
      <c r="O8" s="26" t="s">
        <v>5</v>
      </c>
      <c r="P8" s="32"/>
      <c r="Q8" s="32"/>
      <c r="R8" s="33"/>
    </row>
    <row r="9" spans="1:66" s="1" customFormat="1" ht="14.45" customHeight="1">
      <c r="B9" s="31"/>
      <c r="C9" s="32"/>
      <c r="D9" s="28" t="s">
        <v>19</v>
      </c>
      <c r="E9" s="32"/>
      <c r="F9" s="26" t="s">
        <v>20</v>
      </c>
      <c r="G9" s="32"/>
      <c r="H9" s="32"/>
      <c r="I9" s="32"/>
      <c r="J9" s="32"/>
      <c r="K9" s="32"/>
      <c r="L9" s="32"/>
      <c r="M9" s="28" t="s">
        <v>21</v>
      </c>
      <c r="N9" s="32"/>
      <c r="O9" s="287" t="str">
        <f>'Rekapitulace stavby'!AN8</f>
        <v>6. 2. 2019</v>
      </c>
      <c r="P9" s="287"/>
      <c r="Q9" s="32"/>
      <c r="R9" s="33"/>
    </row>
    <row r="10" spans="1:66" s="1" customFormat="1" ht="10.9" customHeight="1">
      <c r="B10" s="31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3"/>
    </row>
    <row r="11" spans="1:66" s="1" customFormat="1" ht="14.45" customHeight="1">
      <c r="B11" s="31"/>
      <c r="C11" s="32"/>
      <c r="D11" s="28" t="s">
        <v>23</v>
      </c>
      <c r="E11" s="32"/>
      <c r="F11" s="32"/>
      <c r="G11" s="32"/>
      <c r="H11" s="32"/>
      <c r="I11" s="32"/>
      <c r="J11" s="32"/>
      <c r="K11" s="32"/>
      <c r="L11" s="32"/>
      <c r="M11" s="28" t="s">
        <v>24</v>
      </c>
      <c r="N11" s="32"/>
      <c r="O11" s="268" t="str">
        <f>IF('Rekapitulace stavby'!AN10="","",'Rekapitulace stavby'!AN10)</f>
        <v/>
      </c>
      <c r="P11" s="268"/>
      <c r="Q11" s="32"/>
      <c r="R11" s="33"/>
    </row>
    <row r="12" spans="1:66" s="1" customFormat="1" ht="18" customHeight="1">
      <c r="B12" s="31"/>
      <c r="C12" s="32"/>
      <c r="D12" s="32"/>
      <c r="E12" s="26" t="str">
        <f>IF('Rekapitulace stavby'!E11="","",'Rekapitulace stavby'!E11)</f>
        <v xml:space="preserve"> </v>
      </c>
      <c r="F12" s="32"/>
      <c r="G12" s="32"/>
      <c r="H12" s="32"/>
      <c r="I12" s="32"/>
      <c r="J12" s="32"/>
      <c r="K12" s="32"/>
      <c r="L12" s="32"/>
      <c r="M12" s="28" t="s">
        <v>25</v>
      </c>
      <c r="N12" s="32"/>
      <c r="O12" s="268" t="str">
        <f>IF('Rekapitulace stavby'!AN11="","",'Rekapitulace stavby'!AN11)</f>
        <v/>
      </c>
      <c r="P12" s="268"/>
      <c r="Q12" s="32"/>
      <c r="R12" s="33"/>
    </row>
    <row r="13" spans="1:66" s="1" customFormat="1" ht="6.95" customHeight="1">
      <c r="B13" s="31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3"/>
    </row>
    <row r="14" spans="1:66" s="1" customFormat="1" ht="14.45" customHeight="1">
      <c r="B14" s="31"/>
      <c r="C14" s="32"/>
      <c r="D14" s="28" t="s">
        <v>26</v>
      </c>
      <c r="E14" s="32"/>
      <c r="F14" s="32"/>
      <c r="G14" s="32"/>
      <c r="H14" s="32"/>
      <c r="I14" s="32"/>
      <c r="J14" s="32"/>
      <c r="K14" s="32"/>
      <c r="L14" s="32"/>
      <c r="M14" s="28" t="s">
        <v>24</v>
      </c>
      <c r="N14" s="32"/>
      <c r="O14" s="268" t="str">
        <f>IF('Rekapitulace stavby'!AN13="","",'Rekapitulace stavby'!AN13)</f>
        <v/>
      </c>
      <c r="P14" s="268"/>
      <c r="Q14" s="32"/>
      <c r="R14" s="33"/>
    </row>
    <row r="15" spans="1:66" s="1" customFormat="1" ht="18" customHeight="1">
      <c r="B15" s="31"/>
      <c r="C15" s="32"/>
      <c r="D15" s="32"/>
      <c r="E15" s="26" t="str">
        <f>IF('Rekapitulace stavby'!E14="","",'Rekapitulace stavby'!E14)</f>
        <v xml:space="preserve"> </v>
      </c>
      <c r="F15" s="32"/>
      <c r="G15" s="32"/>
      <c r="H15" s="32"/>
      <c r="I15" s="32"/>
      <c r="J15" s="32"/>
      <c r="K15" s="32"/>
      <c r="L15" s="32"/>
      <c r="M15" s="28" t="s">
        <v>25</v>
      </c>
      <c r="N15" s="32"/>
      <c r="O15" s="268" t="str">
        <f>IF('Rekapitulace stavby'!AN14="","",'Rekapitulace stavby'!AN14)</f>
        <v/>
      </c>
      <c r="P15" s="268"/>
      <c r="Q15" s="32"/>
      <c r="R15" s="33"/>
    </row>
    <row r="16" spans="1:66" s="1" customFormat="1" ht="6.95" customHeight="1">
      <c r="B16" s="31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3"/>
    </row>
    <row r="17" spans="2:18" s="1" customFormat="1" ht="14.45" customHeight="1">
      <c r="B17" s="31"/>
      <c r="C17" s="32"/>
      <c r="D17" s="28" t="s">
        <v>27</v>
      </c>
      <c r="E17" s="32"/>
      <c r="F17" s="32"/>
      <c r="G17" s="32"/>
      <c r="H17" s="32"/>
      <c r="I17" s="32"/>
      <c r="J17" s="32"/>
      <c r="K17" s="32"/>
      <c r="L17" s="32"/>
      <c r="M17" s="28" t="s">
        <v>24</v>
      </c>
      <c r="N17" s="32"/>
      <c r="O17" s="268" t="str">
        <f>IF('Rekapitulace stavby'!AN16="","",'Rekapitulace stavby'!AN16)</f>
        <v/>
      </c>
      <c r="P17" s="268"/>
      <c r="Q17" s="32"/>
      <c r="R17" s="33"/>
    </row>
    <row r="18" spans="2:18" s="1" customFormat="1" ht="18" customHeight="1">
      <c r="B18" s="31"/>
      <c r="C18" s="32"/>
      <c r="D18" s="32"/>
      <c r="E18" s="26" t="str">
        <f>IF('Rekapitulace stavby'!E17="","",'Rekapitulace stavby'!E17)</f>
        <v xml:space="preserve"> </v>
      </c>
      <c r="F18" s="32"/>
      <c r="G18" s="32"/>
      <c r="H18" s="32"/>
      <c r="I18" s="32"/>
      <c r="J18" s="32"/>
      <c r="K18" s="32"/>
      <c r="L18" s="32"/>
      <c r="M18" s="28" t="s">
        <v>25</v>
      </c>
      <c r="N18" s="32"/>
      <c r="O18" s="268" t="str">
        <f>IF('Rekapitulace stavby'!AN17="","",'Rekapitulace stavby'!AN17)</f>
        <v/>
      </c>
      <c r="P18" s="268"/>
      <c r="Q18" s="32"/>
      <c r="R18" s="33"/>
    </row>
    <row r="19" spans="2:18" s="1" customFormat="1" ht="6.95" customHeight="1">
      <c r="B19" s="31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3"/>
    </row>
    <row r="20" spans="2:18" s="1" customFormat="1" ht="14.45" customHeight="1">
      <c r="B20" s="31"/>
      <c r="C20" s="32"/>
      <c r="D20" s="28" t="s">
        <v>29</v>
      </c>
      <c r="E20" s="32"/>
      <c r="F20" s="32"/>
      <c r="G20" s="32"/>
      <c r="H20" s="32"/>
      <c r="I20" s="32"/>
      <c r="J20" s="32"/>
      <c r="K20" s="32"/>
      <c r="L20" s="32"/>
      <c r="M20" s="28" t="s">
        <v>24</v>
      </c>
      <c r="N20" s="32"/>
      <c r="O20" s="268" t="str">
        <f>IF('Rekapitulace stavby'!AN19="","",'Rekapitulace stavby'!AN19)</f>
        <v/>
      </c>
      <c r="P20" s="268"/>
      <c r="Q20" s="32"/>
      <c r="R20" s="33"/>
    </row>
    <row r="21" spans="2:18" s="1" customFormat="1" ht="18" customHeight="1">
      <c r="B21" s="31"/>
      <c r="C21" s="32"/>
      <c r="D21" s="32"/>
      <c r="E21" s="26" t="str">
        <f>IF('Rekapitulace stavby'!E20="","",'Rekapitulace stavby'!E20)</f>
        <v xml:space="preserve"> </v>
      </c>
      <c r="F21" s="32"/>
      <c r="G21" s="32"/>
      <c r="H21" s="32"/>
      <c r="I21" s="32"/>
      <c r="J21" s="32"/>
      <c r="K21" s="32"/>
      <c r="L21" s="32"/>
      <c r="M21" s="28" t="s">
        <v>25</v>
      </c>
      <c r="N21" s="32"/>
      <c r="O21" s="268" t="str">
        <f>IF('Rekapitulace stavby'!AN20="","",'Rekapitulace stavby'!AN20)</f>
        <v/>
      </c>
      <c r="P21" s="268"/>
      <c r="Q21" s="32"/>
      <c r="R21" s="33"/>
    </row>
    <row r="22" spans="2:18" s="1" customFormat="1" ht="6.95" customHeight="1">
      <c r="B22" s="31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3"/>
    </row>
    <row r="23" spans="2:18" s="1" customFormat="1" ht="14.45" customHeight="1">
      <c r="B23" s="31"/>
      <c r="C23" s="32"/>
      <c r="D23" s="28" t="s">
        <v>30</v>
      </c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3"/>
    </row>
    <row r="24" spans="2:18" s="1" customFormat="1" ht="16.5" customHeight="1">
      <c r="B24" s="31"/>
      <c r="C24" s="32"/>
      <c r="D24" s="32"/>
      <c r="E24" s="259" t="s">
        <v>5</v>
      </c>
      <c r="F24" s="259"/>
      <c r="G24" s="259"/>
      <c r="H24" s="259"/>
      <c r="I24" s="259"/>
      <c r="J24" s="259"/>
      <c r="K24" s="259"/>
      <c r="L24" s="259"/>
      <c r="M24" s="32"/>
      <c r="N24" s="32"/>
      <c r="O24" s="32"/>
      <c r="P24" s="32"/>
      <c r="Q24" s="32"/>
      <c r="R24" s="33"/>
    </row>
    <row r="25" spans="2:18" s="1" customFormat="1" ht="6.95" customHeight="1">
      <c r="B25" s="31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3"/>
    </row>
    <row r="26" spans="2:18" s="1" customFormat="1" ht="6.95" customHeight="1">
      <c r="B26" s="31"/>
      <c r="C26" s="32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32"/>
      <c r="R26" s="33"/>
    </row>
    <row r="27" spans="2:18" s="1" customFormat="1" ht="14.45" customHeight="1">
      <c r="B27" s="31"/>
      <c r="C27" s="32"/>
      <c r="D27" s="100" t="s">
        <v>93</v>
      </c>
      <c r="E27" s="32"/>
      <c r="F27" s="32"/>
      <c r="G27" s="32"/>
      <c r="H27" s="32"/>
      <c r="I27" s="32"/>
      <c r="J27" s="32"/>
      <c r="K27" s="32"/>
      <c r="L27" s="32"/>
      <c r="M27" s="260">
        <f>N88</f>
        <v>0</v>
      </c>
      <c r="N27" s="260"/>
      <c r="O27" s="260"/>
      <c r="P27" s="260"/>
      <c r="Q27" s="32"/>
      <c r="R27" s="33"/>
    </row>
    <row r="28" spans="2:18" s="1" customFormat="1" ht="14.45" customHeight="1">
      <c r="B28" s="31"/>
      <c r="C28" s="32"/>
      <c r="D28" s="30"/>
      <c r="E28" s="32"/>
      <c r="F28" s="32"/>
      <c r="G28" s="32"/>
      <c r="H28" s="32"/>
      <c r="I28" s="32"/>
      <c r="J28" s="32"/>
      <c r="K28" s="32"/>
      <c r="L28" s="32"/>
      <c r="M28" s="260"/>
      <c r="N28" s="260"/>
      <c r="O28" s="260"/>
      <c r="P28" s="260"/>
      <c r="Q28" s="32"/>
      <c r="R28" s="33"/>
    </row>
    <row r="29" spans="2:18" s="1" customFormat="1" ht="6.95" customHeight="1">
      <c r="B29" s="31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3"/>
    </row>
    <row r="30" spans="2:18" s="1" customFormat="1" ht="25.35" customHeight="1">
      <c r="B30" s="31"/>
      <c r="C30" s="32"/>
      <c r="D30" s="101" t="s">
        <v>32</v>
      </c>
      <c r="E30" s="32"/>
      <c r="F30" s="32"/>
      <c r="G30" s="32"/>
      <c r="H30" s="32"/>
      <c r="I30" s="32"/>
      <c r="J30" s="32"/>
      <c r="K30" s="32"/>
      <c r="L30" s="32"/>
      <c r="M30" s="290">
        <f>ROUND(M27+M28,2)</f>
        <v>0</v>
      </c>
      <c r="N30" s="284"/>
      <c r="O30" s="284"/>
      <c r="P30" s="284"/>
      <c r="Q30" s="32"/>
      <c r="R30" s="33"/>
    </row>
    <row r="31" spans="2:18" s="1" customFormat="1" ht="6.95" customHeight="1">
      <c r="B31" s="31"/>
      <c r="C31" s="32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32"/>
      <c r="R31" s="33"/>
    </row>
    <row r="32" spans="2:18" s="1" customFormat="1" ht="14.45" customHeight="1">
      <c r="B32" s="31"/>
      <c r="C32" s="32"/>
      <c r="D32" s="38" t="s">
        <v>33</v>
      </c>
      <c r="E32" s="38" t="s">
        <v>34</v>
      </c>
      <c r="F32" s="39">
        <v>0.21</v>
      </c>
      <c r="G32" s="102" t="s">
        <v>35</v>
      </c>
      <c r="H32" s="291">
        <f>ROUND((SUM(BE94:BE95)+SUM(BE113:BE129)), 2)</f>
        <v>0</v>
      </c>
      <c r="I32" s="284"/>
      <c r="J32" s="284"/>
      <c r="K32" s="32"/>
      <c r="L32" s="32"/>
      <c r="M32" s="291">
        <f>ROUND(ROUND((SUM(BE94:BE95)+SUM(BE113:BE129)), 2)*F32, 2)</f>
        <v>0</v>
      </c>
      <c r="N32" s="284"/>
      <c r="O32" s="284"/>
      <c r="P32" s="284"/>
      <c r="Q32" s="32"/>
      <c r="R32" s="33"/>
    </row>
    <row r="33" spans="2:18" s="1" customFormat="1" ht="14.45" customHeight="1">
      <c r="B33" s="31"/>
      <c r="C33" s="32"/>
      <c r="D33" s="32"/>
      <c r="E33" s="38" t="s">
        <v>36</v>
      </c>
      <c r="F33" s="39">
        <v>0.15</v>
      </c>
      <c r="G33" s="102" t="s">
        <v>35</v>
      </c>
      <c r="H33" s="291">
        <f>ROUND((SUM(BF94:BF95)+SUM(BF113:BF129)), 2)</f>
        <v>0</v>
      </c>
      <c r="I33" s="284"/>
      <c r="J33" s="284"/>
      <c r="K33" s="32"/>
      <c r="L33" s="32"/>
      <c r="M33" s="291">
        <f>ROUND(ROUND((SUM(BF94:BF95)+SUM(BF113:BF129)), 2)*F33, 2)</f>
        <v>0</v>
      </c>
      <c r="N33" s="284"/>
      <c r="O33" s="284"/>
      <c r="P33" s="284"/>
      <c r="Q33" s="32"/>
      <c r="R33" s="33"/>
    </row>
    <row r="34" spans="2:18" s="1" customFormat="1" ht="14.45" hidden="1" customHeight="1">
      <c r="B34" s="31"/>
      <c r="C34" s="32"/>
      <c r="D34" s="32"/>
      <c r="E34" s="38" t="s">
        <v>37</v>
      </c>
      <c r="F34" s="39">
        <v>0.21</v>
      </c>
      <c r="G34" s="102" t="s">
        <v>35</v>
      </c>
      <c r="H34" s="291">
        <f>ROUND((SUM(BG94:BG95)+SUM(BG113:BG129)), 2)</f>
        <v>0</v>
      </c>
      <c r="I34" s="284"/>
      <c r="J34" s="284"/>
      <c r="K34" s="32"/>
      <c r="L34" s="32"/>
      <c r="M34" s="291">
        <v>0</v>
      </c>
      <c r="N34" s="284"/>
      <c r="O34" s="284"/>
      <c r="P34" s="284"/>
      <c r="Q34" s="32"/>
      <c r="R34" s="33"/>
    </row>
    <row r="35" spans="2:18" s="1" customFormat="1" ht="14.45" hidden="1" customHeight="1">
      <c r="B35" s="31"/>
      <c r="C35" s="32"/>
      <c r="D35" s="32"/>
      <c r="E35" s="38" t="s">
        <v>38</v>
      </c>
      <c r="F35" s="39">
        <v>0.15</v>
      </c>
      <c r="G35" s="102" t="s">
        <v>35</v>
      </c>
      <c r="H35" s="291">
        <f>ROUND((SUM(BH94:BH95)+SUM(BH113:BH129)), 2)</f>
        <v>0</v>
      </c>
      <c r="I35" s="284"/>
      <c r="J35" s="284"/>
      <c r="K35" s="32"/>
      <c r="L35" s="32"/>
      <c r="M35" s="291">
        <v>0</v>
      </c>
      <c r="N35" s="284"/>
      <c r="O35" s="284"/>
      <c r="P35" s="284"/>
      <c r="Q35" s="32"/>
      <c r="R35" s="33"/>
    </row>
    <row r="36" spans="2:18" s="1" customFormat="1" ht="14.45" hidden="1" customHeight="1">
      <c r="B36" s="31"/>
      <c r="C36" s="32"/>
      <c r="D36" s="32"/>
      <c r="E36" s="38" t="s">
        <v>39</v>
      </c>
      <c r="F36" s="39">
        <v>0</v>
      </c>
      <c r="G36" s="102" t="s">
        <v>35</v>
      </c>
      <c r="H36" s="291">
        <f>ROUND((SUM(BI94:BI95)+SUM(BI113:BI129)), 2)</f>
        <v>0</v>
      </c>
      <c r="I36" s="284"/>
      <c r="J36" s="284"/>
      <c r="K36" s="32"/>
      <c r="L36" s="32"/>
      <c r="M36" s="291">
        <v>0</v>
      </c>
      <c r="N36" s="284"/>
      <c r="O36" s="284"/>
      <c r="P36" s="284"/>
      <c r="Q36" s="32"/>
      <c r="R36" s="33"/>
    </row>
    <row r="37" spans="2:18" s="1" customFormat="1" ht="6.95" customHeight="1"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3"/>
    </row>
    <row r="38" spans="2:18" s="1" customFormat="1" ht="25.35" customHeight="1">
      <c r="B38" s="31"/>
      <c r="C38" s="98"/>
      <c r="D38" s="103" t="s">
        <v>40</v>
      </c>
      <c r="E38" s="71"/>
      <c r="F38" s="71"/>
      <c r="G38" s="104" t="s">
        <v>41</v>
      </c>
      <c r="H38" s="105" t="s">
        <v>42</v>
      </c>
      <c r="I38" s="71"/>
      <c r="J38" s="71"/>
      <c r="K38" s="71"/>
      <c r="L38" s="288">
        <f>SUM(M30:M36)</f>
        <v>0</v>
      </c>
      <c r="M38" s="288"/>
      <c r="N38" s="288"/>
      <c r="O38" s="288"/>
      <c r="P38" s="289"/>
      <c r="Q38" s="98"/>
      <c r="R38" s="33"/>
    </row>
    <row r="39" spans="2:18" s="1" customFormat="1" ht="14.45" customHeight="1">
      <c r="B39" s="31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3"/>
    </row>
    <row r="40" spans="2:18" s="1" customFormat="1" ht="14.45" customHeight="1">
      <c r="B40" s="31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3"/>
    </row>
    <row r="41" spans="2:18">
      <c r="B41" s="22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3"/>
    </row>
    <row r="42" spans="2:18">
      <c r="B42" s="22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3"/>
    </row>
    <row r="43" spans="2:18">
      <c r="B43" s="22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3"/>
    </row>
    <row r="44" spans="2:18">
      <c r="B44" s="22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3"/>
    </row>
    <row r="45" spans="2:18">
      <c r="B45" s="22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3"/>
    </row>
    <row r="46" spans="2:18">
      <c r="B46" s="22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3"/>
    </row>
    <row r="47" spans="2:18">
      <c r="B47" s="22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3"/>
    </row>
    <row r="48" spans="2:18">
      <c r="B48" s="22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3"/>
    </row>
    <row r="49" spans="2:18">
      <c r="B49" s="22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3"/>
    </row>
    <row r="50" spans="2:18" s="1" customFormat="1" ht="15">
      <c r="B50" s="31"/>
      <c r="C50" s="32"/>
      <c r="D50" s="46" t="s">
        <v>43</v>
      </c>
      <c r="E50" s="47"/>
      <c r="F50" s="47"/>
      <c r="G50" s="47"/>
      <c r="H50" s="48"/>
      <c r="I50" s="32"/>
      <c r="J50" s="46" t="s">
        <v>44</v>
      </c>
      <c r="K50" s="47"/>
      <c r="L50" s="47"/>
      <c r="M50" s="47"/>
      <c r="N50" s="47"/>
      <c r="O50" s="47"/>
      <c r="P50" s="48"/>
      <c r="Q50" s="32"/>
      <c r="R50" s="33"/>
    </row>
    <row r="51" spans="2:18">
      <c r="B51" s="22"/>
      <c r="C51" s="24"/>
      <c r="D51" s="49"/>
      <c r="E51" s="24"/>
      <c r="F51" s="24"/>
      <c r="G51" s="24"/>
      <c r="H51" s="50"/>
      <c r="I51" s="24"/>
      <c r="J51" s="49"/>
      <c r="K51" s="24"/>
      <c r="L51" s="24"/>
      <c r="M51" s="24"/>
      <c r="N51" s="24"/>
      <c r="O51" s="24"/>
      <c r="P51" s="50"/>
      <c r="Q51" s="24"/>
      <c r="R51" s="23"/>
    </row>
    <row r="52" spans="2:18">
      <c r="B52" s="22"/>
      <c r="C52" s="24"/>
      <c r="D52" s="49"/>
      <c r="E52" s="24"/>
      <c r="F52" s="24"/>
      <c r="G52" s="24"/>
      <c r="H52" s="50"/>
      <c r="I52" s="24"/>
      <c r="J52" s="49"/>
      <c r="K52" s="24"/>
      <c r="L52" s="24"/>
      <c r="M52" s="24"/>
      <c r="N52" s="24"/>
      <c r="O52" s="24"/>
      <c r="P52" s="50"/>
      <c r="Q52" s="24"/>
      <c r="R52" s="23"/>
    </row>
    <row r="53" spans="2:18">
      <c r="B53" s="22"/>
      <c r="C53" s="24"/>
      <c r="D53" s="49"/>
      <c r="E53" s="24"/>
      <c r="F53" s="24"/>
      <c r="G53" s="24"/>
      <c r="H53" s="50"/>
      <c r="I53" s="24"/>
      <c r="J53" s="49"/>
      <c r="K53" s="24"/>
      <c r="L53" s="24"/>
      <c r="M53" s="24"/>
      <c r="N53" s="24"/>
      <c r="O53" s="24"/>
      <c r="P53" s="50"/>
      <c r="Q53" s="24"/>
      <c r="R53" s="23"/>
    </row>
    <row r="54" spans="2:18">
      <c r="B54" s="22"/>
      <c r="C54" s="24"/>
      <c r="D54" s="49"/>
      <c r="E54" s="24"/>
      <c r="F54" s="24"/>
      <c r="G54" s="24"/>
      <c r="H54" s="50"/>
      <c r="I54" s="24"/>
      <c r="J54" s="49"/>
      <c r="K54" s="24"/>
      <c r="L54" s="24"/>
      <c r="M54" s="24"/>
      <c r="N54" s="24"/>
      <c r="O54" s="24"/>
      <c r="P54" s="50"/>
      <c r="Q54" s="24"/>
      <c r="R54" s="23"/>
    </row>
    <row r="55" spans="2:18">
      <c r="B55" s="22"/>
      <c r="C55" s="24"/>
      <c r="D55" s="49"/>
      <c r="E55" s="24"/>
      <c r="F55" s="24"/>
      <c r="G55" s="24"/>
      <c r="H55" s="50"/>
      <c r="I55" s="24"/>
      <c r="J55" s="49"/>
      <c r="K55" s="24"/>
      <c r="L55" s="24"/>
      <c r="M55" s="24"/>
      <c r="N55" s="24"/>
      <c r="O55" s="24"/>
      <c r="P55" s="50"/>
      <c r="Q55" s="24"/>
      <c r="R55" s="23"/>
    </row>
    <row r="56" spans="2:18">
      <c r="B56" s="22"/>
      <c r="C56" s="24"/>
      <c r="D56" s="49"/>
      <c r="E56" s="24"/>
      <c r="F56" s="24"/>
      <c r="G56" s="24"/>
      <c r="H56" s="50"/>
      <c r="I56" s="24"/>
      <c r="J56" s="49"/>
      <c r="K56" s="24"/>
      <c r="L56" s="24"/>
      <c r="M56" s="24"/>
      <c r="N56" s="24"/>
      <c r="O56" s="24"/>
      <c r="P56" s="50"/>
      <c r="Q56" s="24"/>
      <c r="R56" s="23"/>
    </row>
    <row r="57" spans="2:18">
      <c r="B57" s="22"/>
      <c r="C57" s="24"/>
      <c r="D57" s="49"/>
      <c r="E57" s="24"/>
      <c r="F57" s="24"/>
      <c r="G57" s="24"/>
      <c r="H57" s="50"/>
      <c r="I57" s="24"/>
      <c r="J57" s="49"/>
      <c r="K57" s="24"/>
      <c r="L57" s="24"/>
      <c r="M57" s="24"/>
      <c r="N57" s="24"/>
      <c r="O57" s="24"/>
      <c r="P57" s="50"/>
      <c r="Q57" s="24"/>
      <c r="R57" s="23"/>
    </row>
    <row r="58" spans="2:18">
      <c r="B58" s="22"/>
      <c r="C58" s="24"/>
      <c r="D58" s="49"/>
      <c r="E58" s="24"/>
      <c r="F58" s="24"/>
      <c r="G58" s="24"/>
      <c r="H58" s="50"/>
      <c r="I58" s="24"/>
      <c r="J58" s="49"/>
      <c r="K58" s="24"/>
      <c r="L58" s="24"/>
      <c r="M58" s="24"/>
      <c r="N58" s="24"/>
      <c r="O58" s="24"/>
      <c r="P58" s="50"/>
      <c r="Q58" s="24"/>
      <c r="R58" s="23"/>
    </row>
    <row r="59" spans="2:18" s="1" customFormat="1" ht="15">
      <c r="B59" s="31"/>
      <c r="C59" s="32"/>
      <c r="D59" s="51" t="s">
        <v>45</v>
      </c>
      <c r="E59" s="52"/>
      <c r="F59" s="52"/>
      <c r="G59" s="53" t="s">
        <v>46</v>
      </c>
      <c r="H59" s="54"/>
      <c r="I59" s="32"/>
      <c r="J59" s="51" t="s">
        <v>45</v>
      </c>
      <c r="K59" s="52"/>
      <c r="L59" s="52"/>
      <c r="M59" s="52"/>
      <c r="N59" s="53" t="s">
        <v>46</v>
      </c>
      <c r="O59" s="52"/>
      <c r="P59" s="54"/>
      <c r="Q59" s="32"/>
      <c r="R59" s="33"/>
    </row>
    <row r="60" spans="2:18">
      <c r="B60" s="22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3"/>
    </row>
    <row r="61" spans="2:18" s="1" customFormat="1" ht="15">
      <c r="B61" s="31"/>
      <c r="C61" s="32"/>
      <c r="D61" s="46" t="s">
        <v>47</v>
      </c>
      <c r="E61" s="47"/>
      <c r="F61" s="47"/>
      <c r="G61" s="47"/>
      <c r="H61" s="48"/>
      <c r="I61" s="32"/>
      <c r="J61" s="46" t="s">
        <v>48</v>
      </c>
      <c r="K61" s="47"/>
      <c r="L61" s="47"/>
      <c r="M61" s="47"/>
      <c r="N61" s="47"/>
      <c r="O61" s="47"/>
      <c r="P61" s="48"/>
      <c r="Q61" s="32"/>
      <c r="R61" s="33"/>
    </row>
    <row r="62" spans="2:18">
      <c r="B62" s="22"/>
      <c r="C62" s="24"/>
      <c r="D62" s="49"/>
      <c r="E62" s="24"/>
      <c r="F62" s="24"/>
      <c r="G62" s="24"/>
      <c r="H62" s="50"/>
      <c r="I62" s="24"/>
      <c r="J62" s="49"/>
      <c r="K62" s="24"/>
      <c r="L62" s="24"/>
      <c r="M62" s="24"/>
      <c r="N62" s="24"/>
      <c r="O62" s="24"/>
      <c r="P62" s="50"/>
      <c r="Q62" s="24"/>
      <c r="R62" s="23"/>
    </row>
    <row r="63" spans="2:18">
      <c r="B63" s="22"/>
      <c r="C63" s="24"/>
      <c r="D63" s="49"/>
      <c r="E63" s="24"/>
      <c r="F63" s="24"/>
      <c r="G63" s="24"/>
      <c r="H63" s="50"/>
      <c r="I63" s="24"/>
      <c r="J63" s="49"/>
      <c r="K63" s="24"/>
      <c r="L63" s="24"/>
      <c r="M63" s="24"/>
      <c r="N63" s="24"/>
      <c r="O63" s="24"/>
      <c r="P63" s="50"/>
      <c r="Q63" s="24"/>
      <c r="R63" s="23"/>
    </row>
    <row r="64" spans="2:18">
      <c r="B64" s="22"/>
      <c r="C64" s="24"/>
      <c r="D64" s="49"/>
      <c r="E64" s="24"/>
      <c r="F64" s="24"/>
      <c r="G64" s="24"/>
      <c r="H64" s="50"/>
      <c r="I64" s="24"/>
      <c r="J64" s="49"/>
      <c r="K64" s="24"/>
      <c r="L64" s="24"/>
      <c r="M64" s="24"/>
      <c r="N64" s="24"/>
      <c r="O64" s="24"/>
      <c r="P64" s="50"/>
      <c r="Q64" s="24"/>
      <c r="R64" s="23"/>
    </row>
    <row r="65" spans="2:18">
      <c r="B65" s="22"/>
      <c r="C65" s="24"/>
      <c r="D65" s="49"/>
      <c r="E65" s="24"/>
      <c r="F65" s="24"/>
      <c r="G65" s="24"/>
      <c r="H65" s="50"/>
      <c r="I65" s="24"/>
      <c r="J65" s="49"/>
      <c r="K65" s="24"/>
      <c r="L65" s="24"/>
      <c r="M65" s="24"/>
      <c r="N65" s="24"/>
      <c r="O65" s="24"/>
      <c r="P65" s="50"/>
      <c r="Q65" s="24"/>
      <c r="R65" s="23"/>
    </row>
    <row r="66" spans="2:18">
      <c r="B66" s="22"/>
      <c r="C66" s="24"/>
      <c r="D66" s="49"/>
      <c r="E66" s="24"/>
      <c r="F66" s="24"/>
      <c r="G66" s="24"/>
      <c r="H66" s="50"/>
      <c r="I66" s="24"/>
      <c r="J66" s="49"/>
      <c r="K66" s="24"/>
      <c r="L66" s="24"/>
      <c r="M66" s="24"/>
      <c r="N66" s="24"/>
      <c r="O66" s="24"/>
      <c r="P66" s="50"/>
      <c r="Q66" s="24"/>
      <c r="R66" s="23"/>
    </row>
    <row r="67" spans="2:18">
      <c r="B67" s="22"/>
      <c r="C67" s="24"/>
      <c r="D67" s="49"/>
      <c r="E67" s="24"/>
      <c r="F67" s="24"/>
      <c r="G67" s="24"/>
      <c r="H67" s="50"/>
      <c r="I67" s="24"/>
      <c r="J67" s="49"/>
      <c r="K67" s="24"/>
      <c r="L67" s="24"/>
      <c r="M67" s="24"/>
      <c r="N67" s="24"/>
      <c r="O67" s="24"/>
      <c r="P67" s="50"/>
      <c r="Q67" s="24"/>
      <c r="R67" s="23"/>
    </row>
    <row r="68" spans="2:18">
      <c r="B68" s="22"/>
      <c r="C68" s="24"/>
      <c r="D68" s="49"/>
      <c r="E68" s="24"/>
      <c r="F68" s="24"/>
      <c r="G68" s="24"/>
      <c r="H68" s="50"/>
      <c r="I68" s="24"/>
      <c r="J68" s="49"/>
      <c r="K68" s="24"/>
      <c r="L68" s="24"/>
      <c r="M68" s="24"/>
      <c r="N68" s="24"/>
      <c r="O68" s="24"/>
      <c r="P68" s="50"/>
      <c r="Q68" s="24"/>
      <c r="R68" s="23"/>
    </row>
    <row r="69" spans="2:18">
      <c r="B69" s="22"/>
      <c r="C69" s="24"/>
      <c r="D69" s="49"/>
      <c r="E69" s="24"/>
      <c r="F69" s="24"/>
      <c r="G69" s="24"/>
      <c r="H69" s="50"/>
      <c r="I69" s="24"/>
      <c r="J69" s="49"/>
      <c r="K69" s="24"/>
      <c r="L69" s="24"/>
      <c r="M69" s="24"/>
      <c r="N69" s="24"/>
      <c r="O69" s="24"/>
      <c r="P69" s="50"/>
      <c r="Q69" s="24"/>
      <c r="R69" s="23"/>
    </row>
    <row r="70" spans="2:18" s="1" customFormat="1" ht="15">
      <c r="B70" s="31"/>
      <c r="C70" s="32"/>
      <c r="D70" s="51" t="s">
        <v>45</v>
      </c>
      <c r="E70" s="52"/>
      <c r="F70" s="52"/>
      <c r="G70" s="53" t="s">
        <v>46</v>
      </c>
      <c r="H70" s="54"/>
      <c r="I70" s="32"/>
      <c r="J70" s="51" t="s">
        <v>45</v>
      </c>
      <c r="K70" s="52"/>
      <c r="L70" s="52"/>
      <c r="M70" s="52"/>
      <c r="N70" s="53" t="s">
        <v>46</v>
      </c>
      <c r="O70" s="52"/>
      <c r="P70" s="54"/>
      <c r="Q70" s="32"/>
      <c r="R70" s="33"/>
    </row>
    <row r="71" spans="2:18" s="1" customFormat="1" ht="14.45" customHeight="1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7"/>
    </row>
    <row r="75" spans="2:18" s="1" customFormat="1" ht="6.95" customHeight="1">
      <c r="B75" s="58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60"/>
    </row>
    <row r="76" spans="2:18" s="1" customFormat="1" ht="36.950000000000003" customHeight="1">
      <c r="B76" s="31"/>
      <c r="C76" s="238" t="s">
        <v>94</v>
      </c>
      <c r="D76" s="239"/>
      <c r="E76" s="239"/>
      <c r="F76" s="239"/>
      <c r="G76" s="239"/>
      <c r="H76" s="239"/>
      <c r="I76" s="239"/>
      <c r="J76" s="239"/>
      <c r="K76" s="239"/>
      <c r="L76" s="239"/>
      <c r="M76" s="239"/>
      <c r="N76" s="239"/>
      <c r="O76" s="239"/>
      <c r="P76" s="239"/>
      <c r="Q76" s="239"/>
      <c r="R76" s="33"/>
    </row>
    <row r="77" spans="2:18" s="1" customFormat="1" ht="6.95" customHeight="1">
      <c r="B77" s="31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3"/>
    </row>
    <row r="78" spans="2:18" s="1" customFormat="1" ht="30" customHeight="1">
      <c r="B78" s="31"/>
      <c r="C78" s="28" t="s">
        <v>16</v>
      </c>
      <c r="D78" s="32"/>
      <c r="E78" s="32"/>
      <c r="F78" s="285" t="str">
        <f>F6</f>
        <v xml:space="preserve"> Český rozhlas</v>
      </c>
      <c r="G78" s="286"/>
      <c r="H78" s="286"/>
      <c r="I78" s="286"/>
      <c r="J78" s="286"/>
      <c r="K78" s="286"/>
      <c r="L78" s="286"/>
      <c r="M78" s="286"/>
      <c r="N78" s="286"/>
      <c r="O78" s="286"/>
      <c r="P78" s="286"/>
      <c r="Q78" s="32"/>
      <c r="R78" s="33"/>
    </row>
    <row r="79" spans="2:18" s="1" customFormat="1" ht="36.950000000000003" customHeight="1">
      <c r="B79" s="31"/>
      <c r="C79" s="65" t="s">
        <v>92</v>
      </c>
      <c r="D79" s="32"/>
      <c r="E79" s="32"/>
      <c r="F79" s="244">
        <v>9</v>
      </c>
      <c r="G79" s="284"/>
      <c r="H79" s="284"/>
      <c r="I79" s="284"/>
      <c r="J79" s="284"/>
      <c r="K79" s="284"/>
      <c r="L79" s="284"/>
      <c r="M79" s="284"/>
      <c r="N79" s="284"/>
      <c r="O79" s="284"/>
      <c r="P79" s="284"/>
      <c r="Q79" s="32"/>
      <c r="R79" s="33"/>
    </row>
    <row r="80" spans="2:18" s="1" customFormat="1" ht="6.95" customHeight="1">
      <c r="B80" s="31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3"/>
    </row>
    <row r="81" spans="2:47" s="1" customFormat="1" ht="18" customHeight="1">
      <c r="B81" s="31"/>
      <c r="C81" s="28" t="s">
        <v>19</v>
      </c>
      <c r="D81" s="32"/>
      <c r="E81" s="32"/>
      <c r="F81" s="26" t="str">
        <f>F9</f>
        <v xml:space="preserve"> </v>
      </c>
      <c r="G81" s="32"/>
      <c r="H81" s="32"/>
      <c r="I81" s="32"/>
      <c r="J81" s="32"/>
      <c r="K81" s="28" t="s">
        <v>21</v>
      </c>
      <c r="L81" s="32"/>
      <c r="M81" s="287" t="str">
        <f>IF(O9="","",O9)</f>
        <v>6. 2. 2019</v>
      </c>
      <c r="N81" s="287"/>
      <c r="O81" s="287"/>
      <c r="P81" s="287"/>
      <c r="Q81" s="32"/>
      <c r="R81" s="33"/>
    </row>
    <row r="82" spans="2:47" s="1" customFormat="1" ht="6.95" customHeight="1">
      <c r="B82" s="31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3"/>
    </row>
    <row r="83" spans="2:47" s="1" customFormat="1" ht="15">
      <c r="B83" s="31"/>
      <c r="C83" s="28" t="s">
        <v>23</v>
      </c>
      <c r="D83" s="32"/>
      <c r="E83" s="32"/>
      <c r="F83" s="26" t="str">
        <f>E12</f>
        <v xml:space="preserve"> </v>
      </c>
      <c r="G83" s="32"/>
      <c r="H83" s="32"/>
      <c r="I83" s="32"/>
      <c r="J83" s="32"/>
      <c r="K83" s="28" t="s">
        <v>27</v>
      </c>
      <c r="L83" s="32"/>
      <c r="M83" s="268" t="str">
        <f>E18</f>
        <v xml:space="preserve"> </v>
      </c>
      <c r="N83" s="268"/>
      <c r="O83" s="268"/>
      <c r="P83" s="268"/>
      <c r="Q83" s="268"/>
      <c r="R83" s="33"/>
    </row>
    <row r="84" spans="2:47" s="1" customFormat="1" ht="14.45" customHeight="1">
      <c r="B84" s="31"/>
      <c r="C84" s="28" t="s">
        <v>26</v>
      </c>
      <c r="D84" s="32"/>
      <c r="E84" s="32"/>
      <c r="F84" s="26" t="str">
        <f>IF(E15="","",E15)</f>
        <v xml:space="preserve"> </v>
      </c>
      <c r="G84" s="32"/>
      <c r="H84" s="32"/>
      <c r="I84" s="32"/>
      <c r="J84" s="32"/>
      <c r="K84" s="28" t="s">
        <v>29</v>
      </c>
      <c r="L84" s="32"/>
      <c r="M84" s="268" t="str">
        <f>E21</f>
        <v xml:space="preserve"> </v>
      </c>
      <c r="N84" s="268"/>
      <c r="O84" s="268"/>
      <c r="P84" s="268"/>
      <c r="Q84" s="268"/>
      <c r="R84" s="33"/>
    </row>
    <row r="85" spans="2:47" s="1" customFormat="1" ht="10.35" customHeight="1">
      <c r="B85" s="31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3"/>
    </row>
    <row r="86" spans="2:47" s="1" customFormat="1" ht="29.25" customHeight="1">
      <c r="B86" s="31"/>
      <c r="C86" s="282" t="s">
        <v>95</v>
      </c>
      <c r="D86" s="283"/>
      <c r="E86" s="283"/>
      <c r="F86" s="283"/>
      <c r="G86" s="283"/>
      <c r="H86" s="98"/>
      <c r="I86" s="98"/>
      <c r="J86" s="98"/>
      <c r="K86" s="98"/>
      <c r="L86" s="98"/>
      <c r="M86" s="98"/>
      <c r="N86" s="282" t="s">
        <v>96</v>
      </c>
      <c r="O86" s="283"/>
      <c r="P86" s="283"/>
      <c r="Q86" s="283"/>
      <c r="R86" s="33"/>
    </row>
    <row r="87" spans="2:47" s="1" customFormat="1" ht="10.35" customHeight="1">
      <c r="B87" s="31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3"/>
    </row>
    <row r="88" spans="2:47" s="1" customFormat="1" ht="29.25" customHeight="1">
      <c r="B88" s="31"/>
      <c r="C88" s="106" t="s">
        <v>97</v>
      </c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296">
        <f>N113</f>
        <v>0</v>
      </c>
      <c r="O88" s="297"/>
      <c r="P88" s="297"/>
      <c r="Q88" s="297"/>
      <c r="R88" s="33"/>
      <c r="AU88" s="18" t="s">
        <v>98</v>
      </c>
    </row>
    <row r="89" spans="2:47" s="6" customFormat="1" ht="24.95" customHeight="1">
      <c r="B89" s="107"/>
      <c r="C89" s="108"/>
      <c r="D89" s="109" t="s">
        <v>99</v>
      </c>
      <c r="E89" s="108"/>
      <c r="F89" s="108"/>
      <c r="G89" s="108"/>
      <c r="H89" s="108"/>
      <c r="I89" s="108"/>
      <c r="J89" s="108"/>
      <c r="K89" s="108"/>
      <c r="L89" s="108"/>
      <c r="M89" s="108"/>
      <c r="N89" s="295">
        <f>N114</f>
        <v>0</v>
      </c>
      <c r="O89" s="300"/>
      <c r="P89" s="300"/>
      <c r="Q89" s="300"/>
      <c r="R89" s="110"/>
    </row>
    <row r="90" spans="2:47" s="7" customFormat="1" ht="19.899999999999999" customHeight="1">
      <c r="B90" s="111"/>
      <c r="C90" s="112"/>
      <c r="D90" s="113" t="s">
        <v>105</v>
      </c>
      <c r="E90" s="112"/>
      <c r="F90" s="112"/>
      <c r="G90" s="112"/>
      <c r="H90" s="112"/>
      <c r="I90" s="112"/>
      <c r="J90" s="112"/>
      <c r="K90" s="112"/>
      <c r="L90" s="112"/>
      <c r="M90" s="112"/>
      <c r="N90" s="298">
        <f>N116</f>
        <v>0</v>
      </c>
      <c r="O90" s="299"/>
      <c r="P90" s="299"/>
      <c r="Q90" s="299"/>
      <c r="R90" s="114"/>
    </row>
    <row r="91" spans="2:47" s="6" customFormat="1" ht="24.95" customHeight="1">
      <c r="B91" s="107"/>
      <c r="C91" s="108"/>
      <c r="D91" s="109" t="s">
        <v>116</v>
      </c>
      <c r="E91" s="108"/>
      <c r="F91" s="108"/>
      <c r="G91" s="108"/>
      <c r="H91" s="108"/>
      <c r="I91" s="108"/>
      <c r="J91" s="108"/>
      <c r="K91" s="108"/>
      <c r="L91" s="108"/>
      <c r="M91" s="108"/>
      <c r="N91" s="295">
        <f>N127</f>
        <v>0</v>
      </c>
      <c r="O91" s="300"/>
      <c r="P91" s="300"/>
      <c r="Q91" s="300"/>
      <c r="R91" s="110"/>
    </row>
    <row r="92" spans="2:47" s="7" customFormat="1" ht="19.899999999999999" customHeight="1">
      <c r="B92" s="111"/>
      <c r="C92" s="112"/>
      <c r="D92" s="113" t="s">
        <v>117</v>
      </c>
      <c r="E92" s="112"/>
      <c r="F92" s="112"/>
      <c r="G92" s="112"/>
      <c r="H92" s="112"/>
      <c r="I92" s="112"/>
      <c r="J92" s="112"/>
      <c r="K92" s="112"/>
      <c r="L92" s="112"/>
      <c r="M92" s="112"/>
      <c r="N92" s="298">
        <f>N128</f>
        <v>0</v>
      </c>
      <c r="O92" s="299"/>
      <c r="P92" s="299"/>
      <c r="Q92" s="299"/>
      <c r="R92" s="114"/>
    </row>
    <row r="93" spans="2:47" s="1" customFormat="1" ht="21.75" customHeight="1"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3"/>
    </row>
    <row r="94" spans="2:47" s="1" customFormat="1" ht="29.25" customHeight="1">
      <c r="B94" s="31"/>
      <c r="C94" s="106"/>
      <c r="D94" s="32"/>
      <c r="E94" s="32"/>
      <c r="F94" s="32"/>
      <c r="G94" s="32"/>
      <c r="H94" s="32"/>
      <c r="I94" s="32"/>
      <c r="J94" s="32"/>
      <c r="K94" s="32"/>
      <c r="L94" s="32"/>
      <c r="M94" s="32"/>
      <c r="N94" s="297"/>
      <c r="O94" s="303"/>
      <c r="P94" s="303"/>
      <c r="Q94" s="303"/>
      <c r="R94" s="33"/>
      <c r="T94" s="115"/>
      <c r="U94" s="116" t="s">
        <v>33</v>
      </c>
    </row>
    <row r="95" spans="2:47" s="1" customFormat="1" ht="18" customHeight="1">
      <c r="B95" s="31"/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32"/>
      <c r="N95" s="32"/>
      <c r="O95" s="32"/>
      <c r="P95" s="32"/>
      <c r="Q95" s="32"/>
      <c r="R95" s="33"/>
    </row>
    <row r="96" spans="2:47" s="1" customFormat="1" ht="29.25" customHeight="1">
      <c r="B96" s="31"/>
      <c r="C96" s="97" t="s">
        <v>512</v>
      </c>
      <c r="D96" s="98"/>
      <c r="E96" s="98"/>
      <c r="F96" s="98"/>
      <c r="G96" s="98"/>
      <c r="H96" s="98"/>
      <c r="I96" s="98"/>
      <c r="J96" s="98"/>
      <c r="K96" s="98"/>
      <c r="L96" s="304">
        <f>ROUND(SUM(N88+N94),2)</f>
        <v>0</v>
      </c>
      <c r="M96" s="304"/>
      <c r="N96" s="304"/>
      <c r="O96" s="304"/>
      <c r="P96" s="304"/>
      <c r="Q96" s="304"/>
      <c r="R96" s="33"/>
    </row>
    <row r="97" spans="2:27" s="1" customFormat="1" ht="6.95" customHeight="1">
      <c r="B97" s="55"/>
      <c r="C97" s="56"/>
      <c r="D97" s="56"/>
      <c r="E97" s="56"/>
      <c r="F97" s="56"/>
      <c r="G97" s="56"/>
      <c r="H97" s="56"/>
      <c r="I97" s="56"/>
      <c r="J97" s="56"/>
      <c r="K97" s="56"/>
      <c r="L97" s="56"/>
      <c r="M97" s="56"/>
      <c r="N97" s="56"/>
      <c r="O97" s="56"/>
      <c r="P97" s="56"/>
      <c r="Q97" s="56"/>
      <c r="R97" s="57"/>
    </row>
    <row r="101" spans="2:27" s="1" customFormat="1" ht="6.95" customHeight="1">
      <c r="B101" s="58"/>
      <c r="C101" s="59"/>
      <c r="D101" s="59"/>
      <c r="E101" s="59"/>
      <c r="F101" s="59"/>
      <c r="G101" s="59"/>
      <c r="H101" s="59"/>
      <c r="I101" s="59"/>
      <c r="J101" s="59"/>
      <c r="K101" s="59"/>
      <c r="L101" s="59"/>
      <c r="M101" s="59"/>
      <c r="N101" s="59"/>
      <c r="O101" s="59"/>
      <c r="P101" s="59"/>
      <c r="Q101" s="59"/>
      <c r="R101" s="60"/>
    </row>
    <row r="102" spans="2:27" s="1" customFormat="1" ht="36.950000000000003" customHeight="1">
      <c r="B102" s="31"/>
      <c r="C102" s="238" t="s">
        <v>118</v>
      </c>
      <c r="D102" s="284"/>
      <c r="E102" s="284"/>
      <c r="F102" s="284"/>
      <c r="G102" s="284"/>
      <c r="H102" s="284"/>
      <c r="I102" s="284"/>
      <c r="J102" s="284"/>
      <c r="K102" s="284"/>
      <c r="L102" s="284"/>
      <c r="M102" s="284"/>
      <c r="N102" s="284"/>
      <c r="O102" s="284"/>
      <c r="P102" s="284"/>
      <c r="Q102" s="284"/>
      <c r="R102" s="33"/>
    </row>
    <row r="103" spans="2:27" s="1" customFormat="1" ht="6.95" customHeight="1">
      <c r="B103" s="31"/>
      <c r="C103" s="32"/>
      <c r="D103" s="32"/>
      <c r="E103" s="32"/>
      <c r="F103" s="32"/>
      <c r="G103" s="32"/>
      <c r="H103" s="32"/>
      <c r="I103" s="32"/>
      <c r="J103" s="32"/>
      <c r="K103" s="32"/>
      <c r="L103" s="32"/>
      <c r="M103" s="32"/>
      <c r="N103" s="32"/>
      <c r="O103" s="32"/>
      <c r="P103" s="32"/>
      <c r="Q103" s="32"/>
      <c r="R103" s="33"/>
    </row>
    <row r="104" spans="2:27" s="1" customFormat="1" ht="30" customHeight="1">
      <c r="B104" s="31"/>
      <c r="C104" s="28" t="s">
        <v>16</v>
      </c>
      <c r="D104" s="32"/>
      <c r="E104" s="32"/>
      <c r="F104" s="285" t="str">
        <f>F6</f>
        <v xml:space="preserve"> Český rozhlas</v>
      </c>
      <c r="G104" s="286"/>
      <c r="H104" s="286"/>
      <c r="I104" s="286"/>
      <c r="J104" s="286"/>
      <c r="K104" s="286"/>
      <c r="L104" s="286"/>
      <c r="M104" s="286"/>
      <c r="N104" s="286"/>
      <c r="O104" s="286"/>
      <c r="P104" s="286"/>
      <c r="Q104" s="32"/>
      <c r="R104" s="33"/>
    </row>
    <row r="105" spans="2:27" s="1" customFormat="1" ht="36.950000000000003" customHeight="1">
      <c r="B105" s="31"/>
      <c r="C105" s="65" t="s">
        <v>92</v>
      </c>
      <c r="D105" s="32"/>
      <c r="E105" s="32"/>
      <c r="F105" s="244">
        <v>9</v>
      </c>
      <c r="G105" s="284"/>
      <c r="H105" s="284"/>
      <c r="I105" s="284"/>
      <c r="J105" s="284"/>
      <c r="K105" s="284"/>
      <c r="L105" s="284"/>
      <c r="M105" s="284"/>
      <c r="N105" s="284"/>
      <c r="O105" s="284"/>
      <c r="P105" s="284"/>
      <c r="Q105" s="32"/>
      <c r="R105" s="33"/>
    </row>
    <row r="106" spans="2:27" s="1" customFormat="1" ht="6.95" customHeight="1">
      <c r="B106" s="31"/>
      <c r="C106" s="32"/>
      <c r="D106" s="32"/>
      <c r="E106" s="32"/>
      <c r="F106" s="32"/>
      <c r="G106" s="32"/>
      <c r="H106" s="32"/>
      <c r="I106" s="32"/>
      <c r="J106" s="32"/>
      <c r="K106" s="32"/>
      <c r="L106" s="32"/>
      <c r="M106" s="32"/>
      <c r="N106" s="32"/>
      <c r="O106" s="32"/>
      <c r="P106" s="32"/>
      <c r="Q106" s="32"/>
      <c r="R106" s="33"/>
    </row>
    <row r="107" spans="2:27" s="1" customFormat="1" ht="18" customHeight="1">
      <c r="B107" s="31"/>
      <c r="C107" s="28" t="s">
        <v>19</v>
      </c>
      <c r="D107" s="32"/>
      <c r="E107" s="32"/>
      <c r="F107" s="26" t="str">
        <f>F9</f>
        <v xml:space="preserve"> </v>
      </c>
      <c r="G107" s="32"/>
      <c r="H107" s="32"/>
      <c r="I107" s="32"/>
      <c r="J107" s="32"/>
      <c r="K107" s="28" t="s">
        <v>21</v>
      </c>
      <c r="L107" s="32"/>
      <c r="M107" s="287" t="str">
        <f>IF(O9="","",O9)</f>
        <v>6. 2. 2019</v>
      </c>
      <c r="N107" s="287"/>
      <c r="O107" s="287"/>
      <c r="P107" s="287"/>
      <c r="Q107" s="32"/>
      <c r="R107" s="33"/>
    </row>
    <row r="108" spans="2:27" s="1" customFormat="1" ht="6.95" customHeight="1">
      <c r="B108" s="31"/>
      <c r="C108" s="32"/>
      <c r="D108" s="32"/>
      <c r="E108" s="32"/>
      <c r="F108" s="32"/>
      <c r="G108" s="32"/>
      <c r="H108" s="32"/>
      <c r="I108" s="32"/>
      <c r="J108" s="32"/>
      <c r="K108" s="32"/>
      <c r="L108" s="32"/>
      <c r="M108" s="32"/>
      <c r="N108" s="32"/>
      <c r="O108" s="32"/>
      <c r="P108" s="32"/>
      <c r="Q108" s="32"/>
      <c r="R108" s="33"/>
    </row>
    <row r="109" spans="2:27" s="1" customFormat="1" ht="15">
      <c r="B109" s="31"/>
      <c r="C109" s="28" t="s">
        <v>23</v>
      </c>
      <c r="D109" s="32"/>
      <c r="E109" s="32"/>
      <c r="F109" s="26" t="str">
        <f>E12</f>
        <v xml:space="preserve"> </v>
      </c>
      <c r="G109" s="32"/>
      <c r="H109" s="32"/>
      <c r="I109" s="32"/>
      <c r="J109" s="32"/>
      <c r="K109" s="28" t="s">
        <v>27</v>
      </c>
      <c r="L109" s="32"/>
      <c r="M109" s="268" t="str">
        <f>E18</f>
        <v xml:space="preserve"> </v>
      </c>
      <c r="N109" s="268"/>
      <c r="O109" s="268"/>
      <c r="P109" s="268"/>
      <c r="Q109" s="268"/>
      <c r="R109" s="33"/>
    </row>
    <row r="110" spans="2:27" s="1" customFormat="1" ht="14.45" customHeight="1">
      <c r="B110" s="31"/>
      <c r="C110" s="28" t="s">
        <v>26</v>
      </c>
      <c r="D110" s="32"/>
      <c r="E110" s="32"/>
      <c r="F110" s="26" t="str">
        <f>IF(E15="","",E15)</f>
        <v xml:space="preserve"> </v>
      </c>
      <c r="G110" s="32"/>
      <c r="H110" s="32"/>
      <c r="I110" s="32"/>
      <c r="J110" s="32"/>
      <c r="K110" s="28" t="s">
        <v>29</v>
      </c>
      <c r="L110" s="32"/>
      <c r="M110" s="268" t="str">
        <f>E21</f>
        <v xml:space="preserve"> </v>
      </c>
      <c r="N110" s="268"/>
      <c r="O110" s="268"/>
      <c r="P110" s="268"/>
      <c r="Q110" s="268"/>
      <c r="R110" s="33"/>
    </row>
    <row r="111" spans="2:27" s="1" customFormat="1" ht="10.35" customHeight="1">
      <c r="B111" s="31"/>
      <c r="C111" s="32"/>
      <c r="D111" s="32"/>
      <c r="E111" s="32"/>
      <c r="F111" s="32"/>
      <c r="G111" s="32"/>
      <c r="H111" s="32"/>
      <c r="I111" s="32"/>
      <c r="J111" s="32"/>
      <c r="K111" s="32"/>
      <c r="L111" s="32"/>
      <c r="M111" s="32"/>
      <c r="N111" s="32"/>
      <c r="O111" s="32"/>
      <c r="P111" s="32"/>
      <c r="Q111" s="32"/>
      <c r="R111" s="33"/>
    </row>
    <row r="112" spans="2:27" s="8" customFormat="1" ht="29.25" customHeight="1">
      <c r="B112" s="117"/>
      <c r="C112" s="118" t="s">
        <v>119</v>
      </c>
      <c r="D112" s="119" t="s">
        <v>120</v>
      </c>
      <c r="E112" s="119" t="s">
        <v>51</v>
      </c>
      <c r="F112" s="292" t="s">
        <v>121</v>
      </c>
      <c r="G112" s="292"/>
      <c r="H112" s="292"/>
      <c r="I112" s="292"/>
      <c r="J112" s="119" t="s">
        <v>122</v>
      </c>
      <c r="K112" s="119" t="s">
        <v>123</v>
      </c>
      <c r="L112" s="292" t="s">
        <v>124</v>
      </c>
      <c r="M112" s="292"/>
      <c r="N112" s="292" t="s">
        <v>96</v>
      </c>
      <c r="O112" s="292"/>
      <c r="P112" s="292"/>
      <c r="Q112" s="293"/>
      <c r="R112" s="120"/>
      <c r="T112" s="72" t="s">
        <v>125</v>
      </c>
      <c r="U112" s="73" t="s">
        <v>33</v>
      </c>
      <c r="V112" s="73" t="s">
        <v>126</v>
      </c>
      <c r="W112" s="73" t="s">
        <v>127</v>
      </c>
      <c r="X112" s="73" t="s">
        <v>128</v>
      </c>
      <c r="Y112" s="73" t="s">
        <v>129</v>
      </c>
      <c r="Z112" s="73" t="s">
        <v>130</v>
      </c>
      <c r="AA112" s="74" t="s">
        <v>131</v>
      </c>
    </row>
    <row r="113" spans="2:65" s="1" customFormat="1" ht="29.25" customHeight="1">
      <c r="B113" s="31"/>
      <c r="C113" s="76" t="s">
        <v>93</v>
      </c>
      <c r="D113" s="32"/>
      <c r="E113" s="32"/>
      <c r="F113" s="32"/>
      <c r="G113" s="32"/>
      <c r="H113" s="32"/>
      <c r="I113" s="32"/>
      <c r="J113" s="32"/>
      <c r="K113" s="32"/>
      <c r="L113" s="32"/>
      <c r="M113" s="32"/>
      <c r="N113" s="301">
        <f>SUM(N114,N127)</f>
        <v>0</v>
      </c>
      <c r="O113" s="302"/>
      <c r="P113" s="302"/>
      <c r="Q113" s="302"/>
      <c r="R113" s="33"/>
      <c r="T113" s="75"/>
      <c r="U113" s="47"/>
      <c r="V113" s="47"/>
      <c r="W113" s="121" t="e">
        <f>W114+W122+W127</f>
        <v>#REF!</v>
      </c>
      <c r="X113" s="47"/>
      <c r="Y113" s="121" t="e">
        <f>Y114+Y122+Y127</f>
        <v>#REF!</v>
      </c>
      <c r="Z113" s="47"/>
      <c r="AA113" s="122" t="e">
        <f>AA114+AA122+AA127</f>
        <v>#REF!</v>
      </c>
      <c r="AT113" s="18" t="s">
        <v>67</v>
      </c>
      <c r="AU113" s="18" t="s">
        <v>98</v>
      </c>
      <c r="BK113" s="123" t="e">
        <f>BK114+BK122+BK127</f>
        <v>#REF!</v>
      </c>
    </row>
    <row r="114" spans="2:65" s="9" customFormat="1" ht="37.35" customHeight="1">
      <c r="B114" s="124"/>
      <c r="C114" s="125"/>
      <c r="D114" s="126" t="s">
        <v>99</v>
      </c>
      <c r="E114" s="126"/>
      <c r="F114" s="126"/>
      <c r="G114" s="126"/>
      <c r="H114" s="126"/>
      <c r="I114" s="126"/>
      <c r="J114" s="126"/>
      <c r="K114" s="126"/>
      <c r="L114" s="126"/>
      <c r="M114" s="126"/>
      <c r="N114" s="294">
        <f>N116</f>
        <v>0</v>
      </c>
      <c r="O114" s="295"/>
      <c r="P114" s="295"/>
      <c r="Q114" s="295"/>
      <c r="R114" s="127"/>
      <c r="T114" s="128"/>
      <c r="U114" s="125"/>
      <c r="V114" s="125"/>
      <c r="W114" s="129" t="e">
        <f>W115+#REF!+W116+#REF!</f>
        <v>#REF!</v>
      </c>
      <c r="X114" s="125"/>
      <c r="Y114" s="129" t="e">
        <f>Y115+#REF!+Y116+#REF!</f>
        <v>#REF!</v>
      </c>
      <c r="Z114" s="125"/>
      <c r="AA114" s="130" t="e">
        <f>AA115+#REF!+AA116+#REF!</f>
        <v>#REF!</v>
      </c>
      <c r="AR114" s="131" t="s">
        <v>74</v>
      </c>
      <c r="AT114" s="132" t="s">
        <v>67</v>
      </c>
      <c r="AU114" s="132" t="s">
        <v>68</v>
      </c>
      <c r="AY114" s="131" t="s">
        <v>132</v>
      </c>
      <c r="BK114" s="133" t="e">
        <f>BK115+#REF!+BK116+#REF!</f>
        <v>#REF!</v>
      </c>
    </row>
    <row r="115" spans="2:65" s="9" customFormat="1" ht="19.899999999999999" hidden="1" customHeight="1">
      <c r="B115" s="124"/>
      <c r="C115" s="125"/>
      <c r="D115" s="134" t="s">
        <v>100</v>
      </c>
      <c r="E115" s="134"/>
      <c r="F115" s="134"/>
      <c r="G115" s="134"/>
      <c r="H115" s="134"/>
      <c r="I115" s="134"/>
      <c r="J115" s="134"/>
      <c r="K115" s="134"/>
      <c r="L115" s="134"/>
      <c r="M115" s="134"/>
      <c r="N115" s="311">
        <f>BK115</f>
        <v>0</v>
      </c>
      <c r="O115" s="298"/>
      <c r="P115" s="298"/>
      <c r="Q115" s="298"/>
      <c r="R115" s="127"/>
      <c r="T115" s="128"/>
      <c r="U115" s="125"/>
      <c r="V115" s="125"/>
      <c r="W115" s="129">
        <v>0</v>
      </c>
      <c r="X115" s="125"/>
      <c r="Y115" s="129">
        <v>0</v>
      </c>
      <c r="Z115" s="125"/>
      <c r="AA115" s="130">
        <v>0</v>
      </c>
      <c r="AR115" s="131" t="s">
        <v>74</v>
      </c>
      <c r="AT115" s="132" t="s">
        <v>67</v>
      </c>
      <c r="AU115" s="132" t="s">
        <v>74</v>
      </c>
      <c r="AY115" s="131" t="s">
        <v>132</v>
      </c>
      <c r="BK115" s="133">
        <v>0</v>
      </c>
    </row>
    <row r="116" spans="2:65" s="9" customFormat="1" ht="29.85" customHeight="1">
      <c r="B116" s="124"/>
      <c r="C116" s="125"/>
      <c r="D116" s="134" t="s">
        <v>105</v>
      </c>
      <c r="E116" s="134"/>
      <c r="F116" s="134"/>
      <c r="G116" s="134"/>
      <c r="H116" s="134"/>
      <c r="I116" s="134"/>
      <c r="J116" s="134"/>
      <c r="K116" s="134"/>
      <c r="L116" s="134"/>
      <c r="M116" s="134"/>
      <c r="N116" s="278">
        <f>SUM(N117:Q121)</f>
        <v>0</v>
      </c>
      <c r="O116" s="279"/>
      <c r="P116" s="279"/>
      <c r="Q116" s="279"/>
      <c r="R116" s="127"/>
      <c r="T116" s="128"/>
      <c r="U116" s="125"/>
      <c r="V116" s="125"/>
      <c r="W116" s="129">
        <f>SUM(W117:W121)</f>
        <v>0</v>
      </c>
      <c r="X116" s="125"/>
      <c r="Y116" s="129">
        <f>SUM(Y117:Y121)</f>
        <v>0</v>
      </c>
      <c r="Z116" s="125"/>
      <c r="AA116" s="130">
        <f>SUM(AA117:AA121)</f>
        <v>0</v>
      </c>
      <c r="AR116" s="131" t="s">
        <v>74</v>
      </c>
      <c r="AT116" s="132" t="s">
        <v>67</v>
      </c>
      <c r="AU116" s="132" t="s">
        <v>74</v>
      </c>
      <c r="AY116" s="131" t="s">
        <v>132</v>
      </c>
      <c r="BK116" s="133">
        <f>SUM(BK117:BK121)</f>
        <v>0</v>
      </c>
    </row>
    <row r="117" spans="2:65" s="1" customFormat="1" ht="38.25" customHeight="1">
      <c r="B117" s="135"/>
      <c r="C117" s="136">
        <v>1</v>
      </c>
      <c r="D117" s="136" t="s">
        <v>133</v>
      </c>
      <c r="E117" s="145" t="s">
        <v>431</v>
      </c>
      <c r="F117" s="275" t="s">
        <v>432</v>
      </c>
      <c r="G117" s="275"/>
      <c r="H117" s="275"/>
      <c r="I117" s="275"/>
      <c r="J117" s="154" t="s">
        <v>148</v>
      </c>
      <c r="K117" s="139">
        <v>135</v>
      </c>
      <c r="L117" s="271"/>
      <c r="M117" s="271"/>
      <c r="N117" s="271">
        <f>ROUND(L117*K117,2)</f>
        <v>0</v>
      </c>
      <c r="O117" s="271"/>
      <c r="P117" s="271"/>
      <c r="Q117" s="271"/>
      <c r="R117" s="140"/>
      <c r="T117" s="141" t="s">
        <v>5</v>
      </c>
      <c r="U117" s="40" t="s">
        <v>34</v>
      </c>
      <c r="V117" s="142">
        <v>0</v>
      </c>
      <c r="W117" s="142">
        <f>V117*K117</f>
        <v>0</v>
      </c>
      <c r="X117" s="142">
        <v>0</v>
      </c>
      <c r="Y117" s="142">
        <f>X117*K117</f>
        <v>0</v>
      </c>
      <c r="Z117" s="142">
        <v>0</v>
      </c>
      <c r="AA117" s="143">
        <f>Z117*K117</f>
        <v>0</v>
      </c>
      <c r="AR117" s="18" t="s">
        <v>137</v>
      </c>
      <c r="AT117" s="18" t="s">
        <v>133</v>
      </c>
      <c r="AU117" s="18" t="s">
        <v>90</v>
      </c>
      <c r="AY117" s="18" t="s">
        <v>132</v>
      </c>
      <c r="BE117" s="144">
        <f>IF(U117="základní",N117,0)</f>
        <v>0</v>
      </c>
      <c r="BF117" s="144">
        <f>IF(U117="snížená",N117,0)</f>
        <v>0</v>
      </c>
      <c r="BG117" s="144">
        <f>IF(U117="zákl. přenesená",N117,0)</f>
        <v>0</v>
      </c>
      <c r="BH117" s="144">
        <f>IF(U117="sníž. přenesená",N117,0)</f>
        <v>0</v>
      </c>
      <c r="BI117" s="144">
        <f>IF(U117="nulová",N117,0)</f>
        <v>0</v>
      </c>
      <c r="BJ117" s="18" t="s">
        <v>74</v>
      </c>
      <c r="BK117" s="144">
        <f>ROUND(L117*K117,2)</f>
        <v>0</v>
      </c>
      <c r="BL117" s="18" t="s">
        <v>137</v>
      </c>
      <c r="BM117" s="18" t="s">
        <v>156</v>
      </c>
    </row>
    <row r="118" spans="2:65" s="1" customFormat="1" ht="38.25" customHeight="1">
      <c r="B118" s="135"/>
      <c r="C118" s="146">
        <v>2</v>
      </c>
      <c r="D118" s="217" t="s">
        <v>172</v>
      </c>
      <c r="E118" s="147" t="s">
        <v>433</v>
      </c>
      <c r="F118" s="280" t="s">
        <v>434</v>
      </c>
      <c r="G118" s="280"/>
      <c r="H118" s="280"/>
      <c r="I118" s="280"/>
      <c r="J118" s="148" t="s">
        <v>148</v>
      </c>
      <c r="K118" s="149">
        <v>135</v>
      </c>
      <c r="L118" s="272"/>
      <c r="M118" s="272"/>
      <c r="N118" s="272">
        <f>ROUND(L118*K118,2)</f>
        <v>0</v>
      </c>
      <c r="O118" s="271"/>
      <c r="P118" s="271"/>
      <c r="Q118" s="271"/>
      <c r="R118" s="140"/>
      <c r="T118" s="141"/>
      <c r="U118" s="40"/>
      <c r="V118" s="142"/>
      <c r="W118" s="142"/>
      <c r="X118" s="142"/>
      <c r="Y118" s="142"/>
      <c r="Z118" s="142"/>
      <c r="AA118" s="143"/>
      <c r="AR118" s="18"/>
      <c r="AT118" s="18"/>
      <c r="AU118" s="18"/>
      <c r="AY118" s="18"/>
      <c r="BE118" s="144"/>
      <c r="BF118" s="144"/>
      <c r="BG118" s="144"/>
      <c r="BH118" s="144"/>
      <c r="BI118" s="144"/>
      <c r="BJ118" s="18"/>
      <c r="BK118" s="144">
        <f>ROUND(L118*K118,2)</f>
        <v>0</v>
      </c>
      <c r="BL118" s="18"/>
      <c r="BM118" s="18"/>
    </row>
    <row r="119" spans="2:65" s="1" customFormat="1" ht="38.25" customHeight="1">
      <c r="B119" s="135"/>
      <c r="C119" s="136">
        <v>3</v>
      </c>
      <c r="D119" s="136" t="s">
        <v>133</v>
      </c>
      <c r="E119" s="145" t="s">
        <v>435</v>
      </c>
      <c r="F119" s="275" t="s">
        <v>436</v>
      </c>
      <c r="G119" s="275"/>
      <c r="H119" s="275"/>
      <c r="I119" s="275"/>
      <c r="J119" s="154" t="s">
        <v>148</v>
      </c>
      <c r="K119" s="139">
        <v>135</v>
      </c>
      <c r="L119" s="271"/>
      <c r="M119" s="271"/>
      <c r="N119" s="271">
        <f t="shared" ref="N119:N121" si="0">ROUND(L119*K119,2)</f>
        <v>0</v>
      </c>
      <c r="O119" s="271"/>
      <c r="P119" s="271"/>
      <c r="Q119" s="271"/>
      <c r="R119" s="140"/>
      <c r="T119" s="141"/>
      <c r="U119" s="40"/>
      <c r="V119" s="142"/>
      <c r="W119" s="142"/>
      <c r="X119" s="142"/>
      <c r="Y119" s="142"/>
      <c r="Z119" s="142"/>
      <c r="AA119" s="143"/>
      <c r="AR119" s="18"/>
      <c r="AT119" s="18"/>
      <c r="AU119" s="18"/>
      <c r="AY119" s="18"/>
      <c r="BE119" s="144"/>
      <c r="BF119" s="144"/>
      <c r="BG119" s="144"/>
      <c r="BH119" s="144"/>
      <c r="BI119" s="144"/>
      <c r="BJ119" s="18"/>
      <c r="BK119" s="144">
        <f>ROUND(L119*K119,2)</f>
        <v>0</v>
      </c>
      <c r="BL119" s="18"/>
      <c r="BM119" s="18"/>
    </row>
    <row r="120" spans="2:65" s="1" customFormat="1" ht="38.25" customHeight="1">
      <c r="B120" s="135"/>
      <c r="C120" s="136">
        <v>4</v>
      </c>
      <c r="D120" s="136" t="s">
        <v>133</v>
      </c>
      <c r="E120" s="145" t="s">
        <v>437</v>
      </c>
      <c r="F120" s="275" t="s">
        <v>438</v>
      </c>
      <c r="G120" s="275"/>
      <c r="H120" s="275"/>
      <c r="I120" s="275"/>
      <c r="J120" s="154" t="s">
        <v>320</v>
      </c>
      <c r="K120" s="139">
        <v>1</v>
      </c>
      <c r="L120" s="271"/>
      <c r="M120" s="271"/>
      <c r="N120" s="271">
        <f t="shared" si="0"/>
        <v>0</v>
      </c>
      <c r="O120" s="271"/>
      <c r="P120" s="271"/>
      <c r="Q120" s="271"/>
      <c r="R120" s="140"/>
      <c r="T120" s="141"/>
      <c r="U120" s="40"/>
      <c r="V120" s="142"/>
      <c r="W120" s="142"/>
      <c r="X120" s="142"/>
      <c r="Y120" s="142"/>
      <c r="Z120" s="142"/>
      <c r="AA120" s="143"/>
      <c r="AR120" s="18"/>
      <c r="AT120" s="18"/>
      <c r="AU120" s="18"/>
      <c r="AY120" s="18"/>
      <c r="BE120" s="144"/>
      <c r="BF120" s="144"/>
      <c r="BG120" s="144"/>
      <c r="BH120" s="144"/>
      <c r="BI120" s="144"/>
      <c r="BJ120" s="18"/>
      <c r="BK120" s="144">
        <f>ROUND(L120*K120,2)</f>
        <v>0</v>
      </c>
      <c r="BL120" s="18"/>
      <c r="BM120" s="18"/>
    </row>
    <row r="121" spans="2:65" s="1" customFormat="1" ht="38.25" customHeight="1">
      <c r="B121" s="135"/>
      <c r="C121" s="136">
        <v>5</v>
      </c>
      <c r="D121" s="136" t="s">
        <v>133</v>
      </c>
      <c r="E121" s="145" t="s">
        <v>439</v>
      </c>
      <c r="F121" s="275" t="s">
        <v>440</v>
      </c>
      <c r="G121" s="275"/>
      <c r="H121" s="275"/>
      <c r="I121" s="275"/>
      <c r="J121" s="154" t="s">
        <v>320</v>
      </c>
      <c r="K121" s="139">
        <v>1</v>
      </c>
      <c r="L121" s="271"/>
      <c r="M121" s="271"/>
      <c r="N121" s="271">
        <f t="shared" si="0"/>
        <v>0</v>
      </c>
      <c r="O121" s="271"/>
      <c r="P121" s="271"/>
      <c r="Q121" s="271"/>
      <c r="R121" s="140"/>
      <c r="T121" s="141"/>
      <c r="U121" s="40"/>
      <c r="V121" s="142"/>
      <c r="W121" s="142"/>
      <c r="X121" s="142"/>
      <c r="Y121" s="142"/>
      <c r="Z121" s="142"/>
      <c r="AA121" s="143"/>
      <c r="AR121" s="18"/>
      <c r="AT121" s="18"/>
      <c r="AU121" s="18"/>
      <c r="AY121" s="18"/>
      <c r="BE121" s="144"/>
      <c r="BF121" s="144"/>
      <c r="BG121" s="144"/>
      <c r="BH121" s="144"/>
      <c r="BI121" s="144"/>
      <c r="BJ121" s="18"/>
      <c r="BK121" s="144">
        <f>ROUND(L121*K121,2)</f>
        <v>0</v>
      </c>
      <c r="BL121" s="18"/>
      <c r="BM121" s="18"/>
    </row>
    <row r="122" spans="2:65" s="9" customFormat="1" ht="37.35" hidden="1" customHeight="1">
      <c r="B122" s="124"/>
      <c r="C122" s="125"/>
      <c r="D122" s="126"/>
      <c r="E122" s="126"/>
      <c r="F122" s="126"/>
      <c r="G122" s="126"/>
      <c r="H122" s="126"/>
      <c r="I122" s="126"/>
      <c r="J122" s="126"/>
      <c r="K122" s="126"/>
      <c r="L122" s="126"/>
      <c r="M122" s="126"/>
      <c r="N122" s="276"/>
      <c r="O122" s="277"/>
      <c r="P122" s="277"/>
      <c r="Q122" s="277"/>
      <c r="R122" s="127"/>
      <c r="T122" s="128"/>
      <c r="U122" s="125"/>
      <c r="V122" s="125"/>
      <c r="W122" s="129"/>
      <c r="X122" s="125"/>
      <c r="Y122" s="129"/>
      <c r="Z122" s="125"/>
      <c r="AA122" s="130"/>
      <c r="AR122" s="131"/>
      <c r="AT122" s="132"/>
      <c r="AU122" s="132"/>
      <c r="AY122" s="131"/>
      <c r="BK122" s="133"/>
    </row>
    <row r="123" spans="2:65" s="9" customFormat="1" ht="19.899999999999999" hidden="1" customHeight="1">
      <c r="B123" s="124"/>
      <c r="C123" s="125"/>
      <c r="D123" s="134"/>
      <c r="E123" s="134"/>
      <c r="F123" s="134"/>
      <c r="G123" s="134"/>
      <c r="H123" s="134"/>
      <c r="I123" s="134"/>
      <c r="J123" s="134"/>
      <c r="K123" s="134"/>
      <c r="L123" s="134"/>
      <c r="M123" s="134"/>
      <c r="N123" s="273"/>
      <c r="O123" s="274"/>
      <c r="P123" s="274"/>
      <c r="Q123" s="274"/>
      <c r="R123" s="127"/>
      <c r="T123" s="128"/>
      <c r="U123" s="125"/>
      <c r="V123" s="125"/>
      <c r="W123" s="129"/>
      <c r="X123" s="125"/>
      <c r="Y123" s="129"/>
      <c r="Z123" s="125"/>
      <c r="AA123" s="130"/>
      <c r="AR123" s="131"/>
      <c r="AT123" s="132"/>
      <c r="AU123" s="132"/>
      <c r="AY123" s="131"/>
      <c r="BK123" s="133"/>
    </row>
    <row r="124" spans="2:65" s="1" customFormat="1" ht="38.25" hidden="1" customHeight="1">
      <c r="B124" s="135"/>
      <c r="C124" s="136"/>
      <c r="D124" s="136"/>
      <c r="E124" s="137"/>
      <c r="F124" s="275"/>
      <c r="G124" s="275"/>
      <c r="H124" s="275"/>
      <c r="I124" s="275"/>
      <c r="J124" s="138"/>
      <c r="K124" s="139"/>
      <c r="L124" s="271"/>
      <c r="M124" s="271"/>
      <c r="N124" s="271"/>
      <c r="O124" s="271"/>
      <c r="P124" s="271"/>
      <c r="Q124" s="271"/>
      <c r="R124" s="140"/>
      <c r="T124" s="141"/>
      <c r="U124" s="40"/>
      <c r="V124" s="142"/>
      <c r="W124" s="142"/>
      <c r="X124" s="142"/>
      <c r="Y124" s="142"/>
      <c r="Z124" s="142"/>
      <c r="AA124" s="143"/>
      <c r="AR124" s="18"/>
      <c r="AT124" s="18"/>
      <c r="AU124" s="18"/>
      <c r="AY124" s="18"/>
      <c r="BE124" s="144"/>
      <c r="BF124" s="144"/>
      <c r="BG124" s="144"/>
      <c r="BH124" s="144"/>
      <c r="BI124" s="144"/>
      <c r="BJ124" s="18"/>
      <c r="BK124" s="144"/>
      <c r="BL124" s="18"/>
      <c r="BM124" s="18"/>
    </row>
    <row r="125" spans="2:65" s="1" customFormat="1" ht="38.25" hidden="1" customHeight="1">
      <c r="B125" s="135"/>
      <c r="C125" s="136"/>
      <c r="D125" s="136"/>
      <c r="E125" s="137"/>
      <c r="F125" s="275"/>
      <c r="G125" s="275"/>
      <c r="H125" s="275"/>
      <c r="I125" s="275"/>
      <c r="J125" s="138"/>
      <c r="K125" s="139"/>
      <c r="L125" s="271"/>
      <c r="M125" s="271"/>
      <c r="N125" s="271"/>
      <c r="O125" s="271"/>
      <c r="P125" s="271"/>
      <c r="Q125" s="271"/>
      <c r="R125" s="140"/>
      <c r="T125" s="141"/>
      <c r="U125" s="40"/>
      <c r="V125" s="142"/>
      <c r="W125" s="142"/>
      <c r="X125" s="142"/>
      <c r="Y125" s="142"/>
      <c r="Z125" s="142"/>
      <c r="AA125" s="143"/>
      <c r="AR125" s="18"/>
      <c r="AT125" s="18"/>
      <c r="AU125" s="18"/>
      <c r="AY125" s="18"/>
      <c r="BE125" s="144"/>
      <c r="BF125" s="144"/>
      <c r="BG125" s="144"/>
      <c r="BH125" s="144"/>
      <c r="BI125" s="144"/>
      <c r="BJ125" s="18"/>
      <c r="BK125" s="144"/>
      <c r="BL125" s="18"/>
      <c r="BM125" s="18"/>
    </row>
    <row r="126" spans="2:65" s="1" customFormat="1" ht="38.25" hidden="1" customHeight="1">
      <c r="B126" s="135"/>
      <c r="C126" s="136"/>
      <c r="D126" s="136"/>
      <c r="E126" s="137"/>
      <c r="F126" s="275"/>
      <c r="G126" s="275"/>
      <c r="H126" s="275"/>
      <c r="I126" s="275"/>
      <c r="J126" s="138"/>
      <c r="K126" s="139"/>
      <c r="L126" s="271"/>
      <c r="M126" s="271"/>
      <c r="N126" s="271"/>
      <c r="O126" s="271"/>
      <c r="P126" s="271"/>
      <c r="Q126" s="271"/>
      <c r="R126" s="140"/>
      <c r="T126" s="141"/>
      <c r="U126" s="40"/>
      <c r="V126" s="142"/>
      <c r="W126" s="142"/>
      <c r="X126" s="142"/>
      <c r="Y126" s="142"/>
      <c r="Z126" s="142"/>
      <c r="AA126" s="143"/>
      <c r="AR126" s="18"/>
      <c r="AT126" s="18"/>
      <c r="AU126" s="18"/>
      <c r="AY126" s="18"/>
      <c r="BE126" s="144"/>
      <c r="BF126" s="144"/>
      <c r="BG126" s="144"/>
      <c r="BH126" s="144"/>
      <c r="BI126" s="144"/>
      <c r="BJ126" s="18"/>
      <c r="BK126" s="144"/>
      <c r="BL126" s="18"/>
      <c r="BM126" s="18"/>
    </row>
    <row r="127" spans="2:65" s="9" customFormat="1" ht="37.35" customHeight="1">
      <c r="B127" s="124"/>
      <c r="C127" s="125"/>
      <c r="D127" s="126" t="s">
        <v>116</v>
      </c>
      <c r="E127" s="126"/>
      <c r="F127" s="126"/>
      <c r="G127" s="126"/>
      <c r="H127" s="126"/>
      <c r="I127" s="126"/>
      <c r="J127" s="126"/>
      <c r="K127" s="126"/>
      <c r="L127" s="126"/>
      <c r="M127" s="126"/>
      <c r="N127" s="276">
        <f>BK127</f>
        <v>0</v>
      </c>
      <c r="O127" s="277"/>
      <c r="P127" s="277"/>
      <c r="Q127" s="277"/>
      <c r="R127" s="127"/>
      <c r="T127" s="128"/>
      <c r="U127" s="125"/>
      <c r="V127" s="125"/>
      <c r="W127" s="129">
        <f>W128</f>
        <v>0</v>
      </c>
      <c r="X127" s="125"/>
      <c r="Y127" s="129">
        <f>Y128</f>
        <v>0</v>
      </c>
      <c r="Z127" s="125"/>
      <c r="AA127" s="130">
        <f>AA128</f>
        <v>0</v>
      </c>
      <c r="AR127" s="131" t="s">
        <v>317</v>
      </c>
      <c r="AT127" s="132" t="s">
        <v>67</v>
      </c>
      <c r="AU127" s="132" t="s">
        <v>68</v>
      </c>
      <c r="AY127" s="131" t="s">
        <v>132</v>
      </c>
      <c r="BK127" s="133">
        <f>BK128</f>
        <v>0</v>
      </c>
    </row>
    <row r="128" spans="2:65" s="9" customFormat="1" ht="19.899999999999999" customHeight="1">
      <c r="B128" s="124"/>
      <c r="C128" s="125"/>
      <c r="D128" s="134" t="s">
        <v>117</v>
      </c>
      <c r="E128" s="134"/>
      <c r="F128" s="134"/>
      <c r="G128" s="134"/>
      <c r="H128" s="134"/>
      <c r="I128" s="134"/>
      <c r="J128" s="134"/>
      <c r="K128" s="134"/>
      <c r="L128" s="134"/>
      <c r="M128" s="134"/>
      <c r="N128" s="273">
        <f>BK128</f>
        <v>0</v>
      </c>
      <c r="O128" s="274"/>
      <c r="P128" s="274"/>
      <c r="Q128" s="274"/>
      <c r="R128" s="127"/>
      <c r="T128" s="128"/>
      <c r="U128" s="125"/>
      <c r="V128" s="125"/>
      <c r="W128" s="129">
        <f>W129</f>
        <v>0</v>
      </c>
      <c r="X128" s="125"/>
      <c r="Y128" s="129">
        <f>Y129</f>
        <v>0</v>
      </c>
      <c r="Z128" s="125"/>
      <c r="AA128" s="130">
        <f>AA129</f>
        <v>0</v>
      </c>
      <c r="AR128" s="131" t="s">
        <v>317</v>
      </c>
      <c r="AT128" s="132" t="s">
        <v>67</v>
      </c>
      <c r="AU128" s="132" t="s">
        <v>74</v>
      </c>
      <c r="AY128" s="131" t="s">
        <v>132</v>
      </c>
      <c r="BK128" s="133">
        <f>BK129</f>
        <v>0</v>
      </c>
    </row>
    <row r="129" spans="2:65" s="1" customFormat="1" ht="16.5" customHeight="1">
      <c r="B129" s="135"/>
      <c r="C129" s="136">
        <v>6</v>
      </c>
      <c r="D129" s="136" t="s">
        <v>133</v>
      </c>
      <c r="E129" s="137" t="s">
        <v>318</v>
      </c>
      <c r="F129" s="275" t="s">
        <v>319</v>
      </c>
      <c r="G129" s="275"/>
      <c r="H129" s="275"/>
      <c r="I129" s="275"/>
      <c r="J129" s="138" t="s">
        <v>320</v>
      </c>
      <c r="K129" s="139">
        <v>1</v>
      </c>
      <c r="L129" s="271"/>
      <c r="M129" s="271"/>
      <c r="N129" s="271">
        <f>ROUND(L129*K129,2)</f>
        <v>0</v>
      </c>
      <c r="O129" s="271"/>
      <c r="P129" s="271"/>
      <c r="Q129" s="271"/>
      <c r="R129" s="140"/>
      <c r="T129" s="141" t="s">
        <v>5</v>
      </c>
      <c r="U129" s="151" t="s">
        <v>34</v>
      </c>
      <c r="V129" s="152">
        <v>0</v>
      </c>
      <c r="W129" s="152">
        <f>V129*K129</f>
        <v>0</v>
      </c>
      <c r="X129" s="152">
        <v>0</v>
      </c>
      <c r="Y129" s="152">
        <f>X129*K129</f>
        <v>0</v>
      </c>
      <c r="Z129" s="152">
        <v>0</v>
      </c>
      <c r="AA129" s="153">
        <f>Z129*K129</f>
        <v>0</v>
      </c>
      <c r="AR129" s="18" t="s">
        <v>137</v>
      </c>
      <c r="AT129" s="18" t="s">
        <v>133</v>
      </c>
      <c r="AU129" s="18" t="s">
        <v>90</v>
      </c>
      <c r="AY129" s="18" t="s">
        <v>132</v>
      </c>
      <c r="BE129" s="144">
        <f>IF(U129="základní",N129,0)</f>
        <v>0</v>
      </c>
      <c r="BF129" s="144">
        <f>IF(U129="snížená",N129,0)</f>
        <v>0</v>
      </c>
      <c r="BG129" s="144">
        <f>IF(U129="zákl. přenesená",N129,0)</f>
        <v>0</v>
      </c>
      <c r="BH129" s="144">
        <f>IF(U129="sníž. přenesená",N129,0)</f>
        <v>0</v>
      </c>
      <c r="BI129" s="144">
        <f>IF(U129="nulová",N129,0)</f>
        <v>0</v>
      </c>
      <c r="BJ129" s="18" t="s">
        <v>74</v>
      </c>
      <c r="BK129" s="144">
        <f>ROUND(L129*K129,2)</f>
        <v>0</v>
      </c>
      <c r="BL129" s="18" t="s">
        <v>137</v>
      </c>
      <c r="BM129" s="18" t="s">
        <v>188</v>
      </c>
    </row>
    <row r="130" spans="2:65" s="1" customFormat="1" ht="6.95" customHeight="1">
      <c r="B130" s="55"/>
      <c r="C130" s="56"/>
      <c r="D130" s="56"/>
      <c r="E130" s="56"/>
      <c r="F130" s="56"/>
      <c r="G130" s="56"/>
      <c r="H130" s="56"/>
      <c r="I130" s="56"/>
      <c r="J130" s="56"/>
      <c r="K130" s="56"/>
      <c r="L130" s="56"/>
      <c r="M130" s="56"/>
      <c r="N130" s="56"/>
      <c r="O130" s="56"/>
      <c r="P130" s="56"/>
      <c r="Q130" s="56"/>
      <c r="R130" s="57"/>
    </row>
  </sheetData>
  <mergeCells count="89">
    <mergeCell ref="N116:Q116"/>
    <mergeCell ref="F120:I120"/>
    <mergeCell ref="F119:I119"/>
    <mergeCell ref="F121:I121"/>
    <mergeCell ref="F118:I118"/>
    <mergeCell ref="F117:I117"/>
    <mergeCell ref="N121:Q121"/>
    <mergeCell ref="N119:Q119"/>
    <mergeCell ref="N120:Q120"/>
    <mergeCell ref="L119:M119"/>
    <mergeCell ref="L121:M121"/>
    <mergeCell ref="L118:M118"/>
    <mergeCell ref="L117:M117"/>
    <mergeCell ref="L120:M120"/>
    <mergeCell ref="N118:Q118"/>
    <mergeCell ref="N117:Q117"/>
    <mergeCell ref="O21:P21"/>
    <mergeCell ref="H1:K1"/>
    <mergeCell ref="S2:AC2"/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M30:P30"/>
    <mergeCell ref="M32:P32"/>
    <mergeCell ref="M33:P33"/>
    <mergeCell ref="E24:L24"/>
    <mergeCell ref="M27:P27"/>
    <mergeCell ref="M28:P28"/>
    <mergeCell ref="L38:P38"/>
    <mergeCell ref="M36:P36"/>
    <mergeCell ref="M34:P34"/>
    <mergeCell ref="M35:P35"/>
    <mergeCell ref="H32:J32"/>
    <mergeCell ref="H33:J33"/>
    <mergeCell ref="H36:J36"/>
    <mergeCell ref="H34:J34"/>
    <mergeCell ref="H35:J35"/>
    <mergeCell ref="L96:Q96"/>
    <mergeCell ref="N86:Q86"/>
    <mergeCell ref="N88:Q88"/>
    <mergeCell ref="N89:Q89"/>
    <mergeCell ref="N92:Q92"/>
    <mergeCell ref="N94:Q94"/>
    <mergeCell ref="N90:Q90"/>
    <mergeCell ref="N91:Q91"/>
    <mergeCell ref="C76:Q76"/>
    <mergeCell ref="F78:P78"/>
    <mergeCell ref="C86:G86"/>
    <mergeCell ref="F79:P79"/>
    <mergeCell ref="M81:P81"/>
    <mergeCell ref="M83:Q83"/>
    <mergeCell ref="M84:Q84"/>
    <mergeCell ref="N115:Q115"/>
    <mergeCell ref="C102:Q102"/>
    <mergeCell ref="F104:P104"/>
    <mergeCell ref="M107:P107"/>
    <mergeCell ref="M109:Q109"/>
    <mergeCell ref="M110:Q110"/>
    <mergeCell ref="F105:P105"/>
    <mergeCell ref="F112:I112"/>
    <mergeCell ref="L112:M112"/>
    <mergeCell ref="N112:Q112"/>
    <mergeCell ref="N113:Q113"/>
    <mergeCell ref="N114:Q114"/>
    <mergeCell ref="N129:Q129"/>
    <mergeCell ref="N123:Q123"/>
    <mergeCell ref="N122:Q122"/>
    <mergeCell ref="N128:Q128"/>
    <mergeCell ref="N127:Q127"/>
    <mergeCell ref="N124:Q124"/>
    <mergeCell ref="N125:Q125"/>
    <mergeCell ref="N126:Q126"/>
    <mergeCell ref="F129:I129"/>
    <mergeCell ref="F126:I126"/>
    <mergeCell ref="F124:I124"/>
    <mergeCell ref="F125:I125"/>
    <mergeCell ref="L129:M129"/>
    <mergeCell ref="L126:M126"/>
    <mergeCell ref="L124:M124"/>
    <mergeCell ref="L125:M125"/>
  </mergeCells>
  <hyperlinks>
    <hyperlink ref="F1:G1" location="C2" display="1) Krycí list rozpočtu"/>
    <hyperlink ref="H1:K1" location="C86" display="2) Rekapitulace rozpočtu"/>
    <hyperlink ref="L1" location="C117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172"/>
  <sheetViews>
    <sheetView showGridLines="0" workbookViewId="0">
      <pane ySplit="1" topLeftCell="A2" activePane="bottomLeft" state="frozen"/>
      <selection pane="bottomLeft" activeCell="D28" sqref="D28:P28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3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99"/>
      <c r="B1" s="11"/>
      <c r="C1" s="11"/>
      <c r="D1" s="12" t="s">
        <v>1</v>
      </c>
      <c r="E1" s="11"/>
      <c r="F1" s="13" t="s">
        <v>85</v>
      </c>
      <c r="G1" s="13"/>
      <c r="H1" s="281" t="s">
        <v>86</v>
      </c>
      <c r="I1" s="281"/>
      <c r="J1" s="281"/>
      <c r="K1" s="281"/>
      <c r="L1" s="13" t="s">
        <v>87</v>
      </c>
      <c r="M1" s="11"/>
      <c r="N1" s="11"/>
      <c r="O1" s="12" t="s">
        <v>88</v>
      </c>
      <c r="P1" s="11"/>
      <c r="Q1" s="11"/>
      <c r="R1" s="11"/>
      <c r="S1" s="13" t="s">
        <v>89</v>
      </c>
      <c r="T1" s="13"/>
      <c r="U1" s="99"/>
      <c r="V1" s="99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266" t="s">
        <v>7</v>
      </c>
      <c r="D2" s="267"/>
      <c r="E2" s="267"/>
      <c r="F2" s="267"/>
      <c r="G2" s="267"/>
      <c r="H2" s="267"/>
      <c r="I2" s="267"/>
      <c r="J2" s="267"/>
      <c r="K2" s="267"/>
      <c r="L2" s="267"/>
      <c r="M2" s="267"/>
      <c r="N2" s="267"/>
      <c r="O2" s="267"/>
      <c r="P2" s="267"/>
      <c r="Q2" s="267"/>
      <c r="S2" s="264" t="s">
        <v>8</v>
      </c>
      <c r="T2" s="265"/>
      <c r="U2" s="265"/>
      <c r="V2" s="265"/>
      <c r="W2" s="265"/>
      <c r="X2" s="265"/>
      <c r="Y2" s="265"/>
      <c r="Z2" s="265"/>
      <c r="AA2" s="265"/>
      <c r="AB2" s="265"/>
      <c r="AC2" s="265"/>
      <c r="AT2" s="18" t="s">
        <v>80</v>
      </c>
    </row>
    <row r="3" spans="1:6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90</v>
      </c>
    </row>
    <row r="4" spans="1:66" ht="36.950000000000003" customHeight="1">
      <c r="B4" s="22"/>
      <c r="C4" s="238" t="s">
        <v>91</v>
      </c>
      <c r="D4" s="239"/>
      <c r="E4" s="239"/>
      <c r="F4" s="239"/>
      <c r="G4" s="239"/>
      <c r="H4" s="239"/>
      <c r="I4" s="239"/>
      <c r="J4" s="239"/>
      <c r="K4" s="239"/>
      <c r="L4" s="239"/>
      <c r="M4" s="239"/>
      <c r="N4" s="239"/>
      <c r="O4" s="239"/>
      <c r="P4" s="239"/>
      <c r="Q4" s="239"/>
      <c r="R4" s="23"/>
      <c r="T4" s="17" t="s">
        <v>13</v>
      </c>
      <c r="AT4" s="18" t="s">
        <v>6</v>
      </c>
    </row>
    <row r="5" spans="1:66" ht="6.95" customHeight="1">
      <c r="B5" s="22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3"/>
    </row>
    <row r="6" spans="1:66" ht="25.35" customHeight="1">
      <c r="B6" s="22"/>
      <c r="C6" s="24"/>
      <c r="D6" s="28" t="s">
        <v>16</v>
      </c>
      <c r="E6" s="24"/>
      <c r="F6" s="285" t="str">
        <f>'Rekapitulace stavby'!K6</f>
        <v xml:space="preserve"> Český rozhlas</v>
      </c>
      <c r="G6" s="286"/>
      <c r="H6" s="286"/>
      <c r="I6" s="286"/>
      <c r="J6" s="286"/>
      <c r="K6" s="286"/>
      <c r="L6" s="286"/>
      <c r="M6" s="286"/>
      <c r="N6" s="286"/>
      <c r="O6" s="286"/>
      <c r="P6" s="286"/>
      <c r="Q6" s="24"/>
      <c r="R6" s="23"/>
    </row>
    <row r="7" spans="1:66" s="1" customFormat="1" ht="32.85" customHeight="1">
      <c r="B7" s="31"/>
      <c r="C7" s="32"/>
      <c r="D7" s="27" t="s">
        <v>92</v>
      </c>
      <c r="E7" s="32"/>
      <c r="F7" s="269">
        <v>10</v>
      </c>
      <c r="G7" s="284"/>
      <c r="H7" s="284"/>
      <c r="I7" s="284"/>
      <c r="J7" s="284"/>
      <c r="K7" s="284"/>
      <c r="L7" s="284"/>
      <c r="M7" s="284"/>
      <c r="N7" s="284"/>
      <c r="O7" s="284"/>
      <c r="P7" s="284"/>
      <c r="Q7" s="32"/>
      <c r="R7" s="33"/>
    </row>
    <row r="8" spans="1:66" s="1" customFormat="1" ht="14.45" customHeight="1">
      <c r="B8" s="31"/>
      <c r="C8" s="32"/>
      <c r="D8" s="28" t="s">
        <v>17</v>
      </c>
      <c r="E8" s="32"/>
      <c r="F8" s="26" t="s">
        <v>5</v>
      </c>
      <c r="G8" s="32"/>
      <c r="H8" s="32"/>
      <c r="I8" s="32"/>
      <c r="J8" s="32"/>
      <c r="K8" s="32"/>
      <c r="L8" s="32"/>
      <c r="M8" s="28" t="s">
        <v>18</v>
      </c>
      <c r="N8" s="32"/>
      <c r="O8" s="26" t="s">
        <v>5</v>
      </c>
      <c r="P8" s="32"/>
      <c r="Q8" s="32"/>
      <c r="R8" s="33"/>
    </row>
    <row r="9" spans="1:66" s="1" customFormat="1" ht="14.45" customHeight="1">
      <c r="B9" s="31"/>
      <c r="C9" s="32"/>
      <c r="D9" s="28" t="s">
        <v>19</v>
      </c>
      <c r="E9" s="32"/>
      <c r="F9" s="26" t="s">
        <v>20</v>
      </c>
      <c r="G9" s="32"/>
      <c r="H9" s="32"/>
      <c r="I9" s="32"/>
      <c r="J9" s="32"/>
      <c r="K9" s="32"/>
      <c r="L9" s="32"/>
      <c r="M9" s="28" t="s">
        <v>21</v>
      </c>
      <c r="N9" s="32"/>
      <c r="O9" s="287" t="str">
        <f>'Rekapitulace stavby'!AN8</f>
        <v>6. 2. 2019</v>
      </c>
      <c r="P9" s="287"/>
      <c r="Q9" s="32"/>
      <c r="R9" s="33"/>
    </row>
    <row r="10" spans="1:66" s="1" customFormat="1" ht="10.9" customHeight="1">
      <c r="B10" s="31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3"/>
    </row>
    <row r="11" spans="1:66" s="1" customFormat="1" ht="14.45" customHeight="1">
      <c r="B11" s="31"/>
      <c r="C11" s="32"/>
      <c r="D11" s="28" t="s">
        <v>23</v>
      </c>
      <c r="E11" s="32"/>
      <c r="F11" s="32"/>
      <c r="G11" s="32"/>
      <c r="H11" s="32"/>
      <c r="I11" s="32"/>
      <c r="J11" s="32"/>
      <c r="K11" s="32"/>
      <c r="L11" s="32"/>
      <c r="M11" s="28" t="s">
        <v>24</v>
      </c>
      <c r="N11" s="32"/>
      <c r="O11" s="268" t="str">
        <f>IF('Rekapitulace stavby'!AN10="","",'Rekapitulace stavby'!AN10)</f>
        <v/>
      </c>
      <c r="P11" s="268"/>
      <c r="Q11" s="32"/>
      <c r="R11" s="33"/>
    </row>
    <row r="12" spans="1:66" s="1" customFormat="1" ht="18" customHeight="1">
      <c r="B12" s="31"/>
      <c r="C12" s="32"/>
      <c r="D12" s="32"/>
      <c r="E12" s="26" t="str">
        <f>IF('Rekapitulace stavby'!E11="","",'Rekapitulace stavby'!E11)</f>
        <v xml:space="preserve"> </v>
      </c>
      <c r="F12" s="32"/>
      <c r="G12" s="32"/>
      <c r="H12" s="32"/>
      <c r="I12" s="32"/>
      <c r="J12" s="32"/>
      <c r="K12" s="32"/>
      <c r="L12" s="32"/>
      <c r="M12" s="28" t="s">
        <v>25</v>
      </c>
      <c r="N12" s="32"/>
      <c r="O12" s="268" t="str">
        <f>IF('Rekapitulace stavby'!AN11="","",'Rekapitulace stavby'!AN11)</f>
        <v/>
      </c>
      <c r="P12" s="268"/>
      <c r="Q12" s="32"/>
      <c r="R12" s="33"/>
    </row>
    <row r="13" spans="1:66" s="1" customFormat="1" ht="6.95" customHeight="1">
      <c r="B13" s="31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3"/>
    </row>
    <row r="14" spans="1:66" s="1" customFormat="1" ht="14.45" customHeight="1">
      <c r="B14" s="31"/>
      <c r="C14" s="32"/>
      <c r="D14" s="28" t="s">
        <v>26</v>
      </c>
      <c r="E14" s="32"/>
      <c r="F14" s="32"/>
      <c r="G14" s="32"/>
      <c r="H14" s="32"/>
      <c r="I14" s="32"/>
      <c r="J14" s="32"/>
      <c r="K14" s="32"/>
      <c r="L14" s="32"/>
      <c r="M14" s="28" t="s">
        <v>24</v>
      </c>
      <c r="N14" s="32"/>
      <c r="O14" s="268" t="str">
        <f>IF('Rekapitulace stavby'!AN13="","",'Rekapitulace stavby'!AN13)</f>
        <v/>
      </c>
      <c r="P14" s="268"/>
      <c r="Q14" s="32"/>
      <c r="R14" s="33"/>
    </row>
    <row r="15" spans="1:66" s="1" customFormat="1" ht="18" customHeight="1">
      <c r="B15" s="31"/>
      <c r="C15" s="32"/>
      <c r="D15" s="32"/>
      <c r="E15" s="26" t="str">
        <f>IF('Rekapitulace stavby'!E14="","",'Rekapitulace stavby'!E14)</f>
        <v xml:space="preserve"> </v>
      </c>
      <c r="F15" s="32"/>
      <c r="G15" s="32"/>
      <c r="H15" s="32"/>
      <c r="I15" s="32"/>
      <c r="J15" s="32"/>
      <c r="K15" s="32"/>
      <c r="L15" s="32"/>
      <c r="M15" s="28" t="s">
        <v>25</v>
      </c>
      <c r="N15" s="32"/>
      <c r="O15" s="268" t="str">
        <f>IF('Rekapitulace stavby'!AN14="","",'Rekapitulace stavby'!AN14)</f>
        <v/>
      </c>
      <c r="P15" s="268"/>
      <c r="Q15" s="32"/>
      <c r="R15" s="33"/>
    </row>
    <row r="16" spans="1:66" s="1" customFormat="1" ht="6.95" customHeight="1">
      <c r="B16" s="31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3"/>
    </row>
    <row r="17" spans="2:18" s="1" customFormat="1" ht="14.45" customHeight="1">
      <c r="B17" s="31"/>
      <c r="C17" s="32"/>
      <c r="D17" s="28" t="s">
        <v>27</v>
      </c>
      <c r="E17" s="32"/>
      <c r="F17" s="32"/>
      <c r="G17" s="32"/>
      <c r="H17" s="32"/>
      <c r="I17" s="32"/>
      <c r="J17" s="32"/>
      <c r="K17" s="32"/>
      <c r="L17" s="32"/>
      <c r="M17" s="28" t="s">
        <v>24</v>
      </c>
      <c r="N17" s="32"/>
      <c r="O17" s="268" t="str">
        <f>IF('Rekapitulace stavby'!AN16="","",'Rekapitulace stavby'!AN16)</f>
        <v/>
      </c>
      <c r="P17" s="268"/>
      <c r="Q17" s="32"/>
      <c r="R17" s="33"/>
    </row>
    <row r="18" spans="2:18" s="1" customFormat="1" ht="18" customHeight="1">
      <c r="B18" s="31"/>
      <c r="C18" s="32"/>
      <c r="D18" s="32"/>
      <c r="E18" s="26" t="str">
        <f>IF('Rekapitulace stavby'!E17="","",'Rekapitulace stavby'!E17)</f>
        <v xml:space="preserve"> </v>
      </c>
      <c r="F18" s="32"/>
      <c r="G18" s="32"/>
      <c r="H18" s="32"/>
      <c r="I18" s="32"/>
      <c r="J18" s="32"/>
      <c r="K18" s="32"/>
      <c r="L18" s="32"/>
      <c r="M18" s="28" t="s">
        <v>25</v>
      </c>
      <c r="N18" s="32"/>
      <c r="O18" s="268" t="str">
        <f>IF('Rekapitulace stavby'!AN17="","",'Rekapitulace stavby'!AN17)</f>
        <v/>
      </c>
      <c r="P18" s="268"/>
      <c r="Q18" s="32"/>
      <c r="R18" s="33"/>
    </row>
    <row r="19" spans="2:18" s="1" customFormat="1" ht="6.95" customHeight="1">
      <c r="B19" s="31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3"/>
    </row>
    <row r="20" spans="2:18" s="1" customFormat="1" ht="14.45" customHeight="1">
      <c r="B20" s="31"/>
      <c r="C20" s="32"/>
      <c r="D20" s="28" t="s">
        <v>29</v>
      </c>
      <c r="E20" s="32"/>
      <c r="F20" s="32"/>
      <c r="G20" s="32"/>
      <c r="H20" s="32"/>
      <c r="I20" s="32"/>
      <c r="J20" s="32"/>
      <c r="K20" s="32"/>
      <c r="L20" s="32"/>
      <c r="M20" s="28" t="s">
        <v>24</v>
      </c>
      <c r="N20" s="32"/>
      <c r="O20" s="268" t="str">
        <f>IF('Rekapitulace stavby'!AN19="","",'Rekapitulace stavby'!AN19)</f>
        <v/>
      </c>
      <c r="P20" s="268"/>
      <c r="Q20" s="32"/>
      <c r="R20" s="33"/>
    </row>
    <row r="21" spans="2:18" s="1" customFormat="1" ht="18" customHeight="1">
      <c r="B21" s="31"/>
      <c r="C21" s="32"/>
      <c r="D21" s="32"/>
      <c r="E21" s="26" t="str">
        <f>IF('Rekapitulace stavby'!E20="","",'Rekapitulace stavby'!E20)</f>
        <v xml:space="preserve"> </v>
      </c>
      <c r="F21" s="32"/>
      <c r="G21" s="32"/>
      <c r="H21" s="32"/>
      <c r="I21" s="32"/>
      <c r="J21" s="32"/>
      <c r="K21" s="32"/>
      <c r="L21" s="32"/>
      <c r="M21" s="28" t="s">
        <v>25</v>
      </c>
      <c r="N21" s="32"/>
      <c r="O21" s="268" t="str">
        <f>IF('Rekapitulace stavby'!AN20="","",'Rekapitulace stavby'!AN20)</f>
        <v/>
      </c>
      <c r="P21" s="268"/>
      <c r="Q21" s="32"/>
      <c r="R21" s="33"/>
    </row>
    <row r="22" spans="2:18" s="1" customFormat="1" ht="6.95" customHeight="1">
      <c r="B22" s="31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3"/>
    </row>
    <row r="23" spans="2:18" s="1" customFormat="1" ht="14.45" customHeight="1">
      <c r="B23" s="31"/>
      <c r="C23" s="32"/>
      <c r="D23" s="28" t="s">
        <v>30</v>
      </c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3"/>
    </row>
    <row r="24" spans="2:18" s="1" customFormat="1" ht="16.5" customHeight="1">
      <c r="B24" s="31"/>
      <c r="C24" s="32"/>
      <c r="D24" s="32"/>
      <c r="E24" s="259" t="s">
        <v>5</v>
      </c>
      <c r="F24" s="259"/>
      <c r="G24" s="259"/>
      <c r="H24" s="259"/>
      <c r="I24" s="259"/>
      <c r="J24" s="259"/>
      <c r="K24" s="259"/>
      <c r="L24" s="259"/>
      <c r="M24" s="32"/>
      <c r="N24" s="32"/>
      <c r="O24" s="32"/>
      <c r="P24" s="32"/>
      <c r="Q24" s="32"/>
      <c r="R24" s="33"/>
    </row>
    <row r="25" spans="2:18" s="1" customFormat="1" ht="6.95" customHeight="1">
      <c r="B25" s="31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3"/>
    </row>
    <row r="26" spans="2:18" s="1" customFormat="1" ht="6.95" customHeight="1">
      <c r="B26" s="31"/>
      <c r="C26" s="32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32"/>
      <c r="R26" s="33"/>
    </row>
    <row r="27" spans="2:18" s="1" customFormat="1" ht="14.45" customHeight="1">
      <c r="B27" s="31"/>
      <c r="C27" s="32"/>
      <c r="D27" s="100" t="s">
        <v>93</v>
      </c>
      <c r="E27" s="32"/>
      <c r="F27" s="32"/>
      <c r="G27" s="32"/>
      <c r="H27" s="32"/>
      <c r="I27" s="32"/>
      <c r="J27" s="32"/>
      <c r="K27" s="32"/>
      <c r="L27" s="32"/>
      <c r="M27" s="260">
        <f>N88</f>
        <v>0</v>
      </c>
      <c r="N27" s="260"/>
      <c r="O27" s="260"/>
      <c r="P27" s="260"/>
      <c r="Q27" s="32"/>
      <c r="R27" s="33"/>
    </row>
    <row r="28" spans="2:18" s="1" customFormat="1" ht="14.45" customHeight="1">
      <c r="B28" s="31"/>
      <c r="C28" s="32"/>
      <c r="D28" s="30"/>
      <c r="E28" s="32"/>
      <c r="F28" s="32"/>
      <c r="G28" s="32"/>
      <c r="H28" s="32"/>
      <c r="I28" s="32"/>
      <c r="J28" s="32"/>
      <c r="K28" s="32"/>
      <c r="L28" s="32"/>
      <c r="M28" s="260"/>
      <c r="N28" s="260"/>
      <c r="O28" s="260"/>
      <c r="P28" s="260"/>
      <c r="Q28" s="32"/>
      <c r="R28" s="33"/>
    </row>
    <row r="29" spans="2:18" s="1" customFormat="1" ht="6.95" customHeight="1">
      <c r="B29" s="31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3"/>
    </row>
    <row r="30" spans="2:18" s="1" customFormat="1" ht="25.35" customHeight="1">
      <c r="B30" s="31"/>
      <c r="C30" s="32"/>
      <c r="D30" s="101" t="s">
        <v>32</v>
      </c>
      <c r="E30" s="32"/>
      <c r="F30" s="32"/>
      <c r="G30" s="32"/>
      <c r="H30" s="32"/>
      <c r="I30" s="32"/>
      <c r="J30" s="32"/>
      <c r="K30" s="32"/>
      <c r="L30" s="32"/>
      <c r="M30" s="290">
        <f>ROUND(M27+M28,2)</f>
        <v>0</v>
      </c>
      <c r="N30" s="284"/>
      <c r="O30" s="284"/>
      <c r="P30" s="284"/>
      <c r="Q30" s="32"/>
      <c r="R30" s="33"/>
    </row>
    <row r="31" spans="2:18" s="1" customFormat="1" ht="6.95" customHeight="1">
      <c r="B31" s="31"/>
      <c r="C31" s="32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32"/>
      <c r="R31" s="33"/>
    </row>
    <row r="32" spans="2:18" s="1" customFormat="1" ht="14.45" customHeight="1">
      <c r="B32" s="31"/>
      <c r="C32" s="32"/>
      <c r="D32" s="38" t="s">
        <v>33</v>
      </c>
      <c r="E32" s="38" t="s">
        <v>34</v>
      </c>
      <c r="F32" s="39">
        <v>0.21</v>
      </c>
      <c r="G32" s="102" t="s">
        <v>35</v>
      </c>
      <c r="H32" s="291">
        <f>ROUND((SUM(BE103:BE104)+SUM(BE122:BE171)), 2)</f>
        <v>0</v>
      </c>
      <c r="I32" s="284"/>
      <c r="J32" s="284"/>
      <c r="K32" s="32"/>
      <c r="L32" s="32"/>
      <c r="M32" s="291">
        <f>ROUND(ROUND((SUM(BE103:BE104)+SUM(BE122:BE171)), 2)*F32, 2)</f>
        <v>0</v>
      </c>
      <c r="N32" s="284"/>
      <c r="O32" s="284"/>
      <c r="P32" s="284"/>
      <c r="Q32" s="32"/>
      <c r="R32" s="33"/>
    </row>
    <row r="33" spans="2:18" s="1" customFormat="1" ht="14.45" customHeight="1">
      <c r="B33" s="31"/>
      <c r="C33" s="32"/>
      <c r="D33" s="32"/>
      <c r="E33" s="38" t="s">
        <v>36</v>
      </c>
      <c r="F33" s="39">
        <v>0.15</v>
      </c>
      <c r="G33" s="102" t="s">
        <v>35</v>
      </c>
      <c r="H33" s="291">
        <f>ROUND((SUM(BF103:BF104)+SUM(BF122:BF171)), 2)</f>
        <v>0</v>
      </c>
      <c r="I33" s="284"/>
      <c r="J33" s="284"/>
      <c r="K33" s="32"/>
      <c r="L33" s="32"/>
      <c r="M33" s="291">
        <f>ROUND(ROUND((SUM(BF103:BF104)+SUM(BF122:BF171)), 2)*F33, 2)</f>
        <v>0</v>
      </c>
      <c r="N33" s="284"/>
      <c r="O33" s="284"/>
      <c r="P33" s="284"/>
      <c r="Q33" s="32"/>
      <c r="R33" s="33"/>
    </row>
    <row r="34" spans="2:18" s="1" customFormat="1" ht="14.45" hidden="1" customHeight="1">
      <c r="B34" s="31"/>
      <c r="C34" s="32"/>
      <c r="D34" s="32"/>
      <c r="E34" s="38" t="s">
        <v>37</v>
      </c>
      <c r="F34" s="39">
        <v>0.21</v>
      </c>
      <c r="G34" s="102" t="s">
        <v>35</v>
      </c>
      <c r="H34" s="291">
        <f>ROUND((SUM(BG103:BG104)+SUM(BG122:BG171)), 2)</f>
        <v>0</v>
      </c>
      <c r="I34" s="284"/>
      <c r="J34" s="284"/>
      <c r="K34" s="32"/>
      <c r="L34" s="32"/>
      <c r="M34" s="291">
        <v>0</v>
      </c>
      <c r="N34" s="284"/>
      <c r="O34" s="284"/>
      <c r="P34" s="284"/>
      <c r="Q34" s="32"/>
      <c r="R34" s="33"/>
    </row>
    <row r="35" spans="2:18" s="1" customFormat="1" ht="14.45" hidden="1" customHeight="1">
      <c r="B35" s="31"/>
      <c r="C35" s="32"/>
      <c r="D35" s="32"/>
      <c r="E35" s="38" t="s">
        <v>38</v>
      </c>
      <c r="F35" s="39">
        <v>0.15</v>
      </c>
      <c r="G35" s="102" t="s">
        <v>35</v>
      </c>
      <c r="H35" s="291">
        <f>ROUND((SUM(BH103:BH104)+SUM(BH122:BH171)), 2)</f>
        <v>0</v>
      </c>
      <c r="I35" s="284"/>
      <c r="J35" s="284"/>
      <c r="K35" s="32"/>
      <c r="L35" s="32"/>
      <c r="M35" s="291">
        <v>0</v>
      </c>
      <c r="N35" s="284"/>
      <c r="O35" s="284"/>
      <c r="P35" s="284"/>
      <c r="Q35" s="32"/>
      <c r="R35" s="33"/>
    </row>
    <row r="36" spans="2:18" s="1" customFormat="1" ht="14.45" hidden="1" customHeight="1">
      <c r="B36" s="31"/>
      <c r="C36" s="32"/>
      <c r="D36" s="32"/>
      <c r="E36" s="38" t="s">
        <v>39</v>
      </c>
      <c r="F36" s="39">
        <v>0</v>
      </c>
      <c r="G36" s="102" t="s">
        <v>35</v>
      </c>
      <c r="H36" s="291">
        <f>ROUND((SUM(BI103:BI104)+SUM(BI122:BI171)), 2)</f>
        <v>0</v>
      </c>
      <c r="I36" s="284"/>
      <c r="J36" s="284"/>
      <c r="K36" s="32"/>
      <c r="L36" s="32"/>
      <c r="M36" s="291">
        <v>0</v>
      </c>
      <c r="N36" s="284"/>
      <c r="O36" s="284"/>
      <c r="P36" s="284"/>
      <c r="Q36" s="32"/>
      <c r="R36" s="33"/>
    </row>
    <row r="37" spans="2:18" s="1" customFormat="1" ht="6.95" customHeight="1"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3"/>
    </row>
    <row r="38" spans="2:18" s="1" customFormat="1" ht="25.35" customHeight="1">
      <c r="B38" s="31"/>
      <c r="C38" s="98"/>
      <c r="D38" s="103" t="s">
        <v>40</v>
      </c>
      <c r="E38" s="71"/>
      <c r="F38" s="71"/>
      <c r="G38" s="104" t="s">
        <v>41</v>
      </c>
      <c r="H38" s="105" t="s">
        <v>42</v>
      </c>
      <c r="I38" s="71"/>
      <c r="J38" s="71"/>
      <c r="K38" s="71"/>
      <c r="L38" s="288">
        <f>SUM(M30:M36)</f>
        <v>0</v>
      </c>
      <c r="M38" s="288"/>
      <c r="N38" s="288"/>
      <c r="O38" s="288"/>
      <c r="P38" s="289"/>
      <c r="Q38" s="98"/>
      <c r="R38" s="33"/>
    </row>
    <row r="39" spans="2:18" s="1" customFormat="1" ht="14.45" customHeight="1">
      <c r="B39" s="31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3"/>
    </row>
    <row r="40" spans="2:18" s="1" customFormat="1" ht="14.45" customHeight="1">
      <c r="B40" s="31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3"/>
    </row>
    <row r="41" spans="2:18">
      <c r="B41" s="22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3"/>
    </row>
    <row r="42" spans="2:18">
      <c r="B42" s="22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3"/>
    </row>
    <row r="43" spans="2:18">
      <c r="B43" s="22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3"/>
    </row>
    <row r="44" spans="2:18">
      <c r="B44" s="22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3"/>
    </row>
    <row r="45" spans="2:18">
      <c r="B45" s="22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3"/>
    </row>
    <row r="46" spans="2:18">
      <c r="B46" s="22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3"/>
    </row>
    <row r="47" spans="2:18">
      <c r="B47" s="22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3"/>
    </row>
    <row r="48" spans="2:18">
      <c r="B48" s="22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3"/>
    </row>
    <row r="49" spans="2:18">
      <c r="B49" s="22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3"/>
    </row>
    <row r="50" spans="2:18" s="1" customFormat="1" ht="15">
      <c r="B50" s="31"/>
      <c r="C50" s="32"/>
      <c r="D50" s="46" t="s">
        <v>43</v>
      </c>
      <c r="E50" s="47"/>
      <c r="F50" s="47"/>
      <c r="G50" s="47"/>
      <c r="H50" s="48"/>
      <c r="I50" s="32"/>
      <c r="J50" s="46" t="s">
        <v>44</v>
      </c>
      <c r="K50" s="47"/>
      <c r="L50" s="47"/>
      <c r="M50" s="47"/>
      <c r="N50" s="47"/>
      <c r="O50" s="47"/>
      <c r="P50" s="48"/>
      <c r="Q50" s="32"/>
      <c r="R50" s="33"/>
    </row>
    <row r="51" spans="2:18">
      <c r="B51" s="22"/>
      <c r="C51" s="24"/>
      <c r="D51" s="49"/>
      <c r="E51" s="24"/>
      <c r="F51" s="24"/>
      <c r="G51" s="24"/>
      <c r="H51" s="50"/>
      <c r="I51" s="24"/>
      <c r="J51" s="49"/>
      <c r="K51" s="24"/>
      <c r="L51" s="24"/>
      <c r="M51" s="24"/>
      <c r="N51" s="24"/>
      <c r="O51" s="24"/>
      <c r="P51" s="50"/>
      <c r="Q51" s="24"/>
      <c r="R51" s="23"/>
    </row>
    <row r="52" spans="2:18">
      <c r="B52" s="22"/>
      <c r="C52" s="24"/>
      <c r="D52" s="49"/>
      <c r="E52" s="24"/>
      <c r="F52" s="24"/>
      <c r="G52" s="24"/>
      <c r="H52" s="50"/>
      <c r="I52" s="24"/>
      <c r="J52" s="49"/>
      <c r="K52" s="24"/>
      <c r="L52" s="24"/>
      <c r="M52" s="24"/>
      <c r="N52" s="24"/>
      <c r="O52" s="24"/>
      <c r="P52" s="50"/>
      <c r="Q52" s="24"/>
      <c r="R52" s="23"/>
    </row>
    <row r="53" spans="2:18">
      <c r="B53" s="22"/>
      <c r="C53" s="24"/>
      <c r="D53" s="49"/>
      <c r="E53" s="24"/>
      <c r="F53" s="24"/>
      <c r="G53" s="24"/>
      <c r="H53" s="50"/>
      <c r="I53" s="24"/>
      <c r="J53" s="49"/>
      <c r="K53" s="24"/>
      <c r="L53" s="24"/>
      <c r="M53" s="24"/>
      <c r="N53" s="24"/>
      <c r="O53" s="24"/>
      <c r="P53" s="50"/>
      <c r="Q53" s="24"/>
      <c r="R53" s="23"/>
    </row>
    <row r="54" spans="2:18">
      <c r="B54" s="22"/>
      <c r="C54" s="24"/>
      <c r="D54" s="49"/>
      <c r="E54" s="24"/>
      <c r="F54" s="24"/>
      <c r="G54" s="24"/>
      <c r="H54" s="50"/>
      <c r="I54" s="24"/>
      <c r="J54" s="49"/>
      <c r="K54" s="24"/>
      <c r="L54" s="24"/>
      <c r="M54" s="24"/>
      <c r="N54" s="24"/>
      <c r="O54" s="24"/>
      <c r="P54" s="50"/>
      <c r="Q54" s="24"/>
      <c r="R54" s="23"/>
    </row>
    <row r="55" spans="2:18">
      <c r="B55" s="22"/>
      <c r="C55" s="24"/>
      <c r="D55" s="49"/>
      <c r="E55" s="24"/>
      <c r="F55" s="24"/>
      <c r="G55" s="24"/>
      <c r="H55" s="50"/>
      <c r="I55" s="24"/>
      <c r="J55" s="49"/>
      <c r="K55" s="24"/>
      <c r="L55" s="24"/>
      <c r="M55" s="24"/>
      <c r="N55" s="24"/>
      <c r="O55" s="24"/>
      <c r="P55" s="50"/>
      <c r="Q55" s="24"/>
      <c r="R55" s="23"/>
    </row>
    <row r="56" spans="2:18">
      <c r="B56" s="22"/>
      <c r="C56" s="24"/>
      <c r="D56" s="49"/>
      <c r="E56" s="24"/>
      <c r="F56" s="24"/>
      <c r="G56" s="24"/>
      <c r="H56" s="50"/>
      <c r="I56" s="24"/>
      <c r="J56" s="49"/>
      <c r="K56" s="24"/>
      <c r="L56" s="24"/>
      <c r="M56" s="24"/>
      <c r="N56" s="24"/>
      <c r="O56" s="24"/>
      <c r="P56" s="50"/>
      <c r="Q56" s="24"/>
      <c r="R56" s="23"/>
    </row>
    <row r="57" spans="2:18">
      <c r="B57" s="22"/>
      <c r="C57" s="24"/>
      <c r="D57" s="49"/>
      <c r="E57" s="24"/>
      <c r="F57" s="24"/>
      <c r="G57" s="24"/>
      <c r="H57" s="50"/>
      <c r="I57" s="24"/>
      <c r="J57" s="49"/>
      <c r="K57" s="24"/>
      <c r="L57" s="24"/>
      <c r="M57" s="24"/>
      <c r="N57" s="24"/>
      <c r="O57" s="24"/>
      <c r="P57" s="50"/>
      <c r="Q57" s="24"/>
      <c r="R57" s="23"/>
    </row>
    <row r="58" spans="2:18">
      <c r="B58" s="22"/>
      <c r="C58" s="24"/>
      <c r="D58" s="49"/>
      <c r="E58" s="24"/>
      <c r="F58" s="24"/>
      <c r="G58" s="24"/>
      <c r="H58" s="50"/>
      <c r="I58" s="24"/>
      <c r="J58" s="49"/>
      <c r="K58" s="24"/>
      <c r="L58" s="24"/>
      <c r="M58" s="24"/>
      <c r="N58" s="24"/>
      <c r="O58" s="24"/>
      <c r="P58" s="50"/>
      <c r="Q58" s="24"/>
      <c r="R58" s="23"/>
    </row>
    <row r="59" spans="2:18" s="1" customFormat="1" ht="15">
      <c r="B59" s="31"/>
      <c r="C59" s="32"/>
      <c r="D59" s="51" t="s">
        <v>45</v>
      </c>
      <c r="E59" s="52"/>
      <c r="F59" s="52"/>
      <c r="G59" s="53" t="s">
        <v>46</v>
      </c>
      <c r="H59" s="54"/>
      <c r="I59" s="32"/>
      <c r="J59" s="51" t="s">
        <v>45</v>
      </c>
      <c r="K59" s="52"/>
      <c r="L59" s="52"/>
      <c r="M59" s="52"/>
      <c r="N59" s="53" t="s">
        <v>46</v>
      </c>
      <c r="O59" s="52"/>
      <c r="P59" s="54"/>
      <c r="Q59" s="32"/>
      <c r="R59" s="33"/>
    </row>
    <row r="60" spans="2:18">
      <c r="B60" s="22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3"/>
    </row>
    <row r="61" spans="2:18" s="1" customFormat="1" ht="15">
      <c r="B61" s="31"/>
      <c r="C61" s="32"/>
      <c r="D61" s="46" t="s">
        <v>47</v>
      </c>
      <c r="E61" s="47"/>
      <c r="F61" s="47"/>
      <c r="G61" s="47"/>
      <c r="H61" s="48"/>
      <c r="I61" s="32"/>
      <c r="J61" s="46" t="s">
        <v>48</v>
      </c>
      <c r="K61" s="47"/>
      <c r="L61" s="47"/>
      <c r="M61" s="47"/>
      <c r="N61" s="47"/>
      <c r="O61" s="47"/>
      <c r="P61" s="48"/>
      <c r="Q61" s="32"/>
      <c r="R61" s="33"/>
    </row>
    <row r="62" spans="2:18">
      <c r="B62" s="22"/>
      <c r="C62" s="24"/>
      <c r="D62" s="49"/>
      <c r="E62" s="24"/>
      <c r="F62" s="24"/>
      <c r="G62" s="24"/>
      <c r="H62" s="50"/>
      <c r="I62" s="24"/>
      <c r="J62" s="49"/>
      <c r="K62" s="24"/>
      <c r="L62" s="24"/>
      <c r="M62" s="24"/>
      <c r="N62" s="24"/>
      <c r="O62" s="24"/>
      <c r="P62" s="50"/>
      <c r="Q62" s="24"/>
      <c r="R62" s="23"/>
    </row>
    <row r="63" spans="2:18">
      <c r="B63" s="22"/>
      <c r="C63" s="24"/>
      <c r="D63" s="49"/>
      <c r="E63" s="24"/>
      <c r="F63" s="24"/>
      <c r="G63" s="24"/>
      <c r="H63" s="50"/>
      <c r="I63" s="24"/>
      <c r="J63" s="49"/>
      <c r="K63" s="24"/>
      <c r="L63" s="24"/>
      <c r="M63" s="24"/>
      <c r="N63" s="24"/>
      <c r="O63" s="24"/>
      <c r="P63" s="50"/>
      <c r="Q63" s="24"/>
      <c r="R63" s="23"/>
    </row>
    <row r="64" spans="2:18">
      <c r="B64" s="22"/>
      <c r="C64" s="24"/>
      <c r="D64" s="49"/>
      <c r="E64" s="24"/>
      <c r="F64" s="24"/>
      <c r="G64" s="24"/>
      <c r="H64" s="50"/>
      <c r="I64" s="24"/>
      <c r="J64" s="49"/>
      <c r="K64" s="24"/>
      <c r="L64" s="24"/>
      <c r="M64" s="24"/>
      <c r="N64" s="24"/>
      <c r="O64" s="24"/>
      <c r="P64" s="50"/>
      <c r="Q64" s="24"/>
      <c r="R64" s="23"/>
    </row>
    <row r="65" spans="2:18">
      <c r="B65" s="22"/>
      <c r="C65" s="24"/>
      <c r="D65" s="49"/>
      <c r="E65" s="24"/>
      <c r="F65" s="24"/>
      <c r="G65" s="24"/>
      <c r="H65" s="50"/>
      <c r="I65" s="24"/>
      <c r="J65" s="49"/>
      <c r="K65" s="24"/>
      <c r="L65" s="24"/>
      <c r="M65" s="24"/>
      <c r="N65" s="24"/>
      <c r="O65" s="24"/>
      <c r="P65" s="50"/>
      <c r="Q65" s="24"/>
      <c r="R65" s="23"/>
    </row>
    <row r="66" spans="2:18">
      <c r="B66" s="22"/>
      <c r="C66" s="24"/>
      <c r="D66" s="49"/>
      <c r="E66" s="24"/>
      <c r="F66" s="24"/>
      <c r="G66" s="24"/>
      <c r="H66" s="50"/>
      <c r="I66" s="24"/>
      <c r="J66" s="49"/>
      <c r="K66" s="24"/>
      <c r="L66" s="24"/>
      <c r="M66" s="24"/>
      <c r="N66" s="24"/>
      <c r="O66" s="24"/>
      <c r="P66" s="50"/>
      <c r="Q66" s="24"/>
      <c r="R66" s="23"/>
    </row>
    <row r="67" spans="2:18">
      <c r="B67" s="22"/>
      <c r="C67" s="24"/>
      <c r="D67" s="49"/>
      <c r="E67" s="24"/>
      <c r="F67" s="24"/>
      <c r="G67" s="24"/>
      <c r="H67" s="50"/>
      <c r="I67" s="24"/>
      <c r="J67" s="49"/>
      <c r="K67" s="24"/>
      <c r="L67" s="24"/>
      <c r="M67" s="24"/>
      <c r="N67" s="24"/>
      <c r="O67" s="24"/>
      <c r="P67" s="50"/>
      <c r="Q67" s="24"/>
      <c r="R67" s="23"/>
    </row>
    <row r="68" spans="2:18">
      <c r="B68" s="22"/>
      <c r="C68" s="24"/>
      <c r="D68" s="49"/>
      <c r="E68" s="24"/>
      <c r="F68" s="24"/>
      <c r="G68" s="24"/>
      <c r="H68" s="50"/>
      <c r="I68" s="24"/>
      <c r="J68" s="49"/>
      <c r="K68" s="24"/>
      <c r="L68" s="24"/>
      <c r="M68" s="24"/>
      <c r="N68" s="24"/>
      <c r="O68" s="24"/>
      <c r="P68" s="50"/>
      <c r="Q68" s="24"/>
      <c r="R68" s="23"/>
    </row>
    <row r="69" spans="2:18">
      <c r="B69" s="22"/>
      <c r="C69" s="24"/>
      <c r="D69" s="49"/>
      <c r="E69" s="24"/>
      <c r="F69" s="24"/>
      <c r="G69" s="24"/>
      <c r="H69" s="50"/>
      <c r="I69" s="24"/>
      <c r="J69" s="49"/>
      <c r="K69" s="24"/>
      <c r="L69" s="24"/>
      <c r="M69" s="24"/>
      <c r="N69" s="24"/>
      <c r="O69" s="24"/>
      <c r="P69" s="50"/>
      <c r="Q69" s="24"/>
      <c r="R69" s="23"/>
    </row>
    <row r="70" spans="2:18" s="1" customFormat="1" ht="15">
      <c r="B70" s="31"/>
      <c r="C70" s="32"/>
      <c r="D70" s="51" t="s">
        <v>45</v>
      </c>
      <c r="E70" s="52"/>
      <c r="F70" s="52"/>
      <c r="G70" s="53" t="s">
        <v>46</v>
      </c>
      <c r="H70" s="54"/>
      <c r="I70" s="32"/>
      <c r="J70" s="51" t="s">
        <v>45</v>
      </c>
      <c r="K70" s="52"/>
      <c r="L70" s="52"/>
      <c r="M70" s="52"/>
      <c r="N70" s="53" t="s">
        <v>46</v>
      </c>
      <c r="O70" s="52"/>
      <c r="P70" s="54"/>
      <c r="Q70" s="32"/>
      <c r="R70" s="33"/>
    </row>
    <row r="71" spans="2:18" s="1" customFormat="1" ht="14.45" customHeight="1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7"/>
    </row>
    <row r="75" spans="2:18" s="1" customFormat="1" ht="6.95" customHeight="1">
      <c r="B75" s="58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60"/>
    </row>
    <row r="76" spans="2:18" s="1" customFormat="1" ht="36.950000000000003" customHeight="1">
      <c r="B76" s="31"/>
      <c r="C76" s="238" t="s">
        <v>94</v>
      </c>
      <c r="D76" s="239"/>
      <c r="E76" s="239"/>
      <c r="F76" s="239"/>
      <c r="G76" s="239"/>
      <c r="H76" s="239"/>
      <c r="I76" s="239"/>
      <c r="J76" s="239"/>
      <c r="K76" s="239"/>
      <c r="L76" s="239"/>
      <c r="M76" s="239"/>
      <c r="N76" s="239"/>
      <c r="O76" s="239"/>
      <c r="P76" s="239"/>
      <c r="Q76" s="239"/>
      <c r="R76" s="33"/>
    </row>
    <row r="77" spans="2:18" s="1" customFormat="1" ht="6.95" customHeight="1">
      <c r="B77" s="31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3"/>
    </row>
    <row r="78" spans="2:18" s="1" customFormat="1" ht="30" customHeight="1">
      <c r="B78" s="31"/>
      <c r="C78" s="28" t="s">
        <v>16</v>
      </c>
      <c r="D78" s="32"/>
      <c r="E78" s="32"/>
      <c r="F78" s="285" t="str">
        <f>F6</f>
        <v xml:space="preserve"> Český rozhlas</v>
      </c>
      <c r="G78" s="286"/>
      <c r="H78" s="286"/>
      <c r="I78" s="286"/>
      <c r="J78" s="286"/>
      <c r="K78" s="286"/>
      <c r="L78" s="286"/>
      <c r="M78" s="286"/>
      <c r="N78" s="286"/>
      <c r="O78" s="286"/>
      <c r="P78" s="286"/>
      <c r="Q78" s="32"/>
      <c r="R78" s="33"/>
    </row>
    <row r="79" spans="2:18" s="1" customFormat="1" ht="36.950000000000003" customHeight="1">
      <c r="B79" s="31"/>
      <c r="C79" s="65" t="s">
        <v>92</v>
      </c>
      <c r="D79" s="32"/>
      <c r="E79" s="32"/>
      <c r="F79" s="244">
        <v>10</v>
      </c>
      <c r="G79" s="284"/>
      <c r="H79" s="284"/>
      <c r="I79" s="284"/>
      <c r="J79" s="284"/>
      <c r="K79" s="284"/>
      <c r="L79" s="284"/>
      <c r="M79" s="284"/>
      <c r="N79" s="284"/>
      <c r="O79" s="284"/>
      <c r="P79" s="284"/>
      <c r="Q79" s="32"/>
      <c r="R79" s="33"/>
    </row>
    <row r="80" spans="2:18" s="1" customFormat="1" ht="6.95" customHeight="1">
      <c r="B80" s="31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3"/>
    </row>
    <row r="81" spans="2:47" s="1" customFormat="1" ht="18" customHeight="1">
      <c r="B81" s="31"/>
      <c r="C81" s="28" t="s">
        <v>19</v>
      </c>
      <c r="D81" s="32"/>
      <c r="E81" s="32"/>
      <c r="F81" s="26" t="str">
        <f>F9</f>
        <v xml:space="preserve"> </v>
      </c>
      <c r="G81" s="32"/>
      <c r="H81" s="32"/>
      <c r="I81" s="32"/>
      <c r="J81" s="32"/>
      <c r="K81" s="28" t="s">
        <v>21</v>
      </c>
      <c r="L81" s="32"/>
      <c r="M81" s="287" t="str">
        <f>IF(O9="","",O9)</f>
        <v>6. 2. 2019</v>
      </c>
      <c r="N81" s="287"/>
      <c r="O81" s="287"/>
      <c r="P81" s="287"/>
      <c r="Q81" s="32"/>
      <c r="R81" s="33"/>
    </row>
    <row r="82" spans="2:47" s="1" customFormat="1" ht="6.95" customHeight="1">
      <c r="B82" s="31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3"/>
    </row>
    <row r="83" spans="2:47" s="1" customFormat="1" ht="15">
      <c r="B83" s="31"/>
      <c r="C83" s="28" t="s">
        <v>23</v>
      </c>
      <c r="D83" s="32"/>
      <c r="E83" s="32"/>
      <c r="F83" s="26" t="str">
        <f>E12</f>
        <v xml:space="preserve"> </v>
      </c>
      <c r="G83" s="32"/>
      <c r="H83" s="32"/>
      <c r="I83" s="32"/>
      <c r="J83" s="32"/>
      <c r="K83" s="28" t="s">
        <v>27</v>
      </c>
      <c r="L83" s="32"/>
      <c r="M83" s="268" t="str">
        <f>E18</f>
        <v xml:space="preserve"> </v>
      </c>
      <c r="N83" s="268"/>
      <c r="O83" s="268"/>
      <c r="P83" s="268"/>
      <c r="Q83" s="268"/>
      <c r="R83" s="33"/>
    </row>
    <row r="84" spans="2:47" s="1" customFormat="1" ht="14.45" customHeight="1">
      <c r="B84" s="31"/>
      <c r="C84" s="28" t="s">
        <v>26</v>
      </c>
      <c r="D84" s="32"/>
      <c r="E84" s="32"/>
      <c r="F84" s="26" t="str">
        <f>IF(E15="","",E15)</f>
        <v xml:space="preserve"> </v>
      </c>
      <c r="G84" s="32"/>
      <c r="H84" s="32"/>
      <c r="I84" s="32"/>
      <c r="J84" s="32"/>
      <c r="K84" s="28" t="s">
        <v>29</v>
      </c>
      <c r="L84" s="32"/>
      <c r="M84" s="268" t="str">
        <f>E21</f>
        <v xml:space="preserve"> </v>
      </c>
      <c r="N84" s="268"/>
      <c r="O84" s="268"/>
      <c r="P84" s="268"/>
      <c r="Q84" s="268"/>
      <c r="R84" s="33"/>
    </row>
    <row r="85" spans="2:47" s="1" customFormat="1" ht="10.35" customHeight="1">
      <c r="B85" s="31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3"/>
    </row>
    <row r="86" spans="2:47" s="1" customFormat="1" ht="29.25" customHeight="1">
      <c r="B86" s="31"/>
      <c r="C86" s="282" t="s">
        <v>95</v>
      </c>
      <c r="D86" s="283"/>
      <c r="E86" s="283"/>
      <c r="F86" s="283"/>
      <c r="G86" s="283"/>
      <c r="H86" s="98"/>
      <c r="I86" s="98"/>
      <c r="J86" s="98"/>
      <c r="K86" s="98"/>
      <c r="L86" s="98"/>
      <c r="M86" s="98"/>
      <c r="N86" s="282" t="s">
        <v>96</v>
      </c>
      <c r="O86" s="283"/>
      <c r="P86" s="283"/>
      <c r="Q86" s="283"/>
      <c r="R86" s="33"/>
    </row>
    <row r="87" spans="2:47" s="1" customFormat="1" ht="10.35" customHeight="1">
      <c r="B87" s="31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3"/>
    </row>
    <row r="88" spans="2:47" s="1" customFormat="1" ht="29.25" customHeight="1">
      <c r="B88" s="31"/>
      <c r="C88" s="106" t="s">
        <v>97</v>
      </c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296">
        <f>N122</f>
        <v>0</v>
      </c>
      <c r="O88" s="297"/>
      <c r="P88" s="297"/>
      <c r="Q88" s="297"/>
      <c r="R88" s="33"/>
      <c r="AU88" s="18" t="s">
        <v>98</v>
      </c>
    </row>
    <row r="89" spans="2:47" s="6" customFormat="1" ht="24.95" customHeight="1">
      <c r="B89" s="107"/>
      <c r="C89" s="108"/>
      <c r="D89" s="109" t="s">
        <v>99</v>
      </c>
      <c r="E89" s="108"/>
      <c r="F89" s="108"/>
      <c r="G89" s="108"/>
      <c r="H89" s="108"/>
      <c r="I89" s="108"/>
      <c r="J89" s="108"/>
      <c r="K89" s="108"/>
      <c r="L89" s="108"/>
      <c r="M89" s="108"/>
      <c r="N89" s="295">
        <f>N123</f>
        <v>0</v>
      </c>
      <c r="O89" s="300"/>
      <c r="P89" s="300"/>
      <c r="Q89" s="300"/>
      <c r="R89" s="110"/>
    </row>
    <row r="90" spans="2:47" s="7" customFormat="1" ht="19.899999999999999" hidden="1" customHeight="1">
      <c r="B90" s="111"/>
      <c r="C90" s="112"/>
      <c r="D90" s="113" t="s">
        <v>100</v>
      </c>
      <c r="E90" s="112"/>
      <c r="F90" s="112"/>
      <c r="G90" s="112"/>
      <c r="H90" s="112"/>
      <c r="I90" s="112"/>
      <c r="J90" s="112"/>
      <c r="K90" s="112"/>
      <c r="L90" s="112"/>
      <c r="M90" s="112"/>
      <c r="N90" s="298">
        <f>N124</f>
        <v>0</v>
      </c>
      <c r="O90" s="299"/>
      <c r="P90" s="299"/>
      <c r="Q90" s="299"/>
      <c r="R90" s="114"/>
    </row>
    <row r="91" spans="2:47" s="7" customFormat="1" ht="19.899999999999999" customHeight="1">
      <c r="B91" s="111"/>
      <c r="C91" s="112"/>
      <c r="D91" s="113" t="s">
        <v>104</v>
      </c>
      <c r="E91" s="112"/>
      <c r="F91" s="112"/>
      <c r="G91" s="112"/>
      <c r="H91" s="112"/>
      <c r="I91" s="112"/>
      <c r="J91" s="112"/>
      <c r="K91" s="112"/>
      <c r="L91" s="112"/>
      <c r="M91" s="112"/>
      <c r="N91" s="298">
        <f>N125</f>
        <v>0</v>
      </c>
      <c r="O91" s="299"/>
      <c r="P91" s="299"/>
      <c r="Q91" s="299"/>
      <c r="R91" s="114"/>
    </row>
    <row r="92" spans="2:47" s="7" customFormat="1" ht="19.899999999999999" customHeight="1">
      <c r="B92" s="111"/>
      <c r="C92" s="112"/>
      <c r="D92" s="113" t="s">
        <v>105</v>
      </c>
      <c r="E92" s="112"/>
      <c r="F92" s="112"/>
      <c r="G92" s="112"/>
      <c r="H92" s="112"/>
      <c r="I92" s="112"/>
      <c r="J92" s="112"/>
      <c r="K92" s="112"/>
      <c r="L92" s="112"/>
      <c r="M92" s="112"/>
      <c r="N92" s="298">
        <f>N138</f>
        <v>0</v>
      </c>
      <c r="O92" s="299"/>
      <c r="P92" s="299"/>
      <c r="Q92" s="299"/>
      <c r="R92" s="114"/>
    </row>
    <row r="93" spans="2:47" s="7" customFormat="1" ht="19.899999999999999" customHeight="1">
      <c r="B93" s="111"/>
      <c r="C93" s="112"/>
      <c r="D93" s="113" t="s">
        <v>106</v>
      </c>
      <c r="E93" s="112"/>
      <c r="F93" s="112"/>
      <c r="G93" s="112"/>
      <c r="H93" s="112"/>
      <c r="I93" s="112"/>
      <c r="J93" s="112"/>
      <c r="K93" s="112"/>
      <c r="L93" s="112"/>
      <c r="M93" s="112"/>
      <c r="N93" s="298">
        <f>N140</f>
        <v>0</v>
      </c>
      <c r="O93" s="299"/>
      <c r="P93" s="299"/>
      <c r="Q93" s="299"/>
      <c r="R93" s="114"/>
    </row>
    <row r="94" spans="2:47" s="6" customFormat="1" ht="24.95" customHeight="1">
      <c r="B94" s="107"/>
      <c r="C94" s="108"/>
      <c r="D94" s="109" t="s">
        <v>107</v>
      </c>
      <c r="E94" s="108"/>
      <c r="F94" s="108"/>
      <c r="G94" s="108"/>
      <c r="H94" s="108"/>
      <c r="I94" s="108"/>
      <c r="J94" s="108"/>
      <c r="K94" s="108"/>
      <c r="L94" s="108"/>
      <c r="M94" s="108"/>
      <c r="N94" s="295">
        <f>N145</f>
        <v>0</v>
      </c>
      <c r="O94" s="300"/>
      <c r="P94" s="300"/>
      <c r="Q94" s="300"/>
      <c r="R94" s="110"/>
    </row>
    <row r="95" spans="2:47" s="7" customFormat="1" ht="19.899999999999999" customHeight="1">
      <c r="B95" s="111"/>
      <c r="C95" s="112"/>
      <c r="D95" s="113" t="s">
        <v>374</v>
      </c>
      <c r="E95" s="112"/>
      <c r="F95" s="112"/>
      <c r="G95" s="112"/>
      <c r="H95" s="112"/>
      <c r="I95" s="112"/>
      <c r="J95" s="112"/>
      <c r="K95" s="112"/>
      <c r="L95" s="112"/>
      <c r="M95" s="112"/>
      <c r="N95" s="298">
        <f>N146</f>
        <v>0</v>
      </c>
      <c r="O95" s="299"/>
      <c r="P95" s="299"/>
      <c r="Q95" s="299"/>
      <c r="R95" s="114"/>
    </row>
    <row r="96" spans="2:47" s="7" customFormat="1" ht="19.899999999999999" customHeight="1">
      <c r="B96" s="111"/>
      <c r="C96" s="112"/>
      <c r="D96" s="113" t="s">
        <v>375</v>
      </c>
      <c r="E96" s="112"/>
      <c r="F96" s="112"/>
      <c r="G96" s="112"/>
      <c r="H96" s="112"/>
      <c r="I96" s="112"/>
      <c r="J96" s="112"/>
      <c r="K96" s="112"/>
      <c r="L96" s="112"/>
      <c r="M96" s="112"/>
      <c r="N96" s="298">
        <f>N149</f>
        <v>0</v>
      </c>
      <c r="O96" s="299"/>
      <c r="P96" s="299"/>
      <c r="Q96" s="299"/>
      <c r="R96" s="114"/>
    </row>
    <row r="97" spans="2:21" s="7" customFormat="1" ht="19.899999999999999" customHeight="1">
      <c r="B97" s="111"/>
      <c r="C97" s="112"/>
      <c r="D97" s="113" t="s">
        <v>330</v>
      </c>
      <c r="E97" s="112"/>
      <c r="F97" s="112"/>
      <c r="G97" s="112"/>
      <c r="H97" s="112"/>
      <c r="I97" s="112"/>
      <c r="J97" s="112"/>
      <c r="K97" s="112"/>
      <c r="L97" s="112"/>
      <c r="M97" s="112"/>
      <c r="N97" s="298">
        <f>N157</f>
        <v>0</v>
      </c>
      <c r="O97" s="299"/>
      <c r="P97" s="299"/>
      <c r="Q97" s="299"/>
      <c r="R97" s="114"/>
    </row>
    <row r="98" spans="2:21" s="7" customFormat="1" ht="19.899999999999999" customHeight="1">
      <c r="B98" s="111"/>
      <c r="C98" s="112"/>
      <c r="D98" s="113" t="s">
        <v>331</v>
      </c>
      <c r="E98" s="112"/>
      <c r="F98" s="112"/>
      <c r="G98" s="112"/>
      <c r="H98" s="112"/>
      <c r="I98" s="112"/>
      <c r="J98" s="112"/>
      <c r="K98" s="112"/>
      <c r="L98" s="112"/>
      <c r="M98" s="112"/>
      <c r="N98" s="298">
        <f>N163</f>
        <v>0</v>
      </c>
      <c r="O98" s="299"/>
      <c r="P98" s="299"/>
      <c r="Q98" s="299"/>
      <c r="R98" s="114"/>
    </row>
    <row r="99" spans="2:21" s="6" customFormat="1" ht="24.95" customHeight="1">
      <c r="B99" s="107"/>
      <c r="C99" s="108"/>
      <c r="D99" s="109" t="s">
        <v>116</v>
      </c>
      <c r="E99" s="108"/>
      <c r="F99" s="108"/>
      <c r="G99" s="108"/>
      <c r="H99" s="108"/>
      <c r="I99" s="108"/>
      <c r="J99" s="108"/>
      <c r="K99" s="108"/>
      <c r="L99" s="108"/>
      <c r="M99" s="108"/>
      <c r="N99" s="295">
        <f>N167</f>
        <v>0</v>
      </c>
      <c r="O99" s="300"/>
      <c r="P99" s="300"/>
      <c r="Q99" s="300"/>
      <c r="R99" s="110"/>
    </row>
    <row r="100" spans="2:21" s="7" customFormat="1" ht="19.899999999999999" customHeight="1">
      <c r="B100" s="111"/>
      <c r="C100" s="112"/>
      <c r="D100" s="113" t="s">
        <v>117</v>
      </c>
      <c r="E100" s="112"/>
      <c r="F100" s="112"/>
      <c r="G100" s="112"/>
      <c r="H100" s="112"/>
      <c r="I100" s="112"/>
      <c r="J100" s="112"/>
      <c r="K100" s="112"/>
      <c r="L100" s="112"/>
      <c r="M100" s="112"/>
      <c r="N100" s="298">
        <f>N168</f>
        <v>0</v>
      </c>
      <c r="O100" s="299"/>
      <c r="P100" s="299"/>
      <c r="Q100" s="299"/>
      <c r="R100" s="114"/>
    </row>
    <row r="101" spans="2:21" s="7" customFormat="1" ht="19.899999999999999" customHeight="1">
      <c r="B101" s="111"/>
      <c r="C101" s="112"/>
      <c r="D101" s="113" t="s">
        <v>376</v>
      </c>
      <c r="E101" s="112"/>
      <c r="F101" s="112"/>
      <c r="G101" s="112"/>
      <c r="H101" s="112"/>
      <c r="I101" s="112"/>
      <c r="J101" s="112"/>
      <c r="K101" s="112"/>
      <c r="L101" s="112"/>
      <c r="M101" s="112"/>
      <c r="N101" s="298">
        <f>N170</f>
        <v>0</v>
      </c>
      <c r="O101" s="299"/>
      <c r="P101" s="299"/>
      <c r="Q101" s="299"/>
      <c r="R101" s="114"/>
    </row>
    <row r="102" spans="2:21" s="1" customFormat="1" ht="21.75" customHeight="1">
      <c r="B102" s="31"/>
      <c r="C102" s="32"/>
      <c r="D102" s="32"/>
      <c r="E102" s="32"/>
      <c r="F102" s="32"/>
      <c r="G102" s="32"/>
      <c r="H102" s="32"/>
      <c r="I102" s="32"/>
      <c r="J102" s="32"/>
      <c r="K102" s="32"/>
      <c r="L102" s="32"/>
      <c r="M102" s="32"/>
      <c r="N102" s="32"/>
      <c r="O102" s="32"/>
      <c r="P102" s="32"/>
      <c r="Q102" s="32"/>
      <c r="R102" s="33"/>
    </row>
    <row r="103" spans="2:21" s="1" customFormat="1" ht="29.25" customHeight="1">
      <c r="B103" s="31"/>
      <c r="C103" s="106"/>
      <c r="D103" s="32"/>
      <c r="E103" s="32"/>
      <c r="F103" s="32"/>
      <c r="G103" s="32"/>
      <c r="H103" s="32"/>
      <c r="I103" s="32"/>
      <c r="J103" s="32"/>
      <c r="K103" s="32"/>
      <c r="L103" s="32"/>
      <c r="M103" s="32"/>
      <c r="N103" s="297"/>
      <c r="O103" s="303"/>
      <c r="P103" s="303"/>
      <c r="Q103" s="303"/>
      <c r="R103" s="33"/>
      <c r="T103" s="115"/>
      <c r="U103" s="116" t="s">
        <v>33</v>
      </c>
    </row>
    <row r="104" spans="2:21" s="1" customFormat="1" ht="18" customHeight="1">
      <c r="B104" s="31"/>
      <c r="C104" s="32"/>
      <c r="D104" s="32"/>
      <c r="E104" s="32"/>
      <c r="F104" s="32"/>
      <c r="G104" s="32"/>
      <c r="H104" s="32"/>
      <c r="I104" s="32"/>
      <c r="J104" s="32"/>
      <c r="K104" s="32"/>
      <c r="L104" s="32"/>
      <c r="M104" s="32"/>
      <c r="N104" s="32"/>
      <c r="O104" s="32"/>
      <c r="P104" s="32"/>
      <c r="Q104" s="32"/>
      <c r="R104" s="33"/>
    </row>
    <row r="105" spans="2:21" s="1" customFormat="1" ht="29.25" customHeight="1">
      <c r="B105" s="31"/>
      <c r="C105" s="97" t="s">
        <v>513</v>
      </c>
      <c r="D105" s="98"/>
      <c r="E105" s="98"/>
      <c r="F105" s="98"/>
      <c r="G105" s="98"/>
      <c r="H105" s="98"/>
      <c r="I105" s="98"/>
      <c r="J105" s="98"/>
      <c r="K105" s="98"/>
      <c r="L105" s="304">
        <f>ROUND(SUM(N88+N103),2)</f>
        <v>0</v>
      </c>
      <c r="M105" s="304"/>
      <c r="N105" s="304"/>
      <c r="O105" s="304"/>
      <c r="P105" s="304"/>
      <c r="Q105" s="304"/>
      <c r="R105" s="33"/>
    </row>
    <row r="106" spans="2:21" s="1" customFormat="1" ht="6.95" customHeight="1">
      <c r="B106" s="55"/>
      <c r="C106" s="56"/>
      <c r="D106" s="56"/>
      <c r="E106" s="56"/>
      <c r="F106" s="56"/>
      <c r="G106" s="56"/>
      <c r="H106" s="56"/>
      <c r="I106" s="56"/>
      <c r="J106" s="56"/>
      <c r="K106" s="56"/>
      <c r="L106" s="56"/>
      <c r="M106" s="56"/>
      <c r="N106" s="56"/>
      <c r="O106" s="56"/>
      <c r="P106" s="56"/>
      <c r="Q106" s="56"/>
      <c r="R106" s="57"/>
    </row>
    <row r="110" spans="2:21" s="1" customFormat="1" ht="6.95" customHeight="1">
      <c r="B110" s="58"/>
      <c r="C110" s="59"/>
      <c r="D110" s="59"/>
      <c r="E110" s="59"/>
      <c r="F110" s="59"/>
      <c r="G110" s="59"/>
      <c r="H110" s="59"/>
      <c r="I110" s="59"/>
      <c r="J110" s="59"/>
      <c r="K110" s="59"/>
      <c r="L110" s="59"/>
      <c r="M110" s="59"/>
      <c r="N110" s="59"/>
      <c r="O110" s="59"/>
      <c r="P110" s="59"/>
      <c r="Q110" s="59"/>
      <c r="R110" s="60"/>
    </row>
    <row r="111" spans="2:21" s="1" customFormat="1" ht="36.950000000000003" customHeight="1">
      <c r="B111" s="31"/>
      <c r="C111" s="238" t="s">
        <v>118</v>
      </c>
      <c r="D111" s="284"/>
      <c r="E111" s="284"/>
      <c r="F111" s="284"/>
      <c r="G111" s="284"/>
      <c r="H111" s="284"/>
      <c r="I111" s="284"/>
      <c r="J111" s="284"/>
      <c r="K111" s="284"/>
      <c r="L111" s="284"/>
      <c r="M111" s="284"/>
      <c r="N111" s="284"/>
      <c r="O111" s="284"/>
      <c r="P111" s="284"/>
      <c r="Q111" s="284"/>
      <c r="R111" s="33"/>
    </row>
    <row r="112" spans="2:21" s="1" customFormat="1" ht="6.95" customHeight="1">
      <c r="B112" s="31"/>
      <c r="C112" s="32"/>
      <c r="D112" s="32"/>
      <c r="E112" s="32"/>
      <c r="F112" s="32"/>
      <c r="G112" s="32"/>
      <c r="H112" s="32"/>
      <c r="I112" s="32"/>
      <c r="J112" s="32"/>
      <c r="K112" s="32"/>
      <c r="L112" s="32"/>
      <c r="M112" s="32"/>
      <c r="N112" s="32"/>
      <c r="O112" s="32"/>
      <c r="P112" s="32"/>
      <c r="Q112" s="32"/>
      <c r="R112" s="33"/>
    </row>
    <row r="113" spans="2:65" s="1" customFormat="1" ht="30" customHeight="1">
      <c r="B113" s="31"/>
      <c r="C113" s="28" t="s">
        <v>16</v>
      </c>
      <c r="D113" s="32"/>
      <c r="E113" s="32"/>
      <c r="F113" s="285" t="str">
        <f>F6</f>
        <v xml:space="preserve"> Český rozhlas</v>
      </c>
      <c r="G113" s="286"/>
      <c r="H113" s="286"/>
      <c r="I113" s="286"/>
      <c r="J113" s="286"/>
      <c r="K113" s="286"/>
      <c r="L113" s="286"/>
      <c r="M113" s="286"/>
      <c r="N113" s="286"/>
      <c r="O113" s="286"/>
      <c r="P113" s="286"/>
      <c r="Q113" s="32"/>
      <c r="R113" s="33"/>
    </row>
    <row r="114" spans="2:65" s="1" customFormat="1" ht="36.950000000000003" customHeight="1">
      <c r="B114" s="31"/>
      <c r="C114" s="65" t="s">
        <v>92</v>
      </c>
      <c r="D114" s="32"/>
      <c r="E114" s="32"/>
      <c r="F114" s="244">
        <v>10</v>
      </c>
      <c r="G114" s="284"/>
      <c r="H114" s="284"/>
      <c r="I114" s="284"/>
      <c r="J114" s="284"/>
      <c r="K114" s="284"/>
      <c r="L114" s="284"/>
      <c r="M114" s="284"/>
      <c r="N114" s="284"/>
      <c r="O114" s="284"/>
      <c r="P114" s="284"/>
      <c r="Q114" s="32"/>
      <c r="R114" s="33"/>
    </row>
    <row r="115" spans="2:65" s="1" customFormat="1" ht="6.95" customHeight="1">
      <c r="B115" s="31"/>
      <c r="C115" s="32"/>
      <c r="D115" s="32"/>
      <c r="E115" s="32"/>
      <c r="F115" s="32"/>
      <c r="G115" s="32"/>
      <c r="H115" s="32"/>
      <c r="I115" s="32"/>
      <c r="J115" s="32"/>
      <c r="K115" s="32"/>
      <c r="L115" s="32"/>
      <c r="M115" s="32"/>
      <c r="N115" s="32"/>
      <c r="O115" s="32"/>
      <c r="P115" s="32"/>
      <c r="Q115" s="32"/>
      <c r="R115" s="33"/>
    </row>
    <row r="116" spans="2:65" s="1" customFormat="1" ht="18" customHeight="1">
      <c r="B116" s="31"/>
      <c r="C116" s="28" t="s">
        <v>19</v>
      </c>
      <c r="D116" s="32"/>
      <c r="E116" s="32"/>
      <c r="F116" s="26" t="str">
        <f>F9</f>
        <v xml:space="preserve"> </v>
      </c>
      <c r="G116" s="32"/>
      <c r="H116" s="32"/>
      <c r="I116" s="32"/>
      <c r="J116" s="32"/>
      <c r="K116" s="28" t="s">
        <v>21</v>
      </c>
      <c r="L116" s="32"/>
      <c r="M116" s="287" t="str">
        <f>IF(O9="","",O9)</f>
        <v>6. 2. 2019</v>
      </c>
      <c r="N116" s="287"/>
      <c r="O116" s="287"/>
      <c r="P116" s="287"/>
      <c r="Q116" s="32"/>
      <c r="R116" s="33"/>
    </row>
    <row r="117" spans="2:65" s="1" customFormat="1" ht="6.95" customHeight="1">
      <c r="B117" s="31"/>
      <c r="C117" s="32"/>
      <c r="D117" s="32"/>
      <c r="E117" s="32"/>
      <c r="F117" s="32"/>
      <c r="G117" s="32"/>
      <c r="H117" s="32"/>
      <c r="I117" s="32"/>
      <c r="J117" s="32"/>
      <c r="K117" s="32"/>
      <c r="L117" s="32"/>
      <c r="M117" s="32"/>
      <c r="N117" s="32"/>
      <c r="O117" s="32"/>
      <c r="P117" s="32"/>
      <c r="Q117" s="32"/>
      <c r="R117" s="33"/>
    </row>
    <row r="118" spans="2:65" s="1" customFormat="1" ht="15">
      <c r="B118" s="31"/>
      <c r="C118" s="28" t="s">
        <v>23</v>
      </c>
      <c r="D118" s="32"/>
      <c r="E118" s="32"/>
      <c r="F118" s="26" t="str">
        <f>E12</f>
        <v xml:space="preserve"> </v>
      </c>
      <c r="G118" s="32"/>
      <c r="H118" s="32"/>
      <c r="I118" s="32"/>
      <c r="J118" s="32"/>
      <c r="K118" s="28" t="s">
        <v>27</v>
      </c>
      <c r="L118" s="32"/>
      <c r="M118" s="268" t="str">
        <f>E18</f>
        <v xml:space="preserve"> </v>
      </c>
      <c r="N118" s="268"/>
      <c r="O118" s="268"/>
      <c r="P118" s="268"/>
      <c r="Q118" s="268"/>
      <c r="R118" s="33"/>
    </row>
    <row r="119" spans="2:65" s="1" customFormat="1" ht="14.45" customHeight="1">
      <c r="B119" s="31"/>
      <c r="C119" s="28" t="s">
        <v>26</v>
      </c>
      <c r="D119" s="32"/>
      <c r="E119" s="32"/>
      <c r="F119" s="26" t="str">
        <f>IF(E15="","",E15)</f>
        <v xml:space="preserve"> </v>
      </c>
      <c r="G119" s="32"/>
      <c r="H119" s="32"/>
      <c r="I119" s="32"/>
      <c r="J119" s="32"/>
      <c r="K119" s="28" t="s">
        <v>29</v>
      </c>
      <c r="L119" s="32"/>
      <c r="M119" s="268" t="str">
        <f>E21</f>
        <v xml:space="preserve"> </v>
      </c>
      <c r="N119" s="268"/>
      <c r="O119" s="268"/>
      <c r="P119" s="268"/>
      <c r="Q119" s="268"/>
      <c r="R119" s="33"/>
    </row>
    <row r="120" spans="2:65" s="1" customFormat="1" ht="10.35" customHeight="1">
      <c r="B120" s="31"/>
      <c r="C120" s="32"/>
      <c r="D120" s="32"/>
      <c r="E120" s="32"/>
      <c r="F120" s="32"/>
      <c r="G120" s="32"/>
      <c r="H120" s="32"/>
      <c r="I120" s="32"/>
      <c r="J120" s="32"/>
      <c r="K120" s="32"/>
      <c r="L120" s="32"/>
      <c r="M120" s="32"/>
      <c r="N120" s="32"/>
      <c r="O120" s="32"/>
      <c r="P120" s="32"/>
      <c r="Q120" s="32"/>
      <c r="R120" s="33"/>
    </row>
    <row r="121" spans="2:65" s="8" customFormat="1" ht="29.25" customHeight="1">
      <c r="B121" s="117"/>
      <c r="C121" s="118" t="s">
        <v>119</v>
      </c>
      <c r="D121" s="119" t="s">
        <v>120</v>
      </c>
      <c r="E121" s="119" t="s">
        <v>51</v>
      </c>
      <c r="F121" s="292" t="s">
        <v>121</v>
      </c>
      <c r="G121" s="292"/>
      <c r="H121" s="292"/>
      <c r="I121" s="292"/>
      <c r="J121" s="119" t="s">
        <v>122</v>
      </c>
      <c r="K121" s="119" t="s">
        <v>123</v>
      </c>
      <c r="L121" s="292" t="s">
        <v>124</v>
      </c>
      <c r="M121" s="292"/>
      <c r="N121" s="292" t="s">
        <v>96</v>
      </c>
      <c r="O121" s="292"/>
      <c r="P121" s="292"/>
      <c r="Q121" s="293"/>
      <c r="R121" s="120"/>
      <c r="T121" s="72" t="s">
        <v>125</v>
      </c>
      <c r="U121" s="73" t="s">
        <v>33</v>
      </c>
      <c r="V121" s="73" t="s">
        <v>126</v>
      </c>
      <c r="W121" s="73" t="s">
        <v>127</v>
      </c>
      <c r="X121" s="73" t="s">
        <v>128</v>
      </c>
      <c r="Y121" s="73" t="s">
        <v>129</v>
      </c>
      <c r="Z121" s="73" t="s">
        <v>130</v>
      </c>
      <c r="AA121" s="74" t="s">
        <v>131</v>
      </c>
    </row>
    <row r="122" spans="2:65" s="1" customFormat="1" ht="29.25" customHeight="1">
      <c r="B122" s="31"/>
      <c r="C122" s="76" t="s">
        <v>93</v>
      </c>
      <c r="D122" s="32"/>
      <c r="E122" s="32"/>
      <c r="F122" s="32"/>
      <c r="G122" s="32"/>
      <c r="H122" s="32"/>
      <c r="I122" s="32"/>
      <c r="J122" s="32"/>
      <c r="K122" s="32"/>
      <c r="L122" s="32"/>
      <c r="M122" s="32"/>
      <c r="N122" s="301">
        <f>SUM(N123,N145,N167)</f>
        <v>0</v>
      </c>
      <c r="O122" s="302"/>
      <c r="P122" s="302"/>
      <c r="Q122" s="302"/>
      <c r="R122" s="33"/>
      <c r="T122" s="75"/>
      <c r="U122" s="47"/>
      <c r="V122" s="47"/>
      <c r="W122" s="121" t="e">
        <f>W123+W145+W167</f>
        <v>#REF!</v>
      </c>
      <c r="X122" s="47"/>
      <c r="Y122" s="121" t="e">
        <f>Y123+Y145+Y167</f>
        <v>#REF!</v>
      </c>
      <c r="Z122" s="47"/>
      <c r="AA122" s="122" t="e">
        <f>AA123+AA145+AA167</f>
        <v>#REF!</v>
      </c>
      <c r="AT122" s="18" t="s">
        <v>67</v>
      </c>
      <c r="AU122" s="18" t="s">
        <v>98</v>
      </c>
      <c r="BK122" s="123" t="e">
        <f>BK123+BK145+BK167</f>
        <v>#REF!</v>
      </c>
    </row>
    <row r="123" spans="2:65" s="9" customFormat="1" ht="37.35" customHeight="1">
      <c r="B123" s="124"/>
      <c r="C123" s="125"/>
      <c r="D123" s="126" t="s">
        <v>99</v>
      </c>
      <c r="E123" s="126"/>
      <c r="F123" s="126"/>
      <c r="G123" s="126"/>
      <c r="H123" s="126"/>
      <c r="I123" s="126"/>
      <c r="J123" s="126"/>
      <c r="K123" s="126"/>
      <c r="L123" s="126"/>
      <c r="M123" s="126"/>
      <c r="N123" s="294">
        <f>SUM(N125,N138,N140)</f>
        <v>0</v>
      </c>
      <c r="O123" s="295"/>
      <c r="P123" s="295"/>
      <c r="Q123" s="295"/>
      <c r="R123" s="127"/>
      <c r="T123" s="128"/>
      <c r="U123" s="125"/>
      <c r="V123" s="125"/>
      <c r="W123" s="129">
        <f>W124+W125+W138+W140</f>
        <v>0</v>
      </c>
      <c r="X123" s="125"/>
      <c r="Y123" s="129">
        <f>Y124+Y125+Y138+Y140</f>
        <v>0</v>
      </c>
      <c r="Z123" s="125"/>
      <c r="AA123" s="130">
        <f>AA124+AA125+AA138+AA140</f>
        <v>0</v>
      </c>
      <c r="AR123" s="131" t="s">
        <v>74</v>
      </c>
      <c r="AT123" s="132" t="s">
        <v>67</v>
      </c>
      <c r="AU123" s="132" t="s">
        <v>68</v>
      </c>
      <c r="AY123" s="131" t="s">
        <v>132</v>
      </c>
      <c r="BK123" s="133">
        <f>BK124+BK125+BK138+BK140</f>
        <v>0</v>
      </c>
    </row>
    <row r="124" spans="2:65" s="9" customFormat="1" ht="19.899999999999999" hidden="1" customHeight="1">
      <c r="B124" s="124"/>
      <c r="C124" s="125"/>
      <c r="D124" s="134" t="s">
        <v>100</v>
      </c>
      <c r="E124" s="134"/>
      <c r="F124" s="134"/>
      <c r="G124" s="134"/>
      <c r="H124" s="134"/>
      <c r="I124" s="134"/>
      <c r="J124" s="134"/>
      <c r="K124" s="134"/>
      <c r="L124" s="134"/>
      <c r="M124" s="134"/>
      <c r="N124" s="311">
        <f>BK124</f>
        <v>0</v>
      </c>
      <c r="O124" s="298"/>
      <c r="P124" s="298"/>
      <c r="Q124" s="298"/>
      <c r="R124" s="127"/>
      <c r="T124" s="128"/>
      <c r="U124" s="125"/>
      <c r="V124" s="125"/>
      <c r="W124" s="129">
        <v>0</v>
      </c>
      <c r="X124" s="125"/>
      <c r="Y124" s="129">
        <v>0</v>
      </c>
      <c r="Z124" s="125"/>
      <c r="AA124" s="130">
        <v>0</v>
      </c>
      <c r="AR124" s="131" t="s">
        <v>74</v>
      </c>
      <c r="AT124" s="132" t="s">
        <v>67</v>
      </c>
      <c r="AU124" s="132" t="s">
        <v>74</v>
      </c>
      <c r="AY124" s="131" t="s">
        <v>132</v>
      </c>
      <c r="BK124" s="133">
        <v>0</v>
      </c>
    </row>
    <row r="125" spans="2:65" s="9" customFormat="1" ht="19.899999999999999" customHeight="1">
      <c r="B125" s="124"/>
      <c r="C125" s="125"/>
      <c r="D125" s="134" t="s">
        <v>104</v>
      </c>
      <c r="E125" s="134"/>
      <c r="F125" s="134"/>
      <c r="G125" s="134"/>
      <c r="H125" s="134"/>
      <c r="I125" s="134"/>
      <c r="J125" s="134"/>
      <c r="K125" s="134"/>
      <c r="L125" s="134"/>
      <c r="M125" s="134"/>
      <c r="N125" s="273">
        <f>SUM(N126:Q137)</f>
        <v>0</v>
      </c>
      <c r="O125" s="274"/>
      <c r="P125" s="274"/>
      <c r="Q125" s="274"/>
      <c r="R125" s="127"/>
      <c r="T125" s="128"/>
      <c r="U125" s="125"/>
      <c r="V125" s="125"/>
      <c r="W125" s="129">
        <f>SUM(W126:W137)</f>
        <v>0</v>
      </c>
      <c r="X125" s="125"/>
      <c r="Y125" s="129">
        <f>SUM(Y126:Y137)</f>
        <v>0</v>
      </c>
      <c r="Z125" s="125"/>
      <c r="AA125" s="130">
        <f>SUM(AA126:AA137)</f>
        <v>0</v>
      </c>
      <c r="AR125" s="131" t="s">
        <v>74</v>
      </c>
      <c r="AT125" s="132" t="s">
        <v>67</v>
      </c>
      <c r="AU125" s="132" t="s">
        <v>74</v>
      </c>
      <c r="AY125" s="131" t="s">
        <v>132</v>
      </c>
      <c r="BK125" s="133">
        <f>SUM(BK126:BK137)</f>
        <v>0</v>
      </c>
    </row>
    <row r="126" spans="2:65" s="1" customFormat="1" ht="25.5" customHeight="1">
      <c r="B126" s="135"/>
      <c r="C126" s="136">
        <v>1</v>
      </c>
      <c r="D126" s="136" t="s">
        <v>133</v>
      </c>
      <c r="E126" s="145" t="s">
        <v>218</v>
      </c>
      <c r="F126" s="275" t="s">
        <v>377</v>
      </c>
      <c r="G126" s="275"/>
      <c r="H126" s="275"/>
      <c r="I126" s="275"/>
      <c r="J126" s="138" t="s">
        <v>136</v>
      </c>
      <c r="K126" s="139">
        <v>218</v>
      </c>
      <c r="L126" s="271"/>
      <c r="M126" s="271"/>
      <c r="N126" s="271">
        <f>ROUND(L126*K126,2)</f>
        <v>0</v>
      </c>
      <c r="O126" s="271"/>
      <c r="P126" s="271"/>
      <c r="Q126" s="271"/>
      <c r="R126" s="140"/>
      <c r="T126" s="141" t="s">
        <v>5</v>
      </c>
      <c r="U126" s="40" t="s">
        <v>34</v>
      </c>
      <c r="V126" s="142">
        <v>0</v>
      </c>
      <c r="W126" s="142">
        <f>V126*K126</f>
        <v>0</v>
      </c>
      <c r="X126" s="142">
        <v>0</v>
      </c>
      <c r="Y126" s="142">
        <f>X126*K126</f>
        <v>0</v>
      </c>
      <c r="Z126" s="142">
        <v>0</v>
      </c>
      <c r="AA126" s="143">
        <f>Z126*K126</f>
        <v>0</v>
      </c>
      <c r="AR126" s="18" t="s">
        <v>137</v>
      </c>
      <c r="AT126" s="18" t="s">
        <v>133</v>
      </c>
      <c r="AU126" s="18" t="s">
        <v>90</v>
      </c>
      <c r="AY126" s="18" t="s">
        <v>132</v>
      </c>
      <c r="BE126" s="144">
        <f>IF(U126="základní",N126,0)</f>
        <v>0</v>
      </c>
      <c r="BF126" s="144">
        <f>IF(U126="snížená",N126,0)</f>
        <v>0</v>
      </c>
      <c r="BG126" s="144">
        <f>IF(U126="zákl. přenesená",N126,0)</f>
        <v>0</v>
      </c>
      <c r="BH126" s="144">
        <f>IF(U126="sníž. přenesená",N126,0)</f>
        <v>0</v>
      </c>
      <c r="BI126" s="144">
        <f>IF(U126="nulová",N126,0)</f>
        <v>0</v>
      </c>
      <c r="BJ126" s="18" t="s">
        <v>74</v>
      </c>
      <c r="BK126" s="144">
        <f>ROUND(L126*K126,2)</f>
        <v>0</v>
      </c>
      <c r="BL126" s="18" t="s">
        <v>137</v>
      </c>
      <c r="BM126" s="18" t="s">
        <v>90</v>
      </c>
    </row>
    <row r="127" spans="2:65" s="1" customFormat="1" ht="25.5" customHeight="1">
      <c r="B127" s="135"/>
      <c r="C127" s="136">
        <v>2</v>
      </c>
      <c r="D127" s="136"/>
      <c r="E127" s="145" t="s">
        <v>221</v>
      </c>
      <c r="F127" s="275" t="s">
        <v>378</v>
      </c>
      <c r="G127" s="275"/>
      <c r="H127" s="275"/>
      <c r="I127" s="275"/>
      <c r="J127" s="138" t="s">
        <v>136</v>
      </c>
      <c r="K127" s="139">
        <v>218</v>
      </c>
      <c r="L127" s="312"/>
      <c r="M127" s="312"/>
      <c r="N127" s="271">
        <f t="shared" ref="N127:N132" si="0">ROUND(L127*K127,2)</f>
        <v>0</v>
      </c>
      <c r="O127" s="271"/>
      <c r="P127" s="271"/>
      <c r="Q127" s="271"/>
      <c r="R127" s="140"/>
      <c r="T127" s="141"/>
      <c r="U127" s="40"/>
      <c r="V127" s="142"/>
      <c r="W127" s="142"/>
      <c r="X127" s="142"/>
      <c r="Y127" s="142"/>
      <c r="Z127" s="142"/>
      <c r="AA127" s="143"/>
      <c r="AD127" s="319"/>
      <c r="AE127" s="319"/>
      <c r="AF127" s="319"/>
      <c r="AG127" s="319"/>
      <c r="AR127" s="18"/>
      <c r="AT127" s="18"/>
      <c r="AU127" s="18"/>
      <c r="AY127" s="18"/>
      <c r="BE127" s="144"/>
      <c r="BF127" s="144"/>
      <c r="BG127" s="144"/>
      <c r="BH127" s="144"/>
      <c r="BI127" s="144"/>
      <c r="BJ127" s="18"/>
      <c r="BK127" s="144"/>
      <c r="BL127" s="18"/>
      <c r="BM127" s="18"/>
    </row>
    <row r="128" spans="2:65" s="1" customFormat="1" ht="25.5" customHeight="1">
      <c r="B128" s="135"/>
      <c r="C128" s="136">
        <v>3</v>
      </c>
      <c r="D128" s="136"/>
      <c r="E128" s="145" t="s">
        <v>224</v>
      </c>
      <c r="F128" s="275" t="s">
        <v>379</v>
      </c>
      <c r="G128" s="275"/>
      <c r="H128" s="275"/>
      <c r="I128" s="275"/>
      <c r="J128" s="138" t="s">
        <v>136</v>
      </c>
      <c r="K128" s="139">
        <v>218</v>
      </c>
      <c r="L128" s="313"/>
      <c r="M128" s="313"/>
      <c r="N128" s="271">
        <f t="shared" si="0"/>
        <v>0</v>
      </c>
      <c r="O128" s="271"/>
      <c r="P128" s="271"/>
      <c r="Q128" s="271"/>
      <c r="R128" s="140"/>
      <c r="T128" s="141"/>
      <c r="U128" s="40"/>
      <c r="V128" s="142"/>
      <c r="W128" s="142"/>
      <c r="X128" s="142"/>
      <c r="Y128" s="142"/>
      <c r="Z128" s="142"/>
      <c r="AA128" s="143"/>
      <c r="AD128" s="319"/>
      <c r="AE128" s="319"/>
      <c r="AF128" s="319"/>
      <c r="AG128" s="319"/>
      <c r="AR128" s="18"/>
      <c r="AT128" s="18"/>
      <c r="AU128" s="18"/>
      <c r="AY128" s="18"/>
      <c r="BE128" s="144"/>
      <c r="BF128" s="144"/>
      <c r="BG128" s="144"/>
      <c r="BH128" s="144"/>
      <c r="BI128" s="144"/>
      <c r="BJ128" s="18"/>
      <c r="BK128" s="144"/>
      <c r="BL128" s="18"/>
      <c r="BM128" s="18"/>
    </row>
    <row r="129" spans="2:65" s="1" customFormat="1" ht="25.5" customHeight="1">
      <c r="B129" s="135"/>
      <c r="C129" s="136">
        <v>4</v>
      </c>
      <c r="D129" s="136"/>
      <c r="E129" s="145" t="s">
        <v>227</v>
      </c>
      <c r="F129" s="275" t="s">
        <v>380</v>
      </c>
      <c r="G129" s="275"/>
      <c r="H129" s="275"/>
      <c r="I129" s="275"/>
      <c r="J129" s="138" t="s">
        <v>136</v>
      </c>
      <c r="K129" s="139">
        <v>218</v>
      </c>
      <c r="L129" s="312"/>
      <c r="M129" s="312"/>
      <c r="N129" s="271">
        <f t="shared" si="0"/>
        <v>0</v>
      </c>
      <c r="O129" s="271"/>
      <c r="P129" s="271"/>
      <c r="Q129" s="271"/>
      <c r="R129" s="140"/>
      <c r="T129" s="141"/>
      <c r="U129" s="40"/>
      <c r="V129" s="142"/>
      <c r="W129" s="142"/>
      <c r="X129" s="142"/>
      <c r="Y129" s="142"/>
      <c r="Z129" s="142"/>
      <c r="AA129" s="143"/>
      <c r="AD129" s="319"/>
      <c r="AE129" s="319"/>
      <c r="AF129" s="319"/>
      <c r="AG129" s="319"/>
      <c r="AR129" s="18"/>
      <c r="AT129" s="18"/>
      <c r="AU129" s="18"/>
      <c r="AY129" s="18"/>
      <c r="BE129" s="144"/>
      <c r="BF129" s="144"/>
      <c r="BG129" s="144"/>
      <c r="BH129" s="144"/>
      <c r="BI129" s="144"/>
      <c r="BJ129" s="18"/>
      <c r="BK129" s="144"/>
      <c r="BL129" s="18"/>
      <c r="BM129" s="18"/>
    </row>
    <row r="130" spans="2:65" s="1" customFormat="1" ht="25.5" customHeight="1">
      <c r="B130" s="135"/>
      <c r="C130" s="136">
        <v>5</v>
      </c>
      <c r="D130" s="136"/>
      <c r="E130" s="145" t="s">
        <v>230</v>
      </c>
      <c r="F130" s="275" t="s">
        <v>381</v>
      </c>
      <c r="G130" s="275"/>
      <c r="H130" s="275"/>
      <c r="I130" s="275"/>
      <c r="J130" s="138" t="s">
        <v>136</v>
      </c>
      <c r="K130" s="139">
        <v>218</v>
      </c>
      <c r="L130" s="313"/>
      <c r="M130" s="313"/>
      <c r="N130" s="271">
        <f t="shared" si="0"/>
        <v>0</v>
      </c>
      <c r="O130" s="271"/>
      <c r="P130" s="271"/>
      <c r="Q130" s="271"/>
      <c r="R130" s="140"/>
      <c r="T130" s="141"/>
      <c r="U130" s="40"/>
      <c r="V130" s="142"/>
      <c r="W130" s="142"/>
      <c r="X130" s="142"/>
      <c r="Y130" s="142"/>
      <c r="Z130" s="142"/>
      <c r="AA130" s="143"/>
      <c r="AD130" s="319"/>
      <c r="AE130" s="319"/>
      <c r="AF130" s="319"/>
      <c r="AG130" s="319"/>
      <c r="AR130" s="18"/>
      <c r="AT130" s="18"/>
      <c r="AU130" s="18"/>
      <c r="AY130" s="18"/>
      <c r="BE130" s="144"/>
      <c r="BF130" s="144"/>
      <c r="BG130" s="144"/>
      <c r="BH130" s="144"/>
      <c r="BI130" s="144"/>
      <c r="BJ130" s="18"/>
      <c r="BK130" s="144"/>
      <c r="BL130" s="18"/>
      <c r="BM130" s="18"/>
    </row>
    <row r="131" spans="2:65" s="1" customFormat="1" ht="25.5" customHeight="1">
      <c r="B131" s="135"/>
      <c r="C131" s="136">
        <v>6</v>
      </c>
      <c r="D131" s="136"/>
      <c r="E131" s="145" t="s">
        <v>233</v>
      </c>
      <c r="F131" s="275" t="s">
        <v>382</v>
      </c>
      <c r="G131" s="275"/>
      <c r="H131" s="275"/>
      <c r="I131" s="275"/>
      <c r="J131" s="138" t="s">
        <v>136</v>
      </c>
      <c r="K131" s="139">
        <v>218</v>
      </c>
      <c r="L131" s="271"/>
      <c r="M131" s="271"/>
      <c r="N131" s="271">
        <f t="shared" si="0"/>
        <v>0</v>
      </c>
      <c r="O131" s="271"/>
      <c r="P131" s="271"/>
      <c r="Q131" s="271"/>
      <c r="R131" s="140"/>
      <c r="T131" s="141"/>
      <c r="U131" s="40"/>
      <c r="V131" s="142"/>
      <c r="W131" s="142"/>
      <c r="X131" s="142"/>
      <c r="Y131" s="142"/>
      <c r="Z131" s="142"/>
      <c r="AA131" s="143"/>
      <c r="AD131" s="319"/>
      <c r="AE131" s="319"/>
      <c r="AF131" s="319"/>
      <c r="AG131" s="319"/>
      <c r="AR131" s="18"/>
      <c r="AT131" s="18"/>
      <c r="AU131" s="18"/>
      <c r="AY131" s="18"/>
      <c r="BE131" s="144"/>
      <c r="BF131" s="144"/>
      <c r="BG131" s="144"/>
      <c r="BH131" s="144"/>
      <c r="BI131" s="144"/>
      <c r="BJ131" s="18"/>
      <c r="BK131" s="144"/>
      <c r="BL131" s="18"/>
      <c r="BM131" s="18"/>
    </row>
    <row r="132" spans="2:65" s="1" customFormat="1" ht="25.5" customHeight="1">
      <c r="B132" s="135"/>
      <c r="C132" s="136">
        <v>7</v>
      </c>
      <c r="D132" s="136"/>
      <c r="E132" s="145" t="s">
        <v>383</v>
      </c>
      <c r="F132" s="275" t="s">
        <v>384</v>
      </c>
      <c r="G132" s="275"/>
      <c r="H132" s="275"/>
      <c r="I132" s="275"/>
      <c r="J132" s="138" t="s">
        <v>136</v>
      </c>
      <c r="K132" s="139">
        <v>218</v>
      </c>
      <c r="L132" s="271"/>
      <c r="M132" s="271"/>
      <c r="N132" s="271">
        <f t="shared" si="0"/>
        <v>0</v>
      </c>
      <c r="O132" s="271"/>
      <c r="P132" s="271"/>
      <c r="Q132" s="271"/>
      <c r="R132" s="140"/>
      <c r="T132" s="141"/>
      <c r="U132" s="40"/>
      <c r="V132" s="142"/>
      <c r="W132" s="142"/>
      <c r="X132" s="142"/>
      <c r="Y132" s="142"/>
      <c r="Z132" s="142"/>
      <c r="AA132" s="143"/>
      <c r="AD132" s="319"/>
      <c r="AE132" s="319"/>
      <c r="AF132" s="319"/>
      <c r="AG132" s="319"/>
      <c r="AR132" s="18"/>
      <c r="AT132" s="18"/>
      <c r="AU132" s="18"/>
      <c r="AY132" s="18"/>
      <c r="BE132" s="144"/>
      <c r="BF132" s="144"/>
      <c r="BG132" s="144"/>
      <c r="BH132" s="144"/>
      <c r="BI132" s="144"/>
      <c r="BJ132" s="18"/>
      <c r="BK132" s="144"/>
      <c r="BL132" s="18"/>
      <c r="BM132" s="18"/>
    </row>
    <row r="133" spans="2:65" s="1" customFormat="1" ht="36.75" customHeight="1">
      <c r="B133" s="135"/>
      <c r="C133" s="136">
        <v>8</v>
      </c>
      <c r="D133" s="136" t="s">
        <v>133</v>
      </c>
      <c r="E133" s="145" t="s">
        <v>385</v>
      </c>
      <c r="F133" s="275" t="s">
        <v>386</v>
      </c>
      <c r="G133" s="275"/>
      <c r="H133" s="275"/>
      <c r="I133" s="275"/>
      <c r="J133" s="138" t="s">
        <v>136</v>
      </c>
      <c r="K133" s="139">
        <v>650</v>
      </c>
      <c r="L133" s="271"/>
      <c r="M133" s="271"/>
      <c r="N133" s="271">
        <f>ROUND(L133*K133,2)</f>
        <v>0</v>
      </c>
      <c r="O133" s="271"/>
      <c r="P133" s="271"/>
      <c r="Q133" s="271"/>
      <c r="R133" s="140"/>
      <c r="T133" s="141" t="s">
        <v>5</v>
      </c>
      <c r="U133" s="40" t="s">
        <v>34</v>
      </c>
      <c r="V133" s="142">
        <v>0</v>
      </c>
      <c r="W133" s="142">
        <f>V133*K133</f>
        <v>0</v>
      </c>
      <c r="X133" s="142">
        <v>0</v>
      </c>
      <c r="Y133" s="142">
        <f>X133*K133</f>
        <v>0</v>
      </c>
      <c r="Z133" s="142">
        <v>0</v>
      </c>
      <c r="AA133" s="143">
        <f>Z133*K133</f>
        <v>0</v>
      </c>
      <c r="AD133" s="319"/>
      <c r="AE133" s="319"/>
      <c r="AF133" s="319"/>
      <c r="AG133" s="319"/>
      <c r="AR133" s="18" t="s">
        <v>137</v>
      </c>
      <c r="AT133" s="18" t="s">
        <v>133</v>
      </c>
      <c r="AU133" s="18" t="s">
        <v>90</v>
      </c>
      <c r="AY133" s="18" t="s">
        <v>132</v>
      </c>
      <c r="BE133" s="144">
        <f>IF(U133="základní",N133,0)</f>
        <v>0</v>
      </c>
      <c r="BF133" s="144">
        <f>IF(U133="snížená",N133,0)</f>
        <v>0</v>
      </c>
      <c r="BG133" s="144">
        <f>IF(U133="zákl. přenesená",N133,0)</f>
        <v>0</v>
      </c>
      <c r="BH133" s="144">
        <f>IF(U133="sníž. přenesená",N133,0)</f>
        <v>0</v>
      </c>
      <c r="BI133" s="144">
        <f>IF(U133="nulová",N133,0)</f>
        <v>0</v>
      </c>
      <c r="BJ133" s="18" t="s">
        <v>74</v>
      </c>
      <c r="BK133" s="144">
        <f>ROUND(L133*K133,2)</f>
        <v>0</v>
      </c>
      <c r="BL133" s="18" t="s">
        <v>137</v>
      </c>
      <c r="BM133" s="18" t="s">
        <v>137</v>
      </c>
    </row>
    <row r="134" spans="2:65" s="1" customFormat="1" ht="25.5" customHeight="1">
      <c r="B134" s="135"/>
      <c r="C134" s="136">
        <v>9</v>
      </c>
      <c r="D134" s="136" t="s">
        <v>133</v>
      </c>
      <c r="E134" s="145" t="s">
        <v>387</v>
      </c>
      <c r="F134" s="275" t="s">
        <v>388</v>
      </c>
      <c r="G134" s="275"/>
      <c r="H134" s="275"/>
      <c r="I134" s="275"/>
      <c r="J134" s="138" t="s">
        <v>136</v>
      </c>
      <c r="K134" s="139">
        <v>218</v>
      </c>
      <c r="L134" s="271"/>
      <c r="M134" s="271"/>
      <c r="N134" s="271">
        <f>ROUND(L134*K134,2)</f>
        <v>0</v>
      </c>
      <c r="O134" s="271"/>
      <c r="P134" s="271"/>
      <c r="Q134" s="271"/>
      <c r="R134" s="140"/>
      <c r="T134" s="141" t="s">
        <v>5</v>
      </c>
      <c r="U134" s="40" t="s">
        <v>34</v>
      </c>
      <c r="V134" s="142">
        <v>0</v>
      </c>
      <c r="W134" s="142">
        <f>V134*K134</f>
        <v>0</v>
      </c>
      <c r="X134" s="142">
        <v>0</v>
      </c>
      <c r="Y134" s="142">
        <f>X134*K134</f>
        <v>0</v>
      </c>
      <c r="Z134" s="142">
        <v>0</v>
      </c>
      <c r="AA134" s="143">
        <f>Z134*K134</f>
        <v>0</v>
      </c>
      <c r="AD134" s="32"/>
      <c r="AE134" s="32"/>
      <c r="AF134" s="32"/>
      <c r="AG134" s="32"/>
      <c r="AR134" s="18" t="s">
        <v>137</v>
      </c>
      <c r="AT134" s="18" t="s">
        <v>133</v>
      </c>
      <c r="AU134" s="18" t="s">
        <v>90</v>
      </c>
      <c r="AY134" s="18" t="s">
        <v>132</v>
      </c>
      <c r="BE134" s="144">
        <f>IF(U134="základní",N134,0)</f>
        <v>0</v>
      </c>
      <c r="BF134" s="144">
        <f>IF(U134="snížená",N134,0)</f>
        <v>0</v>
      </c>
      <c r="BG134" s="144">
        <f>IF(U134="zákl. přenesená",N134,0)</f>
        <v>0</v>
      </c>
      <c r="BH134" s="144">
        <f>IF(U134="sníž. přenesená",N134,0)</f>
        <v>0</v>
      </c>
      <c r="BI134" s="144">
        <f>IF(U134="nulová",N134,0)</f>
        <v>0</v>
      </c>
      <c r="BJ134" s="18" t="s">
        <v>74</v>
      </c>
      <c r="BK134" s="144">
        <f>ROUND(L134*K134,2)</f>
        <v>0</v>
      </c>
      <c r="BL134" s="18" t="s">
        <v>137</v>
      </c>
      <c r="BM134" s="18" t="s">
        <v>142</v>
      </c>
    </row>
    <row r="135" spans="2:65" s="1" customFormat="1" ht="25.5" customHeight="1">
      <c r="B135" s="135"/>
      <c r="C135" s="136">
        <v>10</v>
      </c>
      <c r="D135" s="136" t="s">
        <v>133</v>
      </c>
      <c r="E135" s="145" t="s">
        <v>389</v>
      </c>
      <c r="F135" s="275" t="s">
        <v>390</v>
      </c>
      <c r="G135" s="275"/>
      <c r="H135" s="275"/>
      <c r="I135" s="275"/>
      <c r="J135" s="138" t="s">
        <v>136</v>
      </c>
      <c r="K135" s="139">
        <v>215</v>
      </c>
      <c r="L135" s="271"/>
      <c r="M135" s="271"/>
      <c r="N135" s="271">
        <f>ROUND(L135*K135,2)</f>
        <v>0</v>
      </c>
      <c r="O135" s="271"/>
      <c r="P135" s="271"/>
      <c r="Q135" s="271"/>
      <c r="R135" s="140"/>
      <c r="T135" s="141" t="s">
        <v>5</v>
      </c>
      <c r="U135" s="40" t="s">
        <v>34</v>
      </c>
      <c r="V135" s="142">
        <v>0</v>
      </c>
      <c r="W135" s="142">
        <f>V135*K135</f>
        <v>0</v>
      </c>
      <c r="X135" s="142">
        <v>0</v>
      </c>
      <c r="Y135" s="142">
        <f>X135*K135</f>
        <v>0</v>
      </c>
      <c r="Z135" s="142">
        <v>0</v>
      </c>
      <c r="AA135" s="143">
        <f>Z135*K135</f>
        <v>0</v>
      </c>
      <c r="AR135" s="18" t="s">
        <v>137</v>
      </c>
      <c r="AT135" s="18" t="s">
        <v>133</v>
      </c>
      <c r="AU135" s="18" t="s">
        <v>90</v>
      </c>
      <c r="AY135" s="18" t="s">
        <v>132</v>
      </c>
      <c r="BE135" s="144">
        <f>IF(U135="základní",N135,0)</f>
        <v>0</v>
      </c>
      <c r="BF135" s="144">
        <f>IF(U135="snížená",N135,0)</f>
        <v>0</v>
      </c>
      <c r="BG135" s="144">
        <f>IF(U135="zákl. přenesená",N135,0)</f>
        <v>0</v>
      </c>
      <c r="BH135" s="144">
        <f>IF(U135="sníž. přenesená",N135,0)</f>
        <v>0</v>
      </c>
      <c r="BI135" s="144">
        <f>IF(U135="nulová",N135,0)</f>
        <v>0</v>
      </c>
      <c r="BJ135" s="18" t="s">
        <v>74</v>
      </c>
      <c r="BK135" s="144">
        <f>ROUND(L135*K135,2)</f>
        <v>0</v>
      </c>
      <c r="BL135" s="18" t="s">
        <v>137</v>
      </c>
      <c r="BM135" s="18" t="s">
        <v>145</v>
      </c>
    </row>
    <row r="136" spans="2:65" s="1" customFormat="1" ht="25.5" customHeight="1">
      <c r="B136" s="135"/>
      <c r="C136" s="136">
        <v>11</v>
      </c>
      <c r="D136" s="136"/>
      <c r="E136" s="145" t="s">
        <v>391</v>
      </c>
      <c r="F136" s="275" t="s">
        <v>392</v>
      </c>
      <c r="G136" s="275"/>
      <c r="H136" s="275"/>
      <c r="I136" s="275"/>
      <c r="J136" s="138" t="s">
        <v>136</v>
      </c>
      <c r="K136" s="139">
        <v>995</v>
      </c>
      <c r="L136" s="271"/>
      <c r="M136" s="271"/>
      <c r="N136" s="271">
        <f>ROUND(L136*K136,2)</f>
        <v>0</v>
      </c>
      <c r="O136" s="271"/>
      <c r="P136" s="271"/>
      <c r="Q136" s="271"/>
      <c r="R136" s="140"/>
      <c r="T136" s="141"/>
      <c r="U136" s="40"/>
      <c r="V136" s="142"/>
      <c r="W136" s="142"/>
      <c r="X136" s="142"/>
      <c r="Y136" s="142"/>
      <c r="Z136" s="142"/>
      <c r="AA136" s="143"/>
      <c r="AR136" s="18"/>
      <c r="AT136" s="18"/>
      <c r="AU136" s="18"/>
      <c r="AY136" s="18"/>
      <c r="BE136" s="144"/>
      <c r="BF136" s="144"/>
      <c r="BG136" s="144"/>
      <c r="BH136" s="144"/>
      <c r="BI136" s="144"/>
      <c r="BJ136" s="18"/>
      <c r="BK136" s="144"/>
      <c r="BL136" s="18"/>
      <c r="BM136" s="18"/>
    </row>
    <row r="137" spans="2:65" s="1" customFormat="1" ht="25.5" customHeight="1">
      <c r="B137" s="135"/>
      <c r="C137" s="136">
        <v>12</v>
      </c>
      <c r="D137" s="136" t="s">
        <v>133</v>
      </c>
      <c r="E137" s="145" t="s">
        <v>393</v>
      </c>
      <c r="F137" s="275" t="s">
        <v>394</v>
      </c>
      <c r="G137" s="275"/>
      <c r="H137" s="275"/>
      <c r="I137" s="275"/>
      <c r="J137" s="138" t="s">
        <v>136</v>
      </c>
      <c r="K137" s="139">
        <v>345</v>
      </c>
      <c r="L137" s="271"/>
      <c r="M137" s="271"/>
      <c r="N137" s="271">
        <f>ROUND(L137*K137,2)</f>
        <v>0</v>
      </c>
      <c r="O137" s="271"/>
      <c r="P137" s="271"/>
      <c r="Q137" s="271"/>
      <c r="R137" s="140"/>
      <c r="T137" s="141" t="s">
        <v>5</v>
      </c>
      <c r="U137" s="40" t="s">
        <v>34</v>
      </c>
      <c r="V137" s="142">
        <v>0</v>
      </c>
      <c r="W137" s="142">
        <f>V137*K137</f>
        <v>0</v>
      </c>
      <c r="X137" s="142">
        <v>0</v>
      </c>
      <c r="Y137" s="142">
        <f>X137*K137</f>
        <v>0</v>
      </c>
      <c r="Z137" s="142">
        <v>0</v>
      </c>
      <c r="AA137" s="143">
        <f>Z137*K137</f>
        <v>0</v>
      </c>
      <c r="AR137" s="18" t="s">
        <v>137</v>
      </c>
      <c r="AT137" s="18" t="s">
        <v>133</v>
      </c>
      <c r="AU137" s="18" t="s">
        <v>90</v>
      </c>
      <c r="AY137" s="18" t="s">
        <v>132</v>
      </c>
      <c r="BE137" s="144">
        <f>IF(U137="základní",N137,0)</f>
        <v>0</v>
      </c>
      <c r="BF137" s="144">
        <f>IF(U137="snížená",N137,0)</f>
        <v>0</v>
      </c>
      <c r="BG137" s="144">
        <f>IF(U137="zákl. přenesená",N137,0)</f>
        <v>0</v>
      </c>
      <c r="BH137" s="144">
        <f>IF(U137="sníž. přenesená",N137,0)</f>
        <v>0</v>
      </c>
      <c r="BI137" s="144">
        <f>IF(U137="nulová",N137,0)</f>
        <v>0</v>
      </c>
      <c r="BJ137" s="18" t="s">
        <v>74</v>
      </c>
      <c r="BK137" s="144">
        <f>ROUND(L137*K137,2)</f>
        <v>0</v>
      </c>
      <c r="BL137" s="18" t="s">
        <v>137</v>
      </c>
      <c r="BM137" s="18" t="s">
        <v>149</v>
      </c>
    </row>
    <row r="138" spans="2:65" s="9" customFormat="1" ht="29.85" customHeight="1">
      <c r="B138" s="124"/>
      <c r="C138" s="125"/>
      <c r="D138" s="134" t="s">
        <v>105</v>
      </c>
      <c r="E138" s="134"/>
      <c r="F138" s="134"/>
      <c r="G138" s="134"/>
      <c r="H138" s="134"/>
      <c r="I138" s="134"/>
      <c r="J138" s="134"/>
      <c r="K138" s="134"/>
      <c r="L138" s="134"/>
      <c r="M138" s="134"/>
      <c r="N138" s="278">
        <f>BK138</f>
        <v>0</v>
      </c>
      <c r="O138" s="279"/>
      <c r="P138" s="279"/>
      <c r="Q138" s="279"/>
      <c r="R138" s="127"/>
      <c r="T138" s="128"/>
      <c r="U138" s="125"/>
      <c r="V138" s="125"/>
      <c r="W138" s="129">
        <f>SUM(W139)</f>
        <v>0</v>
      </c>
      <c r="X138" s="125"/>
      <c r="Y138" s="129">
        <f>SUM(Y139)</f>
        <v>0</v>
      </c>
      <c r="Z138" s="125"/>
      <c r="AA138" s="130">
        <f>SUM(AA139)</f>
        <v>0</v>
      </c>
      <c r="AR138" s="131" t="s">
        <v>74</v>
      </c>
      <c r="AT138" s="132" t="s">
        <v>67</v>
      </c>
      <c r="AU138" s="132" t="s">
        <v>74</v>
      </c>
      <c r="AY138" s="131" t="s">
        <v>132</v>
      </c>
      <c r="BK138" s="133">
        <f>SUM(BK139)</f>
        <v>0</v>
      </c>
    </row>
    <row r="139" spans="2:65" s="1" customFormat="1" ht="38.25" customHeight="1">
      <c r="B139" s="135"/>
      <c r="C139" s="136">
        <v>13</v>
      </c>
      <c r="D139" s="136" t="s">
        <v>133</v>
      </c>
      <c r="E139" s="137" t="s">
        <v>395</v>
      </c>
      <c r="F139" s="275" t="s">
        <v>396</v>
      </c>
      <c r="G139" s="275"/>
      <c r="H139" s="275"/>
      <c r="I139" s="275"/>
      <c r="J139" s="138" t="s">
        <v>136</v>
      </c>
      <c r="K139" s="139">
        <v>300</v>
      </c>
      <c r="L139" s="271"/>
      <c r="M139" s="271"/>
      <c r="N139" s="271">
        <f>ROUND(L139*K139,2)</f>
        <v>0</v>
      </c>
      <c r="O139" s="271"/>
      <c r="P139" s="271"/>
      <c r="Q139" s="271"/>
      <c r="R139" s="140"/>
      <c r="T139" s="141" t="s">
        <v>5</v>
      </c>
      <c r="U139" s="40" t="s">
        <v>34</v>
      </c>
      <c r="V139" s="142">
        <v>0</v>
      </c>
      <c r="W139" s="142">
        <f>V139*K139</f>
        <v>0</v>
      </c>
      <c r="X139" s="142">
        <v>0</v>
      </c>
      <c r="Y139" s="142">
        <f>X139*K139</f>
        <v>0</v>
      </c>
      <c r="Z139" s="142">
        <v>0</v>
      </c>
      <c r="AA139" s="143">
        <f>Z139*K139</f>
        <v>0</v>
      </c>
      <c r="AR139" s="18" t="s">
        <v>137</v>
      </c>
      <c r="AT139" s="18" t="s">
        <v>133</v>
      </c>
      <c r="AU139" s="18" t="s">
        <v>90</v>
      </c>
      <c r="AY139" s="18" t="s">
        <v>132</v>
      </c>
      <c r="BE139" s="144">
        <f>IF(U139="základní",N139,0)</f>
        <v>0</v>
      </c>
      <c r="BF139" s="144">
        <f>IF(U139="snížená",N139,0)</f>
        <v>0</v>
      </c>
      <c r="BG139" s="144">
        <f>IF(U139="zákl. přenesená",N139,0)</f>
        <v>0</v>
      </c>
      <c r="BH139" s="144">
        <f>IF(U139="sníž. přenesená",N139,0)</f>
        <v>0</v>
      </c>
      <c r="BI139" s="144">
        <f>IF(U139="nulová",N139,0)</f>
        <v>0</v>
      </c>
      <c r="BJ139" s="18" t="s">
        <v>74</v>
      </c>
      <c r="BK139" s="144">
        <f>ROUND(L139*K139,2)</f>
        <v>0</v>
      </c>
      <c r="BL139" s="18" t="s">
        <v>137</v>
      </c>
      <c r="BM139" s="18" t="s">
        <v>152</v>
      </c>
    </row>
    <row r="140" spans="2:65" s="9" customFormat="1" ht="29.85" customHeight="1">
      <c r="B140" s="124"/>
      <c r="C140" s="125"/>
      <c r="D140" s="134" t="s">
        <v>106</v>
      </c>
      <c r="E140" s="134"/>
      <c r="F140" s="134"/>
      <c r="G140" s="134"/>
      <c r="H140" s="134"/>
      <c r="I140" s="134"/>
      <c r="J140" s="134"/>
      <c r="K140" s="134"/>
      <c r="L140" s="134"/>
      <c r="M140" s="134"/>
      <c r="N140" s="278">
        <f>BK140</f>
        <v>0</v>
      </c>
      <c r="O140" s="279"/>
      <c r="P140" s="279"/>
      <c r="Q140" s="279"/>
      <c r="R140" s="127"/>
      <c r="T140" s="128"/>
      <c r="U140" s="125"/>
      <c r="V140" s="125"/>
      <c r="W140" s="129">
        <f>SUM(W141:W144)</f>
        <v>0</v>
      </c>
      <c r="X140" s="125"/>
      <c r="Y140" s="129">
        <f>SUM(Y141:Y144)</f>
        <v>0</v>
      </c>
      <c r="Z140" s="125"/>
      <c r="AA140" s="130">
        <f>SUM(AA141:AA144)</f>
        <v>0</v>
      </c>
      <c r="AR140" s="131" t="s">
        <v>74</v>
      </c>
      <c r="AT140" s="132" t="s">
        <v>67</v>
      </c>
      <c r="AU140" s="132" t="s">
        <v>74</v>
      </c>
      <c r="AY140" s="131" t="s">
        <v>132</v>
      </c>
      <c r="BK140" s="133">
        <f>SUM(BK141:BK144)</f>
        <v>0</v>
      </c>
    </row>
    <row r="141" spans="2:65" s="1" customFormat="1" ht="38.25" customHeight="1">
      <c r="B141" s="135"/>
      <c r="C141" s="136">
        <v>14</v>
      </c>
      <c r="D141" s="136" t="s">
        <v>133</v>
      </c>
      <c r="E141" s="137" t="s">
        <v>252</v>
      </c>
      <c r="F141" s="275" t="s">
        <v>253</v>
      </c>
      <c r="G141" s="275"/>
      <c r="H141" s="275"/>
      <c r="I141" s="275"/>
      <c r="J141" s="138" t="s">
        <v>175</v>
      </c>
      <c r="K141" s="139">
        <v>14.56</v>
      </c>
      <c r="L141" s="271"/>
      <c r="M141" s="271"/>
      <c r="N141" s="271">
        <f>ROUND(L141*K141,2)</f>
        <v>0</v>
      </c>
      <c r="O141" s="271"/>
      <c r="P141" s="271"/>
      <c r="Q141" s="271"/>
      <c r="R141" s="140"/>
      <c r="T141" s="141" t="s">
        <v>5</v>
      </c>
      <c r="U141" s="40" t="s">
        <v>34</v>
      </c>
      <c r="V141" s="142">
        <v>0</v>
      </c>
      <c r="W141" s="142">
        <f>V141*K141</f>
        <v>0</v>
      </c>
      <c r="X141" s="142">
        <v>0</v>
      </c>
      <c r="Y141" s="142">
        <f>X141*K141</f>
        <v>0</v>
      </c>
      <c r="Z141" s="142">
        <v>0</v>
      </c>
      <c r="AA141" s="143">
        <f>Z141*K141</f>
        <v>0</v>
      </c>
      <c r="AR141" s="18" t="s">
        <v>137</v>
      </c>
      <c r="AT141" s="18" t="s">
        <v>133</v>
      </c>
      <c r="AU141" s="18" t="s">
        <v>90</v>
      </c>
      <c r="AY141" s="18" t="s">
        <v>132</v>
      </c>
      <c r="BE141" s="144">
        <f>IF(U141="základní",N141,0)</f>
        <v>0</v>
      </c>
      <c r="BF141" s="144">
        <f>IF(U141="snížená",N141,0)</f>
        <v>0</v>
      </c>
      <c r="BG141" s="144">
        <f>IF(U141="zákl. přenesená",N141,0)</f>
        <v>0</v>
      </c>
      <c r="BH141" s="144">
        <f>IF(U141="sníž. přenesená",N141,0)</f>
        <v>0</v>
      </c>
      <c r="BI141" s="144">
        <f>IF(U141="nulová",N141,0)</f>
        <v>0</v>
      </c>
      <c r="BJ141" s="18" t="s">
        <v>74</v>
      </c>
      <c r="BK141" s="144">
        <f>ROUND(L141*K141,2)</f>
        <v>0</v>
      </c>
      <c r="BL141" s="18" t="s">
        <v>137</v>
      </c>
      <c r="BM141" s="18" t="s">
        <v>162</v>
      </c>
    </row>
    <row r="142" spans="2:65" s="1" customFormat="1" ht="38.25" customHeight="1">
      <c r="B142" s="135"/>
      <c r="C142" s="136">
        <v>15</v>
      </c>
      <c r="D142" s="136" t="s">
        <v>133</v>
      </c>
      <c r="E142" s="137" t="s">
        <v>255</v>
      </c>
      <c r="F142" s="275" t="s">
        <v>256</v>
      </c>
      <c r="G142" s="275"/>
      <c r="H142" s="275"/>
      <c r="I142" s="275"/>
      <c r="J142" s="138" t="s">
        <v>175</v>
      </c>
      <c r="K142" s="139">
        <v>14.56</v>
      </c>
      <c r="L142" s="271"/>
      <c r="M142" s="271"/>
      <c r="N142" s="271">
        <f>ROUND(L142*K142,2)</f>
        <v>0</v>
      </c>
      <c r="O142" s="271"/>
      <c r="P142" s="271"/>
      <c r="Q142" s="271"/>
      <c r="R142" s="140"/>
      <c r="T142" s="141" t="s">
        <v>5</v>
      </c>
      <c r="U142" s="40" t="s">
        <v>34</v>
      </c>
      <c r="V142" s="142">
        <v>0</v>
      </c>
      <c r="W142" s="142">
        <f>V142*K142</f>
        <v>0</v>
      </c>
      <c r="X142" s="142">
        <v>0</v>
      </c>
      <c r="Y142" s="142">
        <f>X142*K142</f>
        <v>0</v>
      </c>
      <c r="Z142" s="142">
        <v>0</v>
      </c>
      <c r="AA142" s="143">
        <f>Z142*K142</f>
        <v>0</v>
      </c>
      <c r="AR142" s="18" t="s">
        <v>137</v>
      </c>
      <c r="AT142" s="18" t="s">
        <v>133</v>
      </c>
      <c r="AU142" s="18" t="s">
        <v>90</v>
      </c>
      <c r="AY142" s="18" t="s">
        <v>132</v>
      </c>
      <c r="BE142" s="144">
        <f>IF(U142="základní",N142,0)</f>
        <v>0</v>
      </c>
      <c r="BF142" s="144">
        <f>IF(U142="snížená",N142,0)</f>
        <v>0</v>
      </c>
      <c r="BG142" s="144">
        <f>IF(U142="zákl. přenesená",N142,0)</f>
        <v>0</v>
      </c>
      <c r="BH142" s="144">
        <f>IF(U142="sníž. přenesená",N142,0)</f>
        <v>0</v>
      </c>
      <c r="BI142" s="144">
        <f>IF(U142="nulová",N142,0)</f>
        <v>0</v>
      </c>
      <c r="BJ142" s="18" t="s">
        <v>74</v>
      </c>
      <c r="BK142" s="144">
        <f>ROUND(L142*K142,2)</f>
        <v>0</v>
      </c>
      <c r="BL142" s="18" t="s">
        <v>137</v>
      </c>
      <c r="BM142" s="18" t="s">
        <v>165</v>
      </c>
    </row>
    <row r="143" spans="2:65" s="1" customFormat="1" ht="38.25" customHeight="1">
      <c r="B143" s="135"/>
      <c r="C143" s="136">
        <v>16</v>
      </c>
      <c r="D143" s="136" t="s">
        <v>133</v>
      </c>
      <c r="E143" s="137" t="s">
        <v>258</v>
      </c>
      <c r="F143" s="275" t="s">
        <v>259</v>
      </c>
      <c r="G143" s="275"/>
      <c r="H143" s="275"/>
      <c r="I143" s="275"/>
      <c r="J143" s="138" t="s">
        <v>175</v>
      </c>
      <c r="K143" s="139">
        <v>14.56</v>
      </c>
      <c r="L143" s="271"/>
      <c r="M143" s="271"/>
      <c r="N143" s="271">
        <f>ROUND(L143*K143,2)</f>
        <v>0</v>
      </c>
      <c r="O143" s="271"/>
      <c r="P143" s="271"/>
      <c r="Q143" s="271"/>
      <c r="R143" s="140"/>
      <c r="T143" s="141" t="s">
        <v>5</v>
      </c>
      <c r="U143" s="40" t="s">
        <v>34</v>
      </c>
      <c r="V143" s="142">
        <v>0</v>
      </c>
      <c r="W143" s="142">
        <f>V143*K143</f>
        <v>0</v>
      </c>
      <c r="X143" s="142">
        <v>0</v>
      </c>
      <c r="Y143" s="142">
        <f>X143*K143</f>
        <v>0</v>
      </c>
      <c r="Z143" s="142">
        <v>0</v>
      </c>
      <c r="AA143" s="143">
        <f>Z143*K143</f>
        <v>0</v>
      </c>
      <c r="AR143" s="18" t="s">
        <v>137</v>
      </c>
      <c r="AT143" s="18" t="s">
        <v>133</v>
      </c>
      <c r="AU143" s="18" t="s">
        <v>90</v>
      </c>
      <c r="AY143" s="18" t="s">
        <v>132</v>
      </c>
      <c r="BE143" s="144">
        <f>IF(U143="základní",N143,0)</f>
        <v>0</v>
      </c>
      <c r="BF143" s="144">
        <f>IF(U143="snížená",N143,0)</f>
        <v>0</v>
      </c>
      <c r="BG143" s="144">
        <f>IF(U143="zákl. přenesená",N143,0)</f>
        <v>0</v>
      </c>
      <c r="BH143" s="144">
        <f>IF(U143="sníž. přenesená",N143,0)</f>
        <v>0</v>
      </c>
      <c r="BI143" s="144">
        <f>IF(U143="nulová",N143,0)</f>
        <v>0</v>
      </c>
      <c r="BJ143" s="18" t="s">
        <v>74</v>
      </c>
      <c r="BK143" s="144">
        <f>ROUND(L143*K143,2)</f>
        <v>0</v>
      </c>
      <c r="BL143" s="18" t="s">
        <v>137</v>
      </c>
      <c r="BM143" s="18" t="s">
        <v>168</v>
      </c>
    </row>
    <row r="144" spans="2:65" s="1" customFormat="1" ht="38.25" customHeight="1">
      <c r="B144" s="135"/>
      <c r="C144" s="136">
        <v>17</v>
      </c>
      <c r="D144" s="136" t="s">
        <v>133</v>
      </c>
      <c r="E144" s="137" t="s">
        <v>261</v>
      </c>
      <c r="F144" s="275" t="s">
        <v>262</v>
      </c>
      <c r="G144" s="275"/>
      <c r="H144" s="275"/>
      <c r="I144" s="275"/>
      <c r="J144" s="138" t="s">
        <v>175</v>
      </c>
      <c r="K144" s="139">
        <v>14.56</v>
      </c>
      <c r="L144" s="271"/>
      <c r="M144" s="271"/>
      <c r="N144" s="271">
        <f>ROUND(L144*K144,2)</f>
        <v>0</v>
      </c>
      <c r="O144" s="271"/>
      <c r="P144" s="271"/>
      <c r="Q144" s="271"/>
      <c r="R144" s="140"/>
      <c r="T144" s="141" t="s">
        <v>5</v>
      </c>
      <c r="U144" s="40" t="s">
        <v>34</v>
      </c>
      <c r="V144" s="142">
        <v>0</v>
      </c>
      <c r="W144" s="142">
        <f>V144*K144</f>
        <v>0</v>
      </c>
      <c r="X144" s="142">
        <v>0</v>
      </c>
      <c r="Y144" s="142">
        <f>X144*K144</f>
        <v>0</v>
      </c>
      <c r="Z144" s="142">
        <v>0</v>
      </c>
      <c r="AA144" s="143">
        <f>Z144*K144</f>
        <v>0</v>
      </c>
      <c r="AR144" s="18" t="s">
        <v>137</v>
      </c>
      <c r="AT144" s="18" t="s">
        <v>133</v>
      </c>
      <c r="AU144" s="18" t="s">
        <v>90</v>
      </c>
      <c r="AY144" s="18" t="s">
        <v>132</v>
      </c>
      <c r="BE144" s="144">
        <f>IF(U144="základní",N144,0)</f>
        <v>0</v>
      </c>
      <c r="BF144" s="144">
        <f>IF(U144="snížená",N144,0)</f>
        <v>0</v>
      </c>
      <c r="BG144" s="144">
        <f>IF(U144="zákl. přenesená",N144,0)</f>
        <v>0</v>
      </c>
      <c r="BH144" s="144">
        <f>IF(U144="sníž. přenesená",N144,0)</f>
        <v>0</v>
      </c>
      <c r="BI144" s="144">
        <f>IF(U144="nulová",N144,0)</f>
        <v>0</v>
      </c>
      <c r="BJ144" s="18" t="s">
        <v>74</v>
      </c>
      <c r="BK144" s="144">
        <f>ROUND(L144*K144,2)</f>
        <v>0</v>
      </c>
      <c r="BL144" s="18" t="s">
        <v>137</v>
      </c>
      <c r="BM144" s="18" t="s">
        <v>171</v>
      </c>
    </row>
    <row r="145" spans="2:65" s="9" customFormat="1" ht="37.35" customHeight="1">
      <c r="B145" s="124"/>
      <c r="C145" s="125"/>
      <c r="D145" s="126" t="s">
        <v>107</v>
      </c>
      <c r="E145" s="126"/>
      <c r="F145" s="126"/>
      <c r="G145" s="126"/>
      <c r="H145" s="126"/>
      <c r="I145" s="126"/>
      <c r="J145" s="126"/>
      <c r="K145" s="126"/>
      <c r="L145" s="126"/>
      <c r="M145" s="126"/>
      <c r="N145" s="276">
        <f>SUM(N146,N149,N157,N163)</f>
        <v>0</v>
      </c>
      <c r="O145" s="277"/>
      <c r="P145" s="277"/>
      <c r="Q145" s="277"/>
      <c r="R145" s="127"/>
      <c r="T145" s="128"/>
      <c r="U145" s="125"/>
      <c r="V145" s="125"/>
      <c r="W145" s="129" t="e">
        <f>W146+W149+W156+W157+W163+#REF!</f>
        <v>#REF!</v>
      </c>
      <c r="X145" s="125"/>
      <c r="Y145" s="129" t="e">
        <f>Y146+Y149+Y156+Y157+Y163+#REF!</f>
        <v>#REF!</v>
      </c>
      <c r="Z145" s="125"/>
      <c r="AA145" s="130" t="e">
        <f>AA146+AA149+AA156+AA157+AA163+#REF!</f>
        <v>#REF!</v>
      </c>
      <c r="AR145" s="131" t="s">
        <v>90</v>
      </c>
      <c r="AT145" s="132" t="s">
        <v>67</v>
      </c>
      <c r="AU145" s="132" t="s">
        <v>68</v>
      </c>
      <c r="AY145" s="131" t="s">
        <v>132</v>
      </c>
      <c r="BK145" s="133" t="e">
        <f>BK146+BK149+BK156+BK157+BK163+#REF!</f>
        <v>#REF!</v>
      </c>
    </row>
    <row r="146" spans="2:65" s="9" customFormat="1" ht="19.899999999999999" customHeight="1">
      <c r="B146" s="124"/>
      <c r="C146" s="125"/>
      <c r="D146" s="134" t="s">
        <v>374</v>
      </c>
      <c r="E146" s="134"/>
      <c r="F146" s="134"/>
      <c r="G146" s="134"/>
      <c r="H146" s="134"/>
      <c r="I146" s="134"/>
      <c r="J146" s="134"/>
      <c r="K146" s="134"/>
      <c r="L146" s="134"/>
      <c r="M146" s="134"/>
      <c r="N146" s="273">
        <f>BK146</f>
        <v>0</v>
      </c>
      <c r="O146" s="274"/>
      <c r="P146" s="274"/>
      <c r="Q146" s="274"/>
      <c r="R146" s="127"/>
      <c r="T146" s="128"/>
      <c r="U146" s="125"/>
      <c r="V146" s="125"/>
      <c r="W146" s="129">
        <f>SUM(W147:W148)</f>
        <v>0</v>
      </c>
      <c r="X146" s="125"/>
      <c r="Y146" s="129">
        <f>SUM(Y147:Y148)</f>
        <v>0</v>
      </c>
      <c r="Z146" s="125"/>
      <c r="AA146" s="130">
        <f>SUM(AA147:AA148)</f>
        <v>0</v>
      </c>
      <c r="AR146" s="131" t="s">
        <v>90</v>
      </c>
      <c r="AT146" s="132" t="s">
        <v>67</v>
      </c>
      <c r="AU146" s="132" t="s">
        <v>74</v>
      </c>
      <c r="AY146" s="131" t="s">
        <v>132</v>
      </c>
      <c r="BK146" s="133">
        <f>SUM(BK147:BK148)</f>
        <v>0</v>
      </c>
    </row>
    <row r="147" spans="2:65" s="1" customFormat="1" ht="25.5" customHeight="1">
      <c r="B147" s="135"/>
      <c r="C147" s="136">
        <v>18</v>
      </c>
      <c r="D147" s="136" t="s">
        <v>133</v>
      </c>
      <c r="E147" s="137" t="s">
        <v>397</v>
      </c>
      <c r="F147" s="275" t="s">
        <v>398</v>
      </c>
      <c r="G147" s="275"/>
      <c r="H147" s="275"/>
      <c r="I147" s="275"/>
      <c r="J147" s="138" t="s">
        <v>201</v>
      </c>
      <c r="K147" s="139">
        <v>8</v>
      </c>
      <c r="L147" s="271"/>
      <c r="M147" s="271"/>
      <c r="N147" s="271">
        <f>ROUND(L147*K147,2)</f>
        <v>0</v>
      </c>
      <c r="O147" s="271"/>
      <c r="P147" s="271"/>
      <c r="Q147" s="271"/>
      <c r="R147" s="140"/>
      <c r="T147" s="141" t="s">
        <v>5</v>
      </c>
      <c r="U147" s="40" t="s">
        <v>34</v>
      </c>
      <c r="V147" s="142">
        <v>0</v>
      </c>
      <c r="W147" s="142">
        <f>V147*K147</f>
        <v>0</v>
      </c>
      <c r="X147" s="142">
        <v>0</v>
      </c>
      <c r="Y147" s="142">
        <f>X147*K147</f>
        <v>0</v>
      </c>
      <c r="Z147" s="142">
        <v>0</v>
      </c>
      <c r="AA147" s="143">
        <f>Z147*K147</f>
        <v>0</v>
      </c>
      <c r="AR147" s="18" t="s">
        <v>159</v>
      </c>
      <c r="AT147" s="18" t="s">
        <v>133</v>
      </c>
      <c r="AU147" s="18" t="s">
        <v>90</v>
      </c>
      <c r="AY147" s="18" t="s">
        <v>132</v>
      </c>
      <c r="BE147" s="144">
        <f>IF(U147="základní",N147,0)</f>
        <v>0</v>
      </c>
      <c r="BF147" s="144">
        <f>IF(U147="snížená",N147,0)</f>
        <v>0</v>
      </c>
      <c r="BG147" s="144">
        <f>IF(U147="zákl. přenesená",N147,0)</f>
        <v>0</v>
      </c>
      <c r="BH147" s="144">
        <f>IF(U147="sníž. přenesená",N147,0)</f>
        <v>0</v>
      </c>
      <c r="BI147" s="144">
        <f>IF(U147="nulová",N147,0)</f>
        <v>0</v>
      </c>
      <c r="BJ147" s="18" t="s">
        <v>74</v>
      </c>
      <c r="BK147" s="144">
        <f>ROUND(L147*K147,2)</f>
        <v>0</v>
      </c>
      <c r="BL147" s="18" t="s">
        <v>159</v>
      </c>
      <c r="BM147" s="18" t="s">
        <v>176</v>
      </c>
    </row>
    <row r="148" spans="2:65" s="1" customFormat="1" ht="25.5" customHeight="1">
      <c r="B148" s="135"/>
      <c r="C148" s="136">
        <v>19</v>
      </c>
      <c r="D148" s="136" t="s">
        <v>133</v>
      </c>
      <c r="E148" s="137" t="s">
        <v>399</v>
      </c>
      <c r="F148" s="275" t="s">
        <v>400</v>
      </c>
      <c r="G148" s="275"/>
      <c r="H148" s="275"/>
      <c r="I148" s="275"/>
      <c r="J148" s="138" t="s">
        <v>201</v>
      </c>
      <c r="K148" s="139">
        <v>8</v>
      </c>
      <c r="L148" s="271"/>
      <c r="M148" s="271"/>
      <c r="N148" s="271">
        <f>ROUND(L148*K148,2)</f>
        <v>0</v>
      </c>
      <c r="O148" s="271"/>
      <c r="P148" s="271"/>
      <c r="Q148" s="271"/>
      <c r="R148" s="140"/>
      <c r="T148" s="141" t="s">
        <v>5</v>
      </c>
      <c r="U148" s="40" t="s">
        <v>34</v>
      </c>
      <c r="V148" s="142">
        <v>0</v>
      </c>
      <c r="W148" s="142">
        <f>V148*K148</f>
        <v>0</v>
      </c>
      <c r="X148" s="142">
        <v>0</v>
      </c>
      <c r="Y148" s="142">
        <f>X148*K148</f>
        <v>0</v>
      </c>
      <c r="Z148" s="142">
        <v>0</v>
      </c>
      <c r="AA148" s="143">
        <f>Z148*K148</f>
        <v>0</v>
      </c>
      <c r="AR148" s="18" t="s">
        <v>159</v>
      </c>
      <c r="AT148" s="18" t="s">
        <v>133</v>
      </c>
      <c r="AU148" s="18" t="s">
        <v>90</v>
      </c>
      <c r="AY148" s="18" t="s">
        <v>132</v>
      </c>
      <c r="BE148" s="144">
        <f>IF(U148="základní",N148,0)</f>
        <v>0</v>
      </c>
      <c r="BF148" s="144">
        <f>IF(U148="snížená",N148,0)</f>
        <v>0</v>
      </c>
      <c r="BG148" s="144">
        <f>IF(U148="zákl. přenesená",N148,0)</f>
        <v>0</v>
      </c>
      <c r="BH148" s="144">
        <f>IF(U148="sníž. přenesená",N148,0)</f>
        <v>0</v>
      </c>
      <c r="BI148" s="144">
        <f>IF(U148="nulová",N148,0)</f>
        <v>0</v>
      </c>
      <c r="BJ148" s="18" t="s">
        <v>74</v>
      </c>
      <c r="BK148" s="144">
        <f>ROUND(L148*K148,2)</f>
        <v>0</v>
      </c>
      <c r="BL148" s="18" t="s">
        <v>159</v>
      </c>
      <c r="BM148" s="18" t="s">
        <v>179</v>
      </c>
    </row>
    <row r="149" spans="2:65" s="9" customFormat="1" ht="29.85" customHeight="1">
      <c r="B149" s="124"/>
      <c r="C149" s="125"/>
      <c r="D149" s="134" t="s">
        <v>375</v>
      </c>
      <c r="E149" s="134"/>
      <c r="F149" s="134"/>
      <c r="G149" s="134"/>
      <c r="H149" s="134"/>
      <c r="I149" s="134"/>
      <c r="J149" s="134"/>
      <c r="K149" s="134"/>
      <c r="L149" s="134"/>
      <c r="M149" s="134"/>
      <c r="N149" s="278">
        <f>BK149</f>
        <v>0</v>
      </c>
      <c r="O149" s="279"/>
      <c r="P149" s="279"/>
      <c r="Q149" s="279"/>
      <c r="R149" s="127"/>
      <c r="T149" s="128"/>
      <c r="U149" s="125"/>
      <c r="V149" s="125"/>
      <c r="W149" s="129">
        <f>SUM(W150:W155)</f>
        <v>0</v>
      </c>
      <c r="X149" s="125"/>
      <c r="Y149" s="129">
        <f>SUM(Y150:Y155)</f>
        <v>0</v>
      </c>
      <c r="Z149" s="125"/>
      <c r="AA149" s="130">
        <f>SUM(AA150:AA155)</f>
        <v>0</v>
      </c>
      <c r="AR149" s="131" t="s">
        <v>90</v>
      </c>
      <c r="AT149" s="132" t="s">
        <v>67</v>
      </c>
      <c r="AU149" s="132" t="s">
        <v>74</v>
      </c>
      <c r="AY149" s="131" t="s">
        <v>132</v>
      </c>
      <c r="BK149" s="133">
        <f>SUM(BK150:BK155)</f>
        <v>0</v>
      </c>
    </row>
    <row r="150" spans="2:65" s="1" customFormat="1" ht="25.5" customHeight="1">
      <c r="B150" s="135"/>
      <c r="C150" s="136">
        <v>20</v>
      </c>
      <c r="D150" s="136" t="s">
        <v>133</v>
      </c>
      <c r="E150" s="137" t="s">
        <v>401</v>
      </c>
      <c r="F150" s="275" t="s">
        <v>402</v>
      </c>
      <c r="G150" s="275"/>
      <c r="H150" s="275"/>
      <c r="I150" s="275"/>
      <c r="J150" s="138" t="s">
        <v>201</v>
      </c>
      <c r="K150" s="139">
        <v>25</v>
      </c>
      <c r="L150" s="271"/>
      <c r="M150" s="271"/>
      <c r="N150" s="271">
        <f t="shared" ref="N150:N155" si="1">ROUND(L150*K150,2)</f>
        <v>0</v>
      </c>
      <c r="O150" s="271"/>
      <c r="P150" s="271"/>
      <c r="Q150" s="271"/>
      <c r="R150" s="140"/>
      <c r="T150" s="141" t="s">
        <v>5</v>
      </c>
      <c r="U150" s="40" t="s">
        <v>34</v>
      </c>
      <c r="V150" s="142">
        <v>0</v>
      </c>
      <c r="W150" s="142">
        <f t="shared" ref="W150:W155" si="2">V150*K150</f>
        <v>0</v>
      </c>
      <c r="X150" s="142">
        <v>0</v>
      </c>
      <c r="Y150" s="142">
        <f t="shared" ref="Y150:Y155" si="3">X150*K150</f>
        <v>0</v>
      </c>
      <c r="Z150" s="142">
        <v>0</v>
      </c>
      <c r="AA150" s="143">
        <f t="shared" ref="AA150:AA155" si="4">Z150*K150</f>
        <v>0</v>
      </c>
      <c r="AR150" s="18" t="s">
        <v>159</v>
      </c>
      <c r="AT150" s="18" t="s">
        <v>133</v>
      </c>
      <c r="AU150" s="18" t="s">
        <v>90</v>
      </c>
      <c r="AY150" s="18" t="s">
        <v>132</v>
      </c>
      <c r="BE150" s="144">
        <f t="shared" ref="BE150:BE155" si="5">IF(U150="základní",N150,0)</f>
        <v>0</v>
      </c>
      <c r="BF150" s="144">
        <f t="shared" ref="BF150:BF155" si="6">IF(U150="snížená",N150,0)</f>
        <v>0</v>
      </c>
      <c r="BG150" s="144">
        <f t="shared" ref="BG150:BG155" si="7">IF(U150="zákl. přenesená",N150,0)</f>
        <v>0</v>
      </c>
      <c r="BH150" s="144">
        <f t="shared" ref="BH150:BH155" si="8">IF(U150="sníž. přenesená",N150,0)</f>
        <v>0</v>
      </c>
      <c r="BI150" s="144">
        <f t="shared" ref="BI150:BI155" si="9">IF(U150="nulová",N150,0)</f>
        <v>0</v>
      </c>
      <c r="BJ150" s="18" t="s">
        <v>74</v>
      </c>
      <c r="BK150" s="144">
        <f t="shared" ref="BK150:BK155" si="10">ROUND(L150*K150,2)</f>
        <v>0</v>
      </c>
      <c r="BL150" s="18" t="s">
        <v>159</v>
      </c>
      <c r="BM150" s="18" t="s">
        <v>182</v>
      </c>
    </row>
    <row r="151" spans="2:65" s="1" customFormat="1" ht="16.5" customHeight="1">
      <c r="B151" s="135"/>
      <c r="C151" s="136">
        <v>21</v>
      </c>
      <c r="D151" s="136" t="s">
        <v>133</v>
      </c>
      <c r="E151" s="137" t="s">
        <v>403</v>
      </c>
      <c r="F151" s="275" t="s">
        <v>404</v>
      </c>
      <c r="G151" s="275"/>
      <c r="H151" s="275"/>
      <c r="I151" s="275"/>
      <c r="J151" s="138" t="s">
        <v>201</v>
      </c>
      <c r="K151" s="139">
        <v>1</v>
      </c>
      <c r="L151" s="271"/>
      <c r="M151" s="271"/>
      <c r="N151" s="271">
        <f t="shared" si="1"/>
        <v>0</v>
      </c>
      <c r="O151" s="271"/>
      <c r="P151" s="271"/>
      <c r="Q151" s="271"/>
      <c r="R151" s="140"/>
      <c r="T151" s="141" t="s">
        <v>5</v>
      </c>
      <c r="U151" s="40" t="s">
        <v>34</v>
      </c>
      <c r="V151" s="142">
        <v>0</v>
      </c>
      <c r="W151" s="142">
        <f t="shared" si="2"/>
        <v>0</v>
      </c>
      <c r="X151" s="142">
        <v>0</v>
      </c>
      <c r="Y151" s="142">
        <f t="shared" si="3"/>
        <v>0</v>
      </c>
      <c r="Z151" s="142">
        <v>0</v>
      </c>
      <c r="AA151" s="143">
        <f t="shared" si="4"/>
        <v>0</v>
      </c>
      <c r="AR151" s="18" t="s">
        <v>159</v>
      </c>
      <c r="AT151" s="18" t="s">
        <v>133</v>
      </c>
      <c r="AU151" s="18" t="s">
        <v>90</v>
      </c>
      <c r="AY151" s="18" t="s">
        <v>132</v>
      </c>
      <c r="BE151" s="144">
        <f t="shared" si="5"/>
        <v>0</v>
      </c>
      <c r="BF151" s="144">
        <f t="shared" si="6"/>
        <v>0</v>
      </c>
      <c r="BG151" s="144">
        <f t="shared" si="7"/>
        <v>0</v>
      </c>
      <c r="BH151" s="144">
        <f t="shared" si="8"/>
        <v>0</v>
      </c>
      <c r="BI151" s="144">
        <f t="shared" si="9"/>
        <v>0</v>
      </c>
      <c r="BJ151" s="18" t="s">
        <v>74</v>
      </c>
      <c r="BK151" s="144">
        <f t="shared" si="10"/>
        <v>0</v>
      </c>
      <c r="BL151" s="18" t="s">
        <v>159</v>
      </c>
      <c r="BM151" s="18" t="s">
        <v>185</v>
      </c>
    </row>
    <row r="152" spans="2:65" s="1" customFormat="1" ht="16.5" customHeight="1">
      <c r="B152" s="135"/>
      <c r="C152" s="136">
        <v>22</v>
      </c>
      <c r="D152" s="136" t="s">
        <v>133</v>
      </c>
      <c r="E152" s="137" t="s">
        <v>405</v>
      </c>
      <c r="F152" s="275" t="s">
        <v>406</v>
      </c>
      <c r="G152" s="275"/>
      <c r="H152" s="275"/>
      <c r="I152" s="275"/>
      <c r="J152" s="138" t="s">
        <v>201</v>
      </c>
      <c r="K152" s="139">
        <v>6</v>
      </c>
      <c r="L152" s="271"/>
      <c r="M152" s="271"/>
      <c r="N152" s="271">
        <f t="shared" si="1"/>
        <v>0</v>
      </c>
      <c r="O152" s="271"/>
      <c r="P152" s="271"/>
      <c r="Q152" s="271"/>
      <c r="R152" s="140"/>
      <c r="T152" s="141" t="s">
        <v>5</v>
      </c>
      <c r="U152" s="40" t="s">
        <v>34</v>
      </c>
      <c r="V152" s="142">
        <v>0</v>
      </c>
      <c r="W152" s="142">
        <f t="shared" si="2"/>
        <v>0</v>
      </c>
      <c r="X152" s="142">
        <v>0</v>
      </c>
      <c r="Y152" s="142">
        <f t="shared" si="3"/>
        <v>0</v>
      </c>
      <c r="Z152" s="142">
        <v>0</v>
      </c>
      <c r="AA152" s="143">
        <f t="shared" si="4"/>
        <v>0</v>
      </c>
      <c r="AR152" s="18" t="s">
        <v>159</v>
      </c>
      <c r="AT152" s="18" t="s">
        <v>133</v>
      </c>
      <c r="AU152" s="18" t="s">
        <v>90</v>
      </c>
      <c r="AY152" s="18" t="s">
        <v>132</v>
      </c>
      <c r="BE152" s="144">
        <f t="shared" si="5"/>
        <v>0</v>
      </c>
      <c r="BF152" s="144">
        <f t="shared" si="6"/>
        <v>0</v>
      </c>
      <c r="BG152" s="144">
        <f t="shared" si="7"/>
        <v>0</v>
      </c>
      <c r="BH152" s="144">
        <f t="shared" si="8"/>
        <v>0</v>
      </c>
      <c r="BI152" s="144">
        <f t="shared" si="9"/>
        <v>0</v>
      </c>
      <c r="BJ152" s="18" t="s">
        <v>74</v>
      </c>
      <c r="BK152" s="144">
        <f t="shared" si="10"/>
        <v>0</v>
      </c>
      <c r="BL152" s="18" t="s">
        <v>159</v>
      </c>
      <c r="BM152" s="18" t="s">
        <v>188</v>
      </c>
    </row>
    <row r="153" spans="2:65" s="1" customFormat="1" ht="25.5" customHeight="1">
      <c r="B153" s="135"/>
      <c r="C153" s="136">
        <v>23</v>
      </c>
      <c r="D153" s="136" t="s">
        <v>133</v>
      </c>
      <c r="E153" s="137" t="s">
        <v>407</v>
      </c>
      <c r="F153" s="275" t="s">
        <v>408</v>
      </c>
      <c r="G153" s="275"/>
      <c r="H153" s="275"/>
      <c r="I153" s="275"/>
      <c r="J153" s="138" t="s">
        <v>201</v>
      </c>
      <c r="K153" s="139">
        <v>6</v>
      </c>
      <c r="L153" s="271"/>
      <c r="M153" s="271"/>
      <c r="N153" s="271">
        <f t="shared" si="1"/>
        <v>0</v>
      </c>
      <c r="O153" s="271"/>
      <c r="P153" s="271"/>
      <c r="Q153" s="271"/>
      <c r="R153" s="140"/>
      <c r="T153" s="141" t="s">
        <v>5</v>
      </c>
      <c r="U153" s="40" t="s">
        <v>34</v>
      </c>
      <c r="V153" s="142">
        <v>0</v>
      </c>
      <c r="W153" s="142">
        <f t="shared" si="2"/>
        <v>0</v>
      </c>
      <c r="X153" s="142">
        <v>0</v>
      </c>
      <c r="Y153" s="142">
        <f t="shared" si="3"/>
        <v>0</v>
      </c>
      <c r="Z153" s="142">
        <v>0</v>
      </c>
      <c r="AA153" s="143">
        <f t="shared" si="4"/>
        <v>0</v>
      </c>
      <c r="AR153" s="18" t="s">
        <v>159</v>
      </c>
      <c r="AT153" s="18" t="s">
        <v>133</v>
      </c>
      <c r="AU153" s="18" t="s">
        <v>90</v>
      </c>
      <c r="AY153" s="18" t="s">
        <v>132</v>
      </c>
      <c r="BE153" s="144">
        <f t="shared" si="5"/>
        <v>0</v>
      </c>
      <c r="BF153" s="144">
        <f t="shared" si="6"/>
        <v>0</v>
      </c>
      <c r="BG153" s="144">
        <f t="shared" si="7"/>
        <v>0</v>
      </c>
      <c r="BH153" s="144">
        <f t="shared" si="8"/>
        <v>0</v>
      </c>
      <c r="BI153" s="144">
        <f t="shared" si="9"/>
        <v>0</v>
      </c>
      <c r="BJ153" s="18" t="s">
        <v>74</v>
      </c>
      <c r="BK153" s="144">
        <f t="shared" si="10"/>
        <v>0</v>
      </c>
      <c r="BL153" s="18" t="s">
        <v>159</v>
      </c>
      <c r="BM153" s="18" t="s">
        <v>189</v>
      </c>
    </row>
    <row r="154" spans="2:65" s="1" customFormat="1" ht="25.5" customHeight="1">
      <c r="B154" s="135"/>
      <c r="C154" s="136">
        <v>24</v>
      </c>
      <c r="D154" s="136" t="s">
        <v>133</v>
      </c>
      <c r="E154" s="137" t="s">
        <v>409</v>
      </c>
      <c r="F154" s="275" t="s">
        <v>410</v>
      </c>
      <c r="G154" s="275"/>
      <c r="H154" s="275"/>
      <c r="I154" s="275"/>
      <c r="J154" s="138" t="s">
        <v>201</v>
      </c>
      <c r="K154" s="139">
        <v>25</v>
      </c>
      <c r="L154" s="271"/>
      <c r="M154" s="271"/>
      <c r="N154" s="271">
        <f t="shared" si="1"/>
        <v>0</v>
      </c>
      <c r="O154" s="271"/>
      <c r="P154" s="271"/>
      <c r="Q154" s="271"/>
      <c r="R154" s="140"/>
      <c r="T154" s="141" t="s">
        <v>5</v>
      </c>
      <c r="U154" s="40" t="s">
        <v>34</v>
      </c>
      <c r="V154" s="142">
        <v>0</v>
      </c>
      <c r="W154" s="142">
        <f t="shared" si="2"/>
        <v>0</v>
      </c>
      <c r="X154" s="142">
        <v>0</v>
      </c>
      <c r="Y154" s="142">
        <f t="shared" si="3"/>
        <v>0</v>
      </c>
      <c r="Z154" s="142">
        <v>0</v>
      </c>
      <c r="AA154" s="143">
        <f t="shared" si="4"/>
        <v>0</v>
      </c>
      <c r="AR154" s="18" t="s">
        <v>159</v>
      </c>
      <c r="AT154" s="18" t="s">
        <v>133</v>
      </c>
      <c r="AU154" s="18" t="s">
        <v>90</v>
      </c>
      <c r="AY154" s="18" t="s">
        <v>132</v>
      </c>
      <c r="BE154" s="144">
        <f t="shared" si="5"/>
        <v>0</v>
      </c>
      <c r="BF154" s="144">
        <f t="shared" si="6"/>
        <v>0</v>
      </c>
      <c r="BG154" s="144">
        <f t="shared" si="7"/>
        <v>0</v>
      </c>
      <c r="BH154" s="144">
        <f t="shared" si="8"/>
        <v>0</v>
      </c>
      <c r="BI154" s="144">
        <f t="shared" si="9"/>
        <v>0</v>
      </c>
      <c r="BJ154" s="18" t="s">
        <v>74</v>
      </c>
      <c r="BK154" s="144">
        <f t="shared" si="10"/>
        <v>0</v>
      </c>
      <c r="BL154" s="18" t="s">
        <v>159</v>
      </c>
      <c r="BM154" s="18" t="s">
        <v>192</v>
      </c>
    </row>
    <row r="155" spans="2:65" s="1" customFormat="1" ht="16.5" customHeight="1">
      <c r="B155" s="135"/>
      <c r="C155" s="136">
        <v>25</v>
      </c>
      <c r="D155" s="136" t="s">
        <v>133</v>
      </c>
      <c r="E155" s="137" t="s">
        <v>411</v>
      </c>
      <c r="F155" s="275" t="s">
        <v>412</v>
      </c>
      <c r="G155" s="275"/>
      <c r="H155" s="275"/>
      <c r="I155" s="275"/>
      <c r="J155" s="138" t="s">
        <v>201</v>
      </c>
      <c r="K155" s="139">
        <v>1</v>
      </c>
      <c r="L155" s="271"/>
      <c r="M155" s="271"/>
      <c r="N155" s="271">
        <f t="shared" si="1"/>
        <v>0</v>
      </c>
      <c r="O155" s="271"/>
      <c r="P155" s="271"/>
      <c r="Q155" s="271"/>
      <c r="R155" s="140"/>
      <c r="T155" s="141" t="s">
        <v>5</v>
      </c>
      <c r="U155" s="40" t="s">
        <v>34</v>
      </c>
      <c r="V155" s="142">
        <v>0</v>
      </c>
      <c r="W155" s="142">
        <f t="shared" si="2"/>
        <v>0</v>
      </c>
      <c r="X155" s="142">
        <v>0</v>
      </c>
      <c r="Y155" s="142">
        <f t="shared" si="3"/>
        <v>0</v>
      </c>
      <c r="Z155" s="142">
        <v>0</v>
      </c>
      <c r="AA155" s="143">
        <f t="shared" si="4"/>
        <v>0</v>
      </c>
      <c r="AR155" s="18" t="s">
        <v>159</v>
      </c>
      <c r="AT155" s="18" t="s">
        <v>133</v>
      </c>
      <c r="AU155" s="18" t="s">
        <v>90</v>
      </c>
      <c r="AY155" s="18" t="s">
        <v>132</v>
      </c>
      <c r="BE155" s="144">
        <f t="shared" si="5"/>
        <v>0</v>
      </c>
      <c r="BF155" s="144">
        <f t="shared" si="6"/>
        <v>0</v>
      </c>
      <c r="BG155" s="144">
        <f t="shared" si="7"/>
        <v>0</v>
      </c>
      <c r="BH155" s="144">
        <f t="shared" si="8"/>
        <v>0</v>
      </c>
      <c r="BI155" s="144">
        <f t="shared" si="9"/>
        <v>0</v>
      </c>
      <c r="BJ155" s="18" t="s">
        <v>74</v>
      </c>
      <c r="BK155" s="144">
        <f t="shared" si="10"/>
        <v>0</v>
      </c>
      <c r="BL155" s="18" t="s">
        <v>159</v>
      </c>
      <c r="BM155" s="18" t="s">
        <v>195</v>
      </c>
    </row>
    <row r="156" spans="2:65" s="9" customFormat="1" ht="29.85" hidden="1" customHeight="1">
      <c r="B156" s="124"/>
      <c r="C156" s="125"/>
      <c r="D156" s="134" t="s">
        <v>111</v>
      </c>
      <c r="E156" s="134"/>
      <c r="F156" s="134"/>
      <c r="G156" s="134"/>
      <c r="H156" s="134"/>
      <c r="I156" s="134"/>
      <c r="J156" s="134"/>
      <c r="K156" s="134"/>
      <c r="L156" s="134"/>
      <c r="M156" s="134"/>
      <c r="N156" s="317">
        <f>BK156</f>
        <v>0</v>
      </c>
      <c r="O156" s="318"/>
      <c r="P156" s="318"/>
      <c r="Q156" s="318"/>
      <c r="R156" s="127"/>
      <c r="T156" s="128"/>
      <c r="U156" s="125"/>
      <c r="V156" s="125"/>
      <c r="W156" s="129">
        <v>0</v>
      </c>
      <c r="X156" s="125"/>
      <c r="Y156" s="129">
        <v>0</v>
      </c>
      <c r="Z156" s="125"/>
      <c r="AA156" s="130">
        <v>0</v>
      </c>
      <c r="AR156" s="131" t="s">
        <v>90</v>
      </c>
      <c r="AT156" s="132" t="s">
        <v>67</v>
      </c>
      <c r="AU156" s="132" t="s">
        <v>74</v>
      </c>
      <c r="AY156" s="131" t="s">
        <v>132</v>
      </c>
      <c r="BK156" s="133">
        <v>0</v>
      </c>
    </row>
    <row r="157" spans="2:65" s="9" customFormat="1" ht="19.899999999999999" customHeight="1">
      <c r="B157" s="124"/>
      <c r="C157" s="125"/>
      <c r="D157" s="134" t="s">
        <v>330</v>
      </c>
      <c r="E157" s="134"/>
      <c r="F157" s="134"/>
      <c r="G157" s="134"/>
      <c r="H157" s="134"/>
      <c r="I157" s="134"/>
      <c r="J157" s="134"/>
      <c r="K157" s="134"/>
      <c r="L157" s="134"/>
      <c r="M157" s="134"/>
      <c r="N157" s="273">
        <f>BK157</f>
        <v>0</v>
      </c>
      <c r="O157" s="274"/>
      <c r="P157" s="274"/>
      <c r="Q157" s="274"/>
      <c r="R157" s="127"/>
      <c r="T157" s="128"/>
      <c r="U157" s="125"/>
      <c r="V157" s="125"/>
      <c r="W157" s="129">
        <f>SUM(W158:W162)</f>
        <v>0</v>
      </c>
      <c r="X157" s="125"/>
      <c r="Y157" s="129">
        <f>SUM(Y158:Y162)</f>
        <v>0</v>
      </c>
      <c r="Z157" s="125"/>
      <c r="AA157" s="130">
        <f>SUM(AA158:AA162)</f>
        <v>0</v>
      </c>
      <c r="AR157" s="131" t="s">
        <v>90</v>
      </c>
      <c r="AT157" s="132" t="s">
        <v>67</v>
      </c>
      <c r="AU157" s="132" t="s">
        <v>74</v>
      </c>
      <c r="AY157" s="131" t="s">
        <v>132</v>
      </c>
      <c r="BK157" s="133">
        <f>SUM(BK158:BK162)</f>
        <v>0</v>
      </c>
    </row>
    <row r="158" spans="2:65" s="1" customFormat="1" ht="38.25" customHeight="1">
      <c r="B158" s="135"/>
      <c r="C158" s="136">
        <v>26</v>
      </c>
      <c r="D158" s="136" t="s">
        <v>133</v>
      </c>
      <c r="E158" s="137" t="s">
        <v>413</v>
      </c>
      <c r="F158" s="275" t="s">
        <v>414</v>
      </c>
      <c r="G158" s="275"/>
      <c r="H158" s="275"/>
      <c r="I158" s="275"/>
      <c r="J158" s="138" t="s">
        <v>201</v>
      </c>
      <c r="K158" s="139">
        <v>1</v>
      </c>
      <c r="L158" s="271"/>
      <c r="M158" s="271"/>
      <c r="N158" s="271">
        <f>ROUND(L158*K158,2)</f>
        <v>0</v>
      </c>
      <c r="O158" s="271"/>
      <c r="P158" s="271"/>
      <c r="Q158" s="271"/>
      <c r="R158" s="140"/>
      <c r="T158" s="141" t="s">
        <v>5</v>
      </c>
      <c r="U158" s="40" t="s">
        <v>34</v>
      </c>
      <c r="V158" s="142">
        <v>0</v>
      </c>
      <c r="W158" s="142">
        <f>V158*K158</f>
        <v>0</v>
      </c>
      <c r="X158" s="142">
        <v>0</v>
      </c>
      <c r="Y158" s="142">
        <f>X158*K158</f>
        <v>0</v>
      </c>
      <c r="Z158" s="142">
        <v>0</v>
      </c>
      <c r="AA158" s="143">
        <f>Z158*K158</f>
        <v>0</v>
      </c>
      <c r="AR158" s="18" t="s">
        <v>159</v>
      </c>
      <c r="AT158" s="18" t="s">
        <v>133</v>
      </c>
      <c r="AU158" s="18" t="s">
        <v>90</v>
      </c>
      <c r="AY158" s="18" t="s">
        <v>132</v>
      </c>
      <c r="BE158" s="144">
        <f>IF(U158="základní",N158,0)</f>
        <v>0</v>
      </c>
      <c r="BF158" s="144">
        <f>IF(U158="snížená",N158,0)</f>
        <v>0</v>
      </c>
      <c r="BG158" s="144">
        <f>IF(U158="zákl. přenesená",N158,0)</f>
        <v>0</v>
      </c>
      <c r="BH158" s="144">
        <f>IF(U158="sníž. přenesená",N158,0)</f>
        <v>0</v>
      </c>
      <c r="BI158" s="144">
        <f>IF(U158="nulová",N158,0)</f>
        <v>0</v>
      </c>
      <c r="BJ158" s="18" t="s">
        <v>74</v>
      </c>
      <c r="BK158" s="144">
        <f>ROUND(L158*K158,2)</f>
        <v>0</v>
      </c>
      <c r="BL158" s="18" t="s">
        <v>159</v>
      </c>
      <c r="BM158" s="18" t="s">
        <v>198</v>
      </c>
    </row>
    <row r="159" spans="2:65" s="1" customFormat="1" ht="25.5" customHeight="1">
      <c r="B159" s="135"/>
      <c r="C159" s="136">
        <v>27</v>
      </c>
      <c r="D159" s="136" t="s">
        <v>133</v>
      </c>
      <c r="E159" s="137" t="s">
        <v>415</v>
      </c>
      <c r="F159" s="275" t="s">
        <v>416</v>
      </c>
      <c r="G159" s="275"/>
      <c r="H159" s="275"/>
      <c r="I159" s="275"/>
      <c r="J159" s="138" t="s">
        <v>201</v>
      </c>
      <c r="K159" s="139">
        <v>1</v>
      </c>
      <c r="L159" s="271"/>
      <c r="M159" s="271"/>
      <c r="N159" s="271">
        <f>ROUND(L159*K159,2)</f>
        <v>0</v>
      </c>
      <c r="O159" s="271"/>
      <c r="P159" s="271"/>
      <c r="Q159" s="271"/>
      <c r="R159" s="140"/>
      <c r="T159" s="141" t="s">
        <v>5</v>
      </c>
      <c r="U159" s="40" t="s">
        <v>34</v>
      </c>
      <c r="V159" s="142">
        <v>0</v>
      </c>
      <c r="W159" s="142">
        <f>V159*K159</f>
        <v>0</v>
      </c>
      <c r="X159" s="142">
        <v>0</v>
      </c>
      <c r="Y159" s="142">
        <f>X159*K159</f>
        <v>0</v>
      </c>
      <c r="Z159" s="142">
        <v>0</v>
      </c>
      <c r="AA159" s="143">
        <f>Z159*K159</f>
        <v>0</v>
      </c>
      <c r="AR159" s="18" t="s">
        <v>159</v>
      </c>
      <c r="AT159" s="18" t="s">
        <v>133</v>
      </c>
      <c r="AU159" s="18" t="s">
        <v>90</v>
      </c>
      <c r="AY159" s="18" t="s">
        <v>132</v>
      </c>
      <c r="BE159" s="144">
        <f>IF(U159="základní",N159,0)</f>
        <v>0</v>
      </c>
      <c r="BF159" s="144">
        <f>IF(U159="snížená",N159,0)</f>
        <v>0</v>
      </c>
      <c r="BG159" s="144">
        <f>IF(U159="zákl. přenesená",N159,0)</f>
        <v>0</v>
      </c>
      <c r="BH159" s="144">
        <f>IF(U159="sníž. přenesená",N159,0)</f>
        <v>0</v>
      </c>
      <c r="BI159" s="144">
        <f>IF(U159="nulová",N159,0)</f>
        <v>0</v>
      </c>
      <c r="BJ159" s="18" t="s">
        <v>74</v>
      </c>
      <c r="BK159" s="144">
        <f>ROUND(L159*K159,2)</f>
        <v>0</v>
      </c>
      <c r="BL159" s="18" t="s">
        <v>159</v>
      </c>
      <c r="BM159" s="18" t="s">
        <v>202</v>
      </c>
    </row>
    <row r="160" spans="2:65" s="1" customFormat="1" ht="25.5" customHeight="1">
      <c r="B160" s="135"/>
      <c r="C160" s="136">
        <v>28</v>
      </c>
      <c r="D160" s="136" t="s">
        <v>133</v>
      </c>
      <c r="E160" s="137" t="s">
        <v>417</v>
      </c>
      <c r="F160" s="275" t="s">
        <v>418</v>
      </c>
      <c r="G160" s="275"/>
      <c r="H160" s="275"/>
      <c r="I160" s="275"/>
      <c r="J160" s="138" t="s">
        <v>201</v>
      </c>
      <c r="K160" s="139">
        <v>1</v>
      </c>
      <c r="L160" s="271"/>
      <c r="M160" s="271"/>
      <c r="N160" s="271">
        <f>ROUND(L160*K160,2)</f>
        <v>0</v>
      </c>
      <c r="O160" s="271"/>
      <c r="P160" s="271"/>
      <c r="Q160" s="271"/>
      <c r="R160" s="140"/>
      <c r="T160" s="141" t="s">
        <v>5</v>
      </c>
      <c r="U160" s="40" t="s">
        <v>34</v>
      </c>
      <c r="V160" s="142">
        <v>0</v>
      </c>
      <c r="W160" s="142">
        <f>V160*K160</f>
        <v>0</v>
      </c>
      <c r="X160" s="142">
        <v>0</v>
      </c>
      <c r="Y160" s="142">
        <f>X160*K160</f>
        <v>0</v>
      </c>
      <c r="Z160" s="142">
        <v>0</v>
      </c>
      <c r="AA160" s="143">
        <f>Z160*K160</f>
        <v>0</v>
      </c>
      <c r="AR160" s="18" t="s">
        <v>159</v>
      </c>
      <c r="AT160" s="18" t="s">
        <v>133</v>
      </c>
      <c r="AU160" s="18" t="s">
        <v>90</v>
      </c>
      <c r="AY160" s="18" t="s">
        <v>132</v>
      </c>
      <c r="BE160" s="144">
        <f>IF(U160="základní",N160,0)</f>
        <v>0</v>
      </c>
      <c r="BF160" s="144">
        <f>IF(U160="snížená",N160,0)</f>
        <v>0</v>
      </c>
      <c r="BG160" s="144">
        <f>IF(U160="zákl. přenesená",N160,0)</f>
        <v>0</v>
      </c>
      <c r="BH160" s="144">
        <f>IF(U160="sníž. přenesená",N160,0)</f>
        <v>0</v>
      </c>
      <c r="BI160" s="144">
        <f>IF(U160="nulová",N160,0)</f>
        <v>0</v>
      </c>
      <c r="BJ160" s="18" t="s">
        <v>74</v>
      </c>
      <c r="BK160" s="144">
        <f>ROUND(L160*K160,2)</f>
        <v>0</v>
      </c>
      <c r="BL160" s="18" t="s">
        <v>159</v>
      </c>
      <c r="BM160" s="18" t="s">
        <v>205</v>
      </c>
    </row>
    <row r="161" spans="2:65" s="1" customFormat="1" ht="25.5" customHeight="1">
      <c r="B161" s="135"/>
      <c r="C161" s="136">
        <v>29</v>
      </c>
      <c r="D161" s="136" t="s">
        <v>133</v>
      </c>
      <c r="E161" s="137" t="s">
        <v>419</v>
      </c>
      <c r="F161" s="275" t="s">
        <v>420</v>
      </c>
      <c r="G161" s="275"/>
      <c r="H161" s="275"/>
      <c r="I161" s="275"/>
      <c r="J161" s="138" t="s">
        <v>136</v>
      </c>
      <c r="K161" s="139">
        <v>1</v>
      </c>
      <c r="L161" s="271"/>
      <c r="M161" s="271"/>
      <c r="N161" s="271">
        <f>ROUND(L161*K161,2)</f>
        <v>0</v>
      </c>
      <c r="O161" s="271"/>
      <c r="P161" s="271"/>
      <c r="Q161" s="271"/>
      <c r="R161" s="140"/>
      <c r="T161" s="141" t="s">
        <v>5</v>
      </c>
      <c r="U161" s="40" t="s">
        <v>34</v>
      </c>
      <c r="V161" s="142">
        <v>0</v>
      </c>
      <c r="W161" s="142">
        <f>V161*K161</f>
        <v>0</v>
      </c>
      <c r="X161" s="142">
        <v>0</v>
      </c>
      <c r="Y161" s="142">
        <f>X161*K161</f>
        <v>0</v>
      </c>
      <c r="Z161" s="142">
        <v>0</v>
      </c>
      <c r="AA161" s="143">
        <f>Z161*K161</f>
        <v>0</v>
      </c>
      <c r="AR161" s="18" t="s">
        <v>159</v>
      </c>
      <c r="AT161" s="18" t="s">
        <v>133</v>
      </c>
      <c r="AU161" s="18" t="s">
        <v>90</v>
      </c>
      <c r="AY161" s="18" t="s">
        <v>132</v>
      </c>
      <c r="BE161" s="144">
        <f>IF(U161="základní",N161,0)</f>
        <v>0</v>
      </c>
      <c r="BF161" s="144">
        <f>IF(U161="snížená",N161,0)</f>
        <v>0</v>
      </c>
      <c r="BG161" s="144">
        <f>IF(U161="zákl. přenesená",N161,0)</f>
        <v>0</v>
      </c>
      <c r="BH161" s="144">
        <f>IF(U161="sníž. přenesená",N161,0)</f>
        <v>0</v>
      </c>
      <c r="BI161" s="144">
        <f>IF(U161="nulová",N161,0)</f>
        <v>0</v>
      </c>
      <c r="BJ161" s="18" t="s">
        <v>74</v>
      </c>
      <c r="BK161" s="144">
        <f>ROUND(L161*K161,2)</f>
        <v>0</v>
      </c>
      <c r="BL161" s="18" t="s">
        <v>159</v>
      </c>
      <c r="BM161" s="18" t="s">
        <v>208</v>
      </c>
    </row>
    <row r="162" spans="2:65" s="1" customFormat="1" ht="25.5" customHeight="1">
      <c r="B162" s="135"/>
      <c r="C162" s="136">
        <v>30</v>
      </c>
      <c r="D162" s="136" t="s">
        <v>133</v>
      </c>
      <c r="E162" s="137" t="s">
        <v>421</v>
      </c>
      <c r="F162" s="275" t="s">
        <v>422</v>
      </c>
      <c r="G162" s="275"/>
      <c r="H162" s="275"/>
      <c r="I162" s="275"/>
      <c r="J162" s="138" t="s">
        <v>201</v>
      </c>
      <c r="K162" s="139">
        <v>1</v>
      </c>
      <c r="L162" s="271"/>
      <c r="M162" s="271"/>
      <c r="N162" s="271">
        <f>ROUND(L162*K162,2)</f>
        <v>0</v>
      </c>
      <c r="O162" s="271"/>
      <c r="P162" s="271"/>
      <c r="Q162" s="271"/>
      <c r="R162" s="140"/>
      <c r="T162" s="141" t="s">
        <v>5</v>
      </c>
      <c r="U162" s="40" t="s">
        <v>34</v>
      </c>
      <c r="V162" s="142">
        <v>0</v>
      </c>
      <c r="W162" s="142">
        <f>V162*K162</f>
        <v>0</v>
      </c>
      <c r="X162" s="142">
        <v>0</v>
      </c>
      <c r="Y162" s="142">
        <f>X162*K162</f>
        <v>0</v>
      </c>
      <c r="Z162" s="142">
        <v>0</v>
      </c>
      <c r="AA162" s="143">
        <f>Z162*K162</f>
        <v>0</v>
      </c>
      <c r="AR162" s="18" t="s">
        <v>159</v>
      </c>
      <c r="AT162" s="18" t="s">
        <v>133</v>
      </c>
      <c r="AU162" s="18" t="s">
        <v>90</v>
      </c>
      <c r="AY162" s="18" t="s">
        <v>132</v>
      </c>
      <c r="BE162" s="144">
        <f>IF(U162="základní",N162,0)</f>
        <v>0</v>
      </c>
      <c r="BF162" s="144">
        <f>IF(U162="snížená",N162,0)</f>
        <v>0</v>
      </c>
      <c r="BG162" s="144">
        <f>IF(U162="zákl. přenesená",N162,0)</f>
        <v>0</v>
      </c>
      <c r="BH162" s="144">
        <f>IF(U162="sníž. přenesená",N162,0)</f>
        <v>0</v>
      </c>
      <c r="BI162" s="144">
        <f>IF(U162="nulová",N162,0)</f>
        <v>0</v>
      </c>
      <c r="BJ162" s="18" t="s">
        <v>74</v>
      </c>
      <c r="BK162" s="144">
        <f>ROUND(L162*K162,2)</f>
        <v>0</v>
      </c>
      <c r="BL162" s="18" t="s">
        <v>159</v>
      </c>
      <c r="BM162" s="18" t="s">
        <v>211</v>
      </c>
    </row>
    <row r="163" spans="2:65" s="9" customFormat="1" ht="29.85" customHeight="1">
      <c r="B163" s="124"/>
      <c r="C163" s="125"/>
      <c r="D163" s="134" t="s">
        <v>331</v>
      </c>
      <c r="E163" s="134"/>
      <c r="F163" s="134"/>
      <c r="G163" s="134"/>
      <c r="H163" s="134"/>
      <c r="I163" s="134"/>
      <c r="J163" s="134"/>
      <c r="K163" s="134"/>
      <c r="L163" s="134"/>
      <c r="M163" s="134"/>
      <c r="N163" s="278">
        <f>SUM(N164:Q166)</f>
        <v>0</v>
      </c>
      <c r="O163" s="279"/>
      <c r="P163" s="279"/>
      <c r="Q163" s="279"/>
      <c r="R163" s="127"/>
      <c r="T163" s="128"/>
      <c r="U163" s="125"/>
      <c r="V163" s="125"/>
      <c r="W163" s="129">
        <f>SUM(W164:W166)</f>
        <v>0</v>
      </c>
      <c r="X163" s="125"/>
      <c r="Y163" s="129">
        <f>SUM(Y164:Y166)</f>
        <v>0</v>
      </c>
      <c r="Z163" s="125"/>
      <c r="AA163" s="130">
        <f>SUM(AA164:AA166)</f>
        <v>0</v>
      </c>
      <c r="AR163" s="131" t="s">
        <v>90</v>
      </c>
      <c r="AT163" s="132" t="s">
        <v>67</v>
      </c>
      <c r="AU163" s="132" t="s">
        <v>74</v>
      </c>
      <c r="AY163" s="131" t="s">
        <v>132</v>
      </c>
      <c r="BK163" s="133">
        <f>SUM(BK164:BK166)</f>
        <v>0</v>
      </c>
    </row>
    <row r="164" spans="2:65" s="1" customFormat="1" ht="25.5" customHeight="1">
      <c r="B164" s="135"/>
      <c r="C164" s="136">
        <v>31</v>
      </c>
      <c r="D164" s="136" t="s">
        <v>133</v>
      </c>
      <c r="E164" s="137" t="s">
        <v>344</v>
      </c>
      <c r="F164" s="275" t="s">
        <v>423</v>
      </c>
      <c r="G164" s="275"/>
      <c r="H164" s="275"/>
      <c r="I164" s="275"/>
      <c r="J164" s="138" t="s">
        <v>148</v>
      </c>
      <c r="K164" s="139">
        <v>65</v>
      </c>
      <c r="L164" s="271"/>
      <c r="M164" s="271"/>
      <c r="N164" s="271">
        <f>ROUND(L164*K164,2)</f>
        <v>0</v>
      </c>
      <c r="O164" s="271"/>
      <c r="P164" s="271"/>
      <c r="Q164" s="271"/>
      <c r="R164" s="140"/>
      <c r="T164" s="141" t="s">
        <v>5</v>
      </c>
      <c r="U164" s="40" t="s">
        <v>34</v>
      </c>
      <c r="V164" s="142">
        <v>0</v>
      </c>
      <c r="W164" s="142">
        <f>V164*K164</f>
        <v>0</v>
      </c>
      <c r="X164" s="142">
        <v>0</v>
      </c>
      <c r="Y164" s="142">
        <f>X164*K164</f>
        <v>0</v>
      </c>
      <c r="Z164" s="142">
        <v>0</v>
      </c>
      <c r="AA164" s="143">
        <f>Z164*K164</f>
        <v>0</v>
      </c>
      <c r="AR164" s="18" t="s">
        <v>159</v>
      </c>
      <c r="AT164" s="18" t="s">
        <v>133</v>
      </c>
      <c r="AU164" s="18" t="s">
        <v>90</v>
      </c>
      <c r="AY164" s="18" t="s">
        <v>132</v>
      </c>
      <c r="BE164" s="144">
        <f>IF(U164="základní",N164,0)</f>
        <v>0</v>
      </c>
      <c r="BF164" s="144">
        <f>IF(U164="snížená",N164,0)</f>
        <v>0</v>
      </c>
      <c r="BG164" s="144">
        <f>IF(U164="zákl. přenesená",N164,0)</f>
        <v>0</v>
      </c>
      <c r="BH164" s="144">
        <f>IF(U164="sníž. přenesená",N164,0)</f>
        <v>0</v>
      </c>
      <c r="BI164" s="144">
        <f>IF(U164="nulová",N164,0)</f>
        <v>0</v>
      </c>
      <c r="BJ164" s="18" t="s">
        <v>74</v>
      </c>
      <c r="BK164" s="144">
        <f>ROUND(L164*K164,2)</f>
        <v>0</v>
      </c>
      <c r="BL164" s="18" t="s">
        <v>159</v>
      </c>
      <c r="BM164" s="18" t="s">
        <v>214</v>
      </c>
    </row>
    <row r="165" spans="2:65" s="1" customFormat="1" ht="38.25" customHeight="1">
      <c r="B165" s="135"/>
      <c r="C165" s="136">
        <v>32</v>
      </c>
      <c r="D165" s="136" t="s">
        <v>133</v>
      </c>
      <c r="E165" s="137" t="s">
        <v>424</v>
      </c>
      <c r="F165" s="275" t="s">
        <v>425</v>
      </c>
      <c r="G165" s="275"/>
      <c r="H165" s="275"/>
      <c r="I165" s="275"/>
      <c r="J165" s="138" t="s">
        <v>148</v>
      </c>
      <c r="K165" s="139">
        <v>65</v>
      </c>
      <c r="L165" s="271"/>
      <c r="M165" s="271"/>
      <c r="N165" s="271">
        <f>ROUND(L165*K165,2)</f>
        <v>0</v>
      </c>
      <c r="O165" s="271"/>
      <c r="P165" s="271"/>
      <c r="Q165" s="271"/>
      <c r="R165" s="140"/>
      <c r="T165" s="141" t="s">
        <v>5</v>
      </c>
      <c r="U165" s="40" t="s">
        <v>34</v>
      </c>
      <c r="V165" s="142">
        <v>0</v>
      </c>
      <c r="W165" s="142">
        <f>V165*K165</f>
        <v>0</v>
      </c>
      <c r="X165" s="142">
        <v>0</v>
      </c>
      <c r="Y165" s="142">
        <f>X165*K165</f>
        <v>0</v>
      </c>
      <c r="Z165" s="142">
        <v>0</v>
      </c>
      <c r="AA165" s="143">
        <f>Z165*K165</f>
        <v>0</v>
      </c>
      <c r="AR165" s="18" t="s">
        <v>159</v>
      </c>
      <c r="AT165" s="18" t="s">
        <v>133</v>
      </c>
      <c r="AU165" s="18" t="s">
        <v>90</v>
      </c>
      <c r="AY165" s="18" t="s">
        <v>132</v>
      </c>
      <c r="BE165" s="144">
        <f>IF(U165="základní",N165,0)</f>
        <v>0</v>
      </c>
      <c r="BF165" s="144">
        <f>IF(U165="snížená",N165,0)</f>
        <v>0</v>
      </c>
      <c r="BG165" s="144">
        <f>IF(U165="zákl. přenesená",N165,0)</f>
        <v>0</v>
      </c>
      <c r="BH165" s="144">
        <f>IF(U165="sníž. přenesená",N165,0)</f>
        <v>0</v>
      </c>
      <c r="BI165" s="144">
        <f>IF(U165="nulová",N165,0)</f>
        <v>0</v>
      </c>
      <c r="BJ165" s="18" t="s">
        <v>74</v>
      </c>
      <c r="BK165" s="144">
        <f>ROUND(L165*K165,2)</f>
        <v>0</v>
      </c>
      <c r="BL165" s="18" t="s">
        <v>159</v>
      </c>
      <c r="BM165" s="18" t="s">
        <v>217</v>
      </c>
    </row>
    <row r="166" spans="2:65" s="1" customFormat="1" ht="25.5" customHeight="1">
      <c r="B166" s="135"/>
      <c r="C166" s="146">
        <v>33</v>
      </c>
      <c r="D166" s="146" t="s">
        <v>172</v>
      </c>
      <c r="E166" s="147" t="s">
        <v>426</v>
      </c>
      <c r="F166" s="280" t="s">
        <v>427</v>
      </c>
      <c r="G166" s="280"/>
      <c r="H166" s="280"/>
      <c r="I166" s="280"/>
      <c r="J166" s="148" t="s">
        <v>201</v>
      </c>
      <c r="K166" s="149">
        <v>71.5</v>
      </c>
      <c r="L166" s="272"/>
      <c r="M166" s="272"/>
      <c r="N166" s="272">
        <f>ROUND(L166*K166,2)</f>
        <v>0</v>
      </c>
      <c r="O166" s="271"/>
      <c r="P166" s="271"/>
      <c r="Q166" s="271"/>
      <c r="R166" s="140"/>
      <c r="T166" s="141" t="s">
        <v>5</v>
      </c>
      <c r="U166" s="40" t="s">
        <v>34</v>
      </c>
      <c r="V166" s="142">
        <v>0</v>
      </c>
      <c r="W166" s="142">
        <f>V166*K166</f>
        <v>0</v>
      </c>
      <c r="X166" s="142">
        <v>0</v>
      </c>
      <c r="Y166" s="142">
        <f>X166*K166</f>
        <v>0</v>
      </c>
      <c r="Z166" s="142">
        <v>0</v>
      </c>
      <c r="AA166" s="143">
        <f>Z166*K166</f>
        <v>0</v>
      </c>
      <c r="AR166" s="18" t="s">
        <v>185</v>
      </c>
      <c r="AT166" s="18" t="s">
        <v>172</v>
      </c>
      <c r="AU166" s="18" t="s">
        <v>90</v>
      </c>
      <c r="AY166" s="18" t="s">
        <v>132</v>
      </c>
      <c r="BE166" s="144">
        <f>IF(U166="základní",N166,0)</f>
        <v>0</v>
      </c>
      <c r="BF166" s="144">
        <f>IF(U166="snížená",N166,0)</f>
        <v>0</v>
      </c>
      <c r="BG166" s="144">
        <f>IF(U166="zákl. přenesená",N166,0)</f>
        <v>0</v>
      </c>
      <c r="BH166" s="144">
        <f>IF(U166="sníž. přenesená",N166,0)</f>
        <v>0</v>
      </c>
      <c r="BI166" s="144">
        <f>IF(U166="nulová",N166,0)</f>
        <v>0</v>
      </c>
      <c r="BJ166" s="18" t="s">
        <v>74</v>
      </c>
      <c r="BK166" s="144">
        <f>ROUND(L166*K166,2)</f>
        <v>0</v>
      </c>
      <c r="BL166" s="18" t="s">
        <v>159</v>
      </c>
      <c r="BM166" s="18" t="s">
        <v>220</v>
      </c>
    </row>
    <row r="167" spans="2:65" s="9" customFormat="1" ht="37.35" customHeight="1">
      <c r="B167" s="124"/>
      <c r="C167" s="125"/>
      <c r="D167" s="126" t="s">
        <v>116</v>
      </c>
      <c r="E167" s="126"/>
      <c r="F167" s="126"/>
      <c r="G167" s="126"/>
      <c r="H167" s="126"/>
      <c r="I167" s="126"/>
      <c r="J167" s="126"/>
      <c r="K167" s="126"/>
      <c r="L167" s="126"/>
      <c r="M167" s="126"/>
      <c r="N167" s="276">
        <f>BK167</f>
        <v>0</v>
      </c>
      <c r="O167" s="277"/>
      <c r="P167" s="277"/>
      <c r="Q167" s="277"/>
      <c r="R167" s="127"/>
      <c r="T167" s="128"/>
      <c r="U167" s="125"/>
      <c r="V167" s="125"/>
      <c r="W167" s="129">
        <f>W168+W170</f>
        <v>0</v>
      </c>
      <c r="X167" s="125"/>
      <c r="Y167" s="129">
        <f>Y168+Y170</f>
        <v>0</v>
      </c>
      <c r="Z167" s="125"/>
      <c r="AA167" s="130">
        <f>AA168+AA170</f>
        <v>0</v>
      </c>
      <c r="AR167" s="131" t="s">
        <v>317</v>
      </c>
      <c r="AT167" s="132" t="s">
        <v>67</v>
      </c>
      <c r="AU167" s="132" t="s">
        <v>68</v>
      </c>
      <c r="AY167" s="131" t="s">
        <v>132</v>
      </c>
      <c r="BK167" s="133">
        <f>BK168+BK170</f>
        <v>0</v>
      </c>
    </row>
    <row r="168" spans="2:65" s="9" customFormat="1" ht="19.899999999999999" customHeight="1">
      <c r="B168" s="124"/>
      <c r="C168" s="125"/>
      <c r="D168" s="134" t="s">
        <v>117</v>
      </c>
      <c r="E168" s="134"/>
      <c r="F168" s="134"/>
      <c r="G168" s="134"/>
      <c r="H168" s="134"/>
      <c r="I168" s="134"/>
      <c r="J168" s="134"/>
      <c r="K168" s="134"/>
      <c r="L168" s="134"/>
      <c r="M168" s="134"/>
      <c r="N168" s="273">
        <f>BK168</f>
        <v>0</v>
      </c>
      <c r="O168" s="274"/>
      <c r="P168" s="274"/>
      <c r="Q168" s="274"/>
      <c r="R168" s="127"/>
      <c r="T168" s="128"/>
      <c r="U168" s="125"/>
      <c r="V168" s="125"/>
      <c r="W168" s="129">
        <f>W169</f>
        <v>0</v>
      </c>
      <c r="X168" s="125"/>
      <c r="Y168" s="129">
        <f>Y169</f>
        <v>0</v>
      </c>
      <c r="Z168" s="125"/>
      <c r="AA168" s="130">
        <f>AA169</f>
        <v>0</v>
      </c>
      <c r="AR168" s="131" t="s">
        <v>317</v>
      </c>
      <c r="AT168" s="132" t="s">
        <v>67</v>
      </c>
      <c r="AU168" s="132" t="s">
        <v>74</v>
      </c>
      <c r="AY168" s="131" t="s">
        <v>132</v>
      </c>
      <c r="BK168" s="133">
        <f>BK169</f>
        <v>0</v>
      </c>
    </row>
    <row r="169" spans="2:65" s="1" customFormat="1" ht="16.5" customHeight="1">
      <c r="B169" s="135"/>
      <c r="C169" s="136">
        <v>34</v>
      </c>
      <c r="D169" s="136" t="s">
        <v>133</v>
      </c>
      <c r="E169" s="137" t="s">
        <v>318</v>
      </c>
      <c r="F169" s="275" t="s">
        <v>319</v>
      </c>
      <c r="G169" s="275"/>
      <c r="H169" s="275"/>
      <c r="I169" s="275"/>
      <c r="J169" s="138" t="s">
        <v>320</v>
      </c>
      <c r="K169" s="139">
        <v>1</v>
      </c>
      <c r="L169" s="271"/>
      <c r="M169" s="271"/>
      <c r="N169" s="271">
        <f>ROUND(L169*K169,2)</f>
        <v>0</v>
      </c>
      <c r="O169" s="271"/>
      <c r="P169" s="271"/>
      <c r="Q169" s="271"/>
      <c r="R169" s="140"/>
      <c r="T169" s="141" t="s">
        <v>5</v>
      </c>
      <c r="U169" s="40" t="s">
        <v>34</v>
      </c>
      <c r="V169" s="142">
        <v>0</v>
      </c>
      <c r="W169" s="142">
        <f>V169*K169</f>
        <v>0</v>
      </c>
      <c r="X169" s="142">
        <v>0</v>
      </c>
      <c r="Y169" s="142">
        <f>X169*K169</f>
        <v>0</v>
      </c>
      <c r="Z169" s="142">
        <v>0</v>
      </c>
      <c r="AA169" s="143">
        <f>Z169*K169</f>
        <v>0</v>
      </c>
      <c r="AR169" s="18" t="s">
        <v>137</v>
      </c>
      <c r="AT169" s="18" t="s">
        <v>133</v>
      </c>
      <c r="AU169" s="18" t="s">
        <v>90</v>
      </c>
      <c r="AY169" s="18" t="s">
        <v>132</v>
      </c>
      <c r="BE169" s="144">
        <f>IF(U169="základní",N169,0)</f>
        <v>0</v>
      </c>
      <c r="BF169" s="144">
        <f>IF(U169="snížená",N169,0)</f>
        <v>0</v>
      </c>
      <c r="BG169" s="144">
        <f>IF(U169="zákl. přenesená",N169,0)</f>
        <v>0</v>
      </c>
      <c r="BH169" s="144">
        <f>IF(U169="sníž. přenesená",N169,0)</f>
        <v>0</v>
      </c>
      <c r="BI169" s="144">
        <f>IF(U169="nulová",N169,0)</f>
        <v>0</v>
      </c>
      <c r="BJ169" s="18" t="s">
        <v>74</v>
      </c>
      <c r="BK169" s="144">
        <f>ROUND(L169*K169,2)</f>
        <v>0</v>
      </c>
      <c r="BL169" s="18" t="s">
        <v>137</v>
      </c>
      <c r="BM169" s="18" t="s">
        <v>229</v>
      </c>
    </row>
    <row r="170" spans="2:65" s="9" customFormat="1" ht="29.85" customHeight="1">
      <c r="B170" s="124"/>
      <c r="C170" s="125"/>
      <c r="D170" s="134" t="s">
        <v>376</v>
      </c>
      <c r="E170" s="134"/>
      <c r="F170" s="134"/>
      <c r="G170" s="134"/>
      <c r="H170" s="134"/>
      <c r="I170" s="134"/>
      <c r="J170" s="134"/>
      <c r="K170" s="134"/>
      <c r="L170" s="134"/>
      <c r="M170" s="134"/>
      <c r="N170" s="278">
        <f>BK170</f>
        <v>0</v>
      </c>
      <c r="O170" s="279"/>
      <c r="P170" s="279"/>
      <c r="Q170" s="279"/>
      <c r="R170" s="127"/>
      <c r="T170" s="128"/>
      <c r="U170" s="125"/>
      <c r="V170" s="125"/>
      <c r="W170" s="129">
        <f>W171</f>
        <v>0</v>
      </c>
      <c r="X170" s="125"/>
      <c r="Y170" s="129">
        <f>Y171</f>
        <v>0</v>
      </c>
      <c r="Z170" s="125"/>
      <c r="AA170" s="130">
        <f>AA171</f>
        <v>0</v>
      </c>
      <c r="AR170" s="131" t="s">
        <v>317</v>
      </c>
      <c r="AT170" s="132" t="s">
        <v>67</v>
      </c>
      <c r="AU170" s="132" t="s">
        <v>74</v>
      </c>
      <c r="AY170" s="131" t="s">
        <v>132</v>
      </c>
      <c r="BK170" s="133">
        <f>BK171</f>
        <v>0</v>
      </c>
    </row>
    <row r="171" spans="2:65" s="1" customFormat="1" ht="25.5" customHeight="1">
      <c r="B171" s="135"/>
      <c r="C171" s="136">
        <v>35</v>
      </c>
      <c r="D171" s="136" t="s">
        <v>133</v>
      </c>
      <c r="E171" s="137" t="s">
        <v>428</v>
      </c>
      <c r="F171" s="275" t="s">
        <v>429</v>
      </c>
      <c r="G171" s="275"/>
      <c r="H171" s="275"/>
      <c r="I171" s="275"/>
      <c r="J171" s="138" t="s">
        <v>320</v>
      </c>
      <c r="K171" s="139">
        <v>1</v>
      </c>
      <c r="L171" s="271"/>
      <c r="M171" s="271"/>
      <c r="N171" s="271">
        <f>ROUND(L171*K171,2)</f>
        <v>0</v>
      </c>
      <c r="O171" s="271"/>
      <c r="P171" s="271"/>
      <c r="Q171" s="271"/>
      <c r="R171" s="140"/>
      <c r="T171" s="141" t="s">
        <v>5</v>
      </c>
      <c r="U171" s="151" t="s">
        <v>34</v>
      </c>
      <c r="V171" s="152">
        <v>0</v>
      </c>
      <c r="W171" s="152">
        <f>V171*K171</f>
        <v>0</v>
      </c>
      <c r="X171" s="152">
        <v>0</v>
      </c>
      <c r="Y171" s="152">
        <f>X171*K171</f>
        <v>0</v>
      </c>
      <c r="Z171" s="152">
        <v>0</v>
      </c>
      <c r="AA171" s="153">
        <f>Z171*K171</f>
        <v>0</v>
      </c>
      <c r="AR171" s="18" t="s">
        <v>137</v>
      </c>
      <c r="AT171" s="18" t="s">
        <v>133</v>
      </c>
      <c r="AU171" s="18" t="s">
        <v>90</v>
      </c>
      <c r="AY171" s="18" t="s">
        <v>132</v>
      </c>
      <c r="BE171" s="144">
        <f>IF(U171="základní",N171,0)</f>
        <v>0</v>
      </c>
      <c r="BF171" s="144">
        <f>IF(U171="snížená",N171,0)</f>
        <v>0</v>
      </c>
      <c r="BG171" s="144">
        <f>IF(U171="zákl. přenesená",N171,0)</f>
        <v>0</v>
      </c>
      <c r="BH171" s="144">
        <f>IF(U171="sníž. přenesená",N171,0)</f>
        <v>0</v>
      </c>
      <c r="BI171" s="144">
        <f>IF(U171="nulová",N171,0)</f>
        <v>0</v>
      </c>
      <c r="BJ171" s="18" t="s">
        <v>74</v>
      </c>
      <c r="BK171" s="144">
        <f>ROUND(L171*K171,2)</f>
        <v>0</v>
      </c>
      <c r="BL171" s="18" t="s">
        <v>137</v>
      </c>
      <c r="BM171" s="18" t="s">
        <v>232</v>
      </c>
    </row>
    <row r="172" spans="2:65" s="1" customFormat="1" ht="6.95" customHeight="1">
      <c r="B172" s="55"/>
      <c r="C172" s="56"/>
      <c r="D172" s="56"/>
      <c r="E172" s="56"/>
      <c r="F172" s="56"/>
      <c r="G172" s="56"/>
      <c r="H172" s="56"/>
      <c r="I172" s="56"/>
      <c r="J172" s="56"/>
      <c r="K172" s="56"/>
      <c r="L172" s="56"/>
      <c r="M172" s="56"/>
      <c r="N172" s="56"/>
      <c r="O172" s="56"/>
      <c r="P172" s="56"/>
      <c r="Q172" s="56"/>
      <c r="R172" s="57"/>
    </row>
  </sheetData>
  <mergeCells count="190">
    <mergeCell ref="F148:I148"/>
    <mergeCell ref="N146:Q146"/>
    <mergeCell ref="N147:Q147"/>
    <mergeCell ref="N148:Q148"/>
    <mergeCell ref="N143:Q143"/>
    <mergeCell ref="N144:Q144"/>
    <mergeCell ref="N145:Q145"/>
    <mergeCell ref="L148:M148"/>
    <mergeCell ref="L147:M147"/>
    <mergeCell ref="L143:M143"/>
    <mergeCell ref="L144:M144"/>
    <mergeCell ref="F139:I139"/>
    <mergeCell ref="F141:I141"/>
    <mergeCell ref="F142:I142"/>
    <mergeCell ref="F143:I143"/>
    <mergeCell ref="F144:I144"/>
    <mergeCell ref="F147:I147"/>
    <mergeCell ref="N101:Q101"/>
    <mergeCell ref="N98:Q98"/>
    <mergeCell ref="N99:Q99"/>
    <mergeCell ref="N100:Q100"/>
    <mergeCell ref="N103:Q103"/>
    <mergeCell ref="C111:Q111"/>
    <mergeCell ref="F113:P113"/>
    <mergeCell ref="F114:P114"/>
    <mergeCell ref="L131:M131"/>
    <mergeCell ref="N141:Q141"/>
    <mergeCell ref="N142:Q142"/>
    <mergeCell ref="L141:M141"/>
    <mergeCell ref="N140:Q140"/>
    <mergeCell ref="N139:Q139"/>
    <mergeCell ref="L142:M142"/>
    <mergeCell ref="M119:Q119"/>
    <mergeCell ref="N125:Q125"/>
    <mergeCell ref="L127:M127"/>
    <mergeCell ref="M36:P36"/>
    <mergeCell ref="M33:P33"/>
    <mergeCell ref="M34:P34"/>
    <mergeCell ref="M35:P35"/>
    <mergeCell ref="M30:P30"/>
    <mergeCell ref="M27:P27"/>
    <mergeCell ref="M28:P28"/>
    <mergeCell ref="E24:L24"/>
    <mergeCell ref="M32:P32"/>
    <mergeCell ref="H32:J32"/>
    <mergeCell ref="N127:Q127"/>
    <mergeCell ref="L126:M126"/>
    <mergeCell ref="N126:Q126"/>
    <mergeCell ref="N128:Q128"/>
    <mergeCell ref="L128:M128"/>
    <mergeCell ref="L121:M121"/>
    <mergeCell ref="N121:Q121"/>
    <mergeCell ref="N122:Q122"/>
    <mergeCell ref="N124:Q124"/>
    <mergeCell ref="N123:Q123"/>
    <mergeCell ref="N131:Q131"/>
    <mergeCell ref="N133:Q133"/>
    <mergeCell ref="L139:M139"/>
    <mergeCell ref="N138:Q138"/>
    <mergeCell ref="L135:M135"/>
    <mergeCell ref="N134:Q134"/>
    <mergeCell ref="N136:Q136"/>
    <mergeCell ref="N135:Q135"/>
    <mergeCell ref="N137:Q137"/>
    <mergeCell ref="L137:M137"/>
    <mergeCell ref="L136:M136"/>
    <mergeCell ref="N86:Q86"/>
    <mergeCell ref="N88:Q88"/>
    <mergeCell ref="L38:P38"/>
    <mergeCell ref="F137:I137"/>
    <mergeCell ref="F133:I133"/>
    <mergeCell ref="F135:I135"/>
    <mergeCell ref="F136:I136"/>
    <mergeCell ref="F134:I134"/>
    <mergeCell ref="L132:M132"/>
    <mergeCell ref="L133:M133"/>
    <mergeCell ref="L130:M130"/>
    <mergeCell ref="L129:M129"/>
    <mergeCell ref="L134:M134"/>
    <mergeCell ref="N90:Q90"/>
    <mergeCell ref="N91:Q91"/>
    <mergeCell ref="N92:Q92"/>
    <mergeCell ref="N94:Q94"/>
    <mergeCell ref="N95:Q95"/>
    <mergeCell ref="N96:Q96"/>
    <mergeCell ref="N97:Q97"/>
    <mergeCell ref="N93:Q93"/>
    <mergeCell ref="N129:Q129"/>
    <mergeCell ref="N132:Q132"/>
    <mergeCell ref="N130:Q130"/>
    <mergeCell ref="AD127:AG127"/>
    <mergeCell ref="AD133:AG133"/>
    <mergeCell ref="AD130:AG130"/>
    <mergeCell ref="AD128:AG128"/>
    <mergeCell ref="AD129:AG129"/>
    <mergeCell ref="AD131:AG131"/>
    <mergeCell ref="AD132:AG132"/>
    <mergeCell ref="O11:P11"/>
    <mergeCell ref="O18:P18"/>
    <mergeCell ref="O20:P20"/>
    <mergeCell ref="O21:P21"/>
    <mergeCell ref="O15:P15"/>
    <mergeCell ref="O12:P12"/>
    <mergeCell ref="O14:P14"/>
    <mergeCell ref="O17:P17"/>
    <mergeCell ref="L105:Q105"/>
    <mergeCell ref="M116:P116"/>
    <mergeCell ref="M118:Q118"/>
    <mergeCell ref="N89:Q89"/>
    <mergeCell ref="C76:Q76"/>
    <mergeCell ref="C86:G86"/>
    <mergeCell ref="F79:P79"/>
    <mergeCell ref="F78:P78"/>
    <mergeCell ref="M81:P81"/>
    <mergeCell ref="F165:I165"/>
    <mergeCell ref="F166:I166"/>
    <mergeCell ref="L166:M166"/>
    <mergeCell ref="H1:K1"/>
    <mergeCell ref="S2:AC2"/>
    <mergeCell ref="C2:Q2"/>
    <mergeCell ref="C4:Q4"/>
    <mergeCell ref="F6:P6"/>
    <mergeCell ref="F7:P7"/>
    <mergeCell ref="O9:P9"/>
    <mergeCell ref="F132:I132"/>
    <mergeCell ref="F131:I131"/>
    <mergeCell ref="F126:I126"/>
    <mergeCell ref="F127:I127"/>
    <mergeCell ref="F128:I128"/>
    <mergeCell ref="F129:I129"/>
    <mergeCell ref="F130:I130"/>
    <mergeCell ref="F121:I121"/>
    <mergeCell ref="H33:J33"/>
    <mergeCell ref="H34:J34"/>
    <mergeCell ref="H36:J36"/>
    <mergeCell ref="H35:J35"/>
    <mergeCell ref="M83:Q83"/>
    <mergeCell ref="M84:Q84"/>
    <mergeCell ref="L161:M161"/>
    <mergeCell ref="L162:M162"/>
    <mergeCell ref="N162:Q162"/>
    <mergeCell ref="N161:Q161"/>
    <mergeCell ref="N149:Q149"/>
    <mergeCell ref="N153:Q153"/>
    <mergeCell ref="N155:Q155"/>
    <mergeCell ref="N154:Q154"/>
    <mergeCell ref="N156:Q156"/>
    <mergeCell ref="N157:Q157"/>
    <mergeCell ref="L155:M155"/>
    <mergeCell ref="L154:M154"/>
    <mergeCell ref="N150:Q150"/>
    <mergeCell ref="N152:Q152"/>
    <mergeCell ref="N151:Q151"/>
    <mergeCell ref="L153:M153"/>
    <mergeCell ref="L150:M150"/>
    <mergeCell ref="L151:M151"/>
    <mergeCell ref="L152:M152"/>
    <mergeCell ref="L164:M164"/>
    <mergeCell ref="L165:M165"/>
    <mergeCell ref="N165:Q165"/>
    <mergeCell ref="N164:Q164"/>
    <mergeCell ref="N166:Q166"/>
    <mergeCell ref="N163:Q163"/>
    <mergeCell ref="F150:I150"/>
    <mergeCell ref="F161:I161"/>
    <mergeCell ref="F154:I154"/>
    <mergeCell ref="F151:I151"/>
    <mergeCell ref="F152:I152"/>
    <mergeCell ref="F153:I153"/>
    <mergeCell ref="F159:I159"/>
    <mergeCell ref="F160:I160"/>
    <mergeCell ref="F158:I158"/>
    <mergeCell ref="F155:I155"/>
    <mergeCell ref="F162:I162"/>
    <mergeCell ref="F164:I164"/>
    <mergeCell ref="N159:Q159"/>
    <mergeCell ref="N158:Q158"/>
    <mergeCell ref="N160:Q160"/>
    <mergeCell ref="L160:M160"/>
    <mergeCell ref="L158:M158"/>
    <mergeCell ref="L159:M159"/>
    <mergeCell ref="F171:I171"/>
    <mergeCell ref="F169:I169"/>
    <mergeCell ref="L171:M171"/>
    <mergeCell ref="L169:M169"/>
    <mergeCell ref="N171:Q171"/>
    <mergeCell ref="N169:Q169"/>
    <mergeCell ref="N168:Q168"/>
    <mergeCell ref="N170:Q170"/>
    <mergeCell ref="N167:Q167"/>
  </mergeCells>
  <hyperlinks>
    <hyperlink ref="F1:G1" location="C2" display="1) Krycí list rozpočtu"/>
    <hyperlink ref="H1:K1" location="C86" display="2) Rekapitulace rozpočtu"/>
    <hyperlink ref="L1" location="C123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146"/>
  <sheetViews>
    <sheetView showGridLines="0" workbookViewId="0">
      <pane ySplit="1" topLeftCell="A2" activePane="bottomLeft" state="frozen"/>
      <selection pane="bottomLeft" activeCell="D28" sqref="D28:P28"/>
    </sheetView>
  </sheetViews>
  <sheetFormatPr defaultRowHeight="13.5"/>
  <cols>
    <col min="1" max="1" width="8.33203125" style="188" customWidth="1"/>
    <col min="2" max="2" width="1.6640625" style="188" customWidth="1"/>
    <col min="3" max="3" width="4.1640625" style="188" customWidth="1"/>
    <col min="4" max="4" width="4.33203125" style="188" customWidth="1"/>
    <col min="5" max="5" width="17.1640625" style="188" customWidth="1"/>
    <col min="6" max="7" width="11.1640625" style="188" customWidth="1"/>
    <col min="8" max="8" width="12.5" style="188" customWidth="1"/>
    <col min="9" max="9" width="7" style="188" customWidth="1"/>
    <col min="10" max="10" width="5.1640625" style="188" customWidth="1"/>
    <col min="11" max="11" width="11.5" style="188" customWidth="1"/>
    <col min="12" max="12" width="12" style="188" customWidth="1"/>
    <col min="13" max="14" width="6" style="188" customWidth="1"/>
    <col min="15" max="15" width="2" style="188" customWidth="1"/>
    <col min="16" max="16" width="12.5" style="188" customWidth="1"/>
    <col min="17" max="17" width="4.1640625" style="188" customWidth="1"/>
    <col min="18" max="18" width="3.83203125" style="188" customWidth="1"/>
    <col min="19" max="19" width="8.1640625" style="188" customWidth="1"/>
    <col min="20" max="20" width="29.6640625" style="188" hidden="1" customWidth="1"/>
    <col min="21" max="21" width="16.33203125" style="188" hidden="1" customWidth="1"/>
    <col min="22" max="22" width="12.33203125" style="188" hidden="1" customWidth="1"/>
    <col min="23" max="23" width="16.33203125" style="188" hidden="1" customWidth="1"/>
    <col min="24" max="24" width="12.1640625" style="188" hidden="1" customWidth="1"/>
    <col min="25" max="25" width="15" style="188" hidden="1" customWidth="1"/>
    <col min="26" max="26" width="11" style="188" hidden="1" customWidth="1"/>
    <col min="27" max="27" width="15" style="188" hidden="1" customWidth="1"/>
    <col min="28" max="28" width="16.33203125" style="188" hidden="1" customWidth="1"/>
    <col min="29" max="29" width="11" style="188" customWidth="1"/>
    <col min="30" max="30" width="15" style="188" customWidth="1"/>
    <col min="31" max="31" width="16.33203125" style="188" customWidth="1"/>
    <col min="32" max="16384" width="9.33203125" style="188"/>
  </cols>
  <sheetData>
    <row r="1" spans="1:66" ht="21.75" customHeight="1">
      <c r="A1" s="99"/>
      <c r="B1" s="11"/>
      <c r="C1" s="11"/>
      <c r="D1" s="12" t="s">
        <v>1</v>
      </c>
      <c r="E1" s="11"/>
      <c r="F1" s="13" t="s">
        <v>85</v>
      </c>
      <c r="G1" s="13"/>
      <c r="H1" s="281" t="s">
        <v>86</v>
      </c>
      <c r="I1" s="281"/>
      <c r="J1" s="281"/>
      <c r="K1" s="281"/>
      <c r="L1" s="13" t="s">
        <v>87</v>
      </c>
      <c r="M1" s="11"/>
      <c r="N1" s="11"/>
      <c r="O1" s="12" t="s">
        <v>88</v>
      </c>
      <c r="P1" s="11"/>
      <c r="Q1" s="11"/>
      <c r="R1" s="11"/>
      <c r="S1" s="13" t="s">
        <v>89</v>
      </c>
      <c r="T1" s="13"/>
      <c r="U1" s="99"/>
      <c r="V1" s="99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266" t="s">
        <v>7</v>
      </c>
      <c r="D2" s="267"/>
      <c r="E2" s="267"/>
      <c r="F2" s="267"/>
      <c r="G2" s="267"/>
      <c r="H2" s="267"/>
      <c r="I2" s="267"/>
      <c r="J2" s="267"/>
      <c r="K2" s="267"/>
      <c r="L2" s="267"/>
      <c r="M2" s="267"/>
      <c r="N2" s="267"/>
      <c r="O2" s="267"/>
      <c r="P2" s="267"/>
      <c r="Q2" s="267"/>
      <c r="S2" s="264" t="s">
        <v>8</v>
      </c>
      <c r="T2" s="265"/>
      <c r="U2" s="265"/>
      <c r="V2" s="265"/>
      <c r="W2" s="265"/>
      <c r="X2" s="265"/>
      <c r="Y2" s="265"/>
      <c r="Z2" s="265"/>
      <c r="AA2" s="265"/>
      <c r="AB2" s="265"/>
      <c r="AC2" s="265"/>
      <c r="AT2" s="18" t="s">
        <v>81</v>
      </c>
    </row>
    <row r="3" spans="1:6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90</v>
      </c>
    </row>
    <row r="4" spans="1:66" ht="36.950000000000003" customHeight="1">
      <c r="B4" s="22"/>
      <c r="C4" s="238" t="s">
        <v>91</v>
      </c>
      <c r="D4" s="239"/>
      <c r="E4" s="239"/>
      <c r="F4" s="239"/>
      <c r="G4" s="239"/>
      <c r="H4" s="239"/>
      <c r="I4" s="239"/>
      <c r="J4" s="239"/>
      <c r="K4" s="239"/>
      <c r="L4" s="239"/>
      <c r="M4" s="239"/>
      <c r="N4" s="239"/>
      <c r="O4" s="239"/>
      <c r="P4" s="239"/>
      <c r="Q4" s="239"/>
      <c r="R4" s="23"/>
      <c r="T4" s="189" t="s">
        <v>13</v>
      </c>
      <c r="AT4" s="18" t="s">
        <v>6</v>
      </c>
    </row>
    <row r="5" spans="1:66" ht="6.95" customHeight="1">
      <c r="B5" s="22"/>
      <c r="C5" s="187"/>
      <c r="D5" s="187"/>
      <c r="E5" s="187"/>
      <c r="F5" s="187"/>
      <c r="G5" s="187"/>
      <c r="H5" s="187"/>
      <c r="I5" s="187"/>
      <c r="J5" s="187"/>
      <c r="K5" s="187"/>
      <c r="L5" s="187"/>
      <c r="M5" s="187"/>
      <c r="N5" s="187"/>
      <c r="O5" s="187"/>
      <c r="P5" s="187"/>
      <c r="Q5" s="187"/>
      <c r="R5" s="23"/>
    </row>
    <row r="6" spans="1:66" ht="25.35" customHeight="1">
      <c r="B6" s="22"/>
      <c r="C6" s="187"/>
      <c r="D6" s="194" t="s">
        <v>16</v>
      </c>
      <c r="E6" s="187"/>
      <c r="F6" s="285" t="str">
        <f>'[1]Rekapitulace stavby'!K6</f>
        <v>1 - Český rozhlas 22</v>
      </c>
      <c r="G6" s="286"/>
      <c r="H6" s="286"/>
      <c r="I6" s="286"/>
      <c r="J6" s="286"/>
      <c r="K6" s="286"/>
      <c r="L6" s="286"/>
      <c r="M6" s="286"/>
      <c r="N6" s="286"/>
      <c r="O6" s="286"/>
      <c r="P6" s="286"/>
      <c r="Q6" s="187"/>
      <c r="R6" s="23"/>
    </row>
    <row r="7" spans="1:66" s="1" customFormat="1" ht="32.85" customHeight="1">
      <c r="B7" s="31"/>
      <c r="C7" s="193"/>
      <c r="D7" s="27" t="s">
        <v>92</v>
      </c>
      <c r="E7" s="193"/>
      <c r="F7" s="269">
        <v>11</v>
      </c>
      <c r="G7" s="284"/>
      <c r="H7" s="284"/>
      <c r="I7" s="284"/>
      <c r="J7" s="284"/>
      <c r="K7" s="284"/>
      <c r="L7" s="284"/>
      <c r="M7" s="284"/>
      <c r="N7" s="284"/>
      <c r="O7" s="284"/>
      <c r="P7" s="284"/>
      <c r="Q7" s="193"/>
      <c r="R7" s="33"/>
    </row>
    <row r="8" spans="1:66" s="1" customFormat="1" ht="14.45" customHeight="1">
      <c r="B8" s="31"/>
      <c r="C8" s="193"/>
      <c r="D8" s="194" t="s">
        <v>17</v>
      </c>
      <c r="E8" s="193"/>
      <c r="F8" s="190" t="s">
        <v>5</v>
      </c>
      <c r="G8" s="193"/>
      <c r="H8" s="193"/>
      <c r="I8" s="193"/>
      <c r="J8" s="193"/>
      <c r="K8" s="193"/>
      <c r="L8" s="193"/>
      <c r="M8" s="194" t="s">
        <v>18</v>
      </c>
      <c r="N8" s="193"/>
      <c r="O8" s="190" t="s">
        <v>5</v>
      </c>
      <c r="P8" s="193"/>
      <c r="Q8" s="193"/>
      <c r="R8" s="33"/>
    </row>
    <row r="9" spans="1:66" s="1" customFormat="1" ht="14.45" customHeight="1">
      <c r="B9" s="31"/>
      <c r="C9" s="193"/>
      <c r="D9" s="194" t="s">
        <v>19</v>
      </c>
      <c r="E9" s="193"/>
      <c r="F9" s="190" t="s">
        <v>20</v>
      </c>
      <c r="G9" s="193"/>
      <c r="H9" s="193"/>
      <c r="I9" s="193"/>
      <c r="J9" s="193"/>
      <c r="K9" s="193"/>
      <c r="L9" s="193"/>
      <c r="M9" s="194" t="s">
        <v>21</v>
      </c>
      <c r="N9" s="193"/>
      <c r="O9" s="287" t="str">
        <f>'[1]Rekapitulace stavby'!AN8</f>
        <v>6. 2. 2019</v>
      </c>
      <c r="P9" s="287"/>
      <c r="Q9" s="193"/>
      <c r="R9" s="33"/>
    </row>
    <row r="10" spans="1:66" s="1" customFormat="1" ht="10.9" customHeight="1">
      <c r="B10" s="31"/>
      <c r="C10" s="193"/>
      <c r="D10" s="193"/>
      <c r="E10" s="193"/>
      <c r="F10" s="193"/>
      <c r="G10" s="193"/>
      <c r="H10" s="193"/>
      <c r="I10" s="193"/>
      <c r="J10" s="193"/>
      <c r="K10" s="193"/>
      <c r="L10" s="193"/>
      <c r="M10" s="193"/>
      <c r="N10" s="193"/>
      <c r="O10" s="193"/>
      <c r="P10" s="193"/>
      <c r="Q10" s="193"/>
      <c r="R10" s="33"/>
    </row>
    <row r="11" spans="1:66" s="1" customFormat="1" ht="14.45" customHeight="1">
      <c r="B11" s="31"/>
      <c r="C11" s="193"/>
      <c r="D11" s="194" t="s">
        <v>23</v>
      </c>
      <c r="E11" s="193"/>
      <c r="F11" s="193"/>
      <c r="G11" s="193"/>
      <c r="H11" s="193"/>
      <c r="I11" s="193"/>
      <c r="J11" s="193"/>
      <c r="K11" s="193"/>
      <c r="L11" s="193"/>
      <c r="M11" s="194" t="s">
        <v>24</v>
      </c>
      <c r="N11" s="193"/>
      <c r="O11" s="268" t="str">
        <f>IF('[1]Rekapitulace stavby'!AN10="","",'[1]Rekapitulace stavby'!AN10)</f>
        <v/>
      </c>
      <c r="P11" s="268"/>
      <c r="Q11" s="193"/>
      <c r="R11" s="33"/>
    </row>
    <row r="12" spans="1:66" s="1" customFormat="1" ht="18" customHeight="1">
      <c r="B12" s="31"/>
      <c r="C12" s="193"/>
      <c r="D12" s="193"/>
      <c r="E12" s="190" t="str">
        <f>IF('[1]Rekapitulace stavby'!E11="","",'[1]Rekapitulace stavby'!E11)</f>
        <v xml:space="preserve"> </v>
      </c>
      <c r="F12" s="193"/>
      <c r="G12" s="193"/>
      <c r="H12" s="193"/>
      <c r="I12" s="193"/>
      <c r="J12" s="193"/>
      <c r="K12" s="193"/>
      <c r="L12" s="193"/>
      <c r="M12" s="194" t="s">
        <v>25</v>
      </c>
      <c r="N12" s="193"/>
      <c r="O12" s="268" t="str">
        <f>IF('[1]Rekapitulace stavby'!AN11="","",'[1]Rekapitulace stavby'!AN11)</f>
        <v/>
      </c>
      <c r="P12" s="268"/>
      <c r="Q12" s="193"/>
      <c r="R12" s="33"/>
    </row>
    <row r="13" spans="1:66" s="1" customFormat="1" ht="6.95" customHeight="1">
      <c r="B13" s="31"/>
      <c r="C13" s="193"/>
      <c r="D13" s="193"/>
      <c r="E13" s="193"/>
      <c r="F13" s="193"/>
      <c r="G13" s="193"/>
      <c r="H13" s="193"/>
      <c r="I13" s="193"/>
      <c r="J13" s="193"/>
      <c r="K13" s="193"/>
      <c r="L13" s="193"/>
      <c r="M13" s="193"/>
      <c r="N13" s="193"/>
      <c r="O13" s="193"/>
      <c r="P13" s="193"/>
      <c r="Q13" s="193"/>
      <c r="R13" s="33"/>
    </row>
    <row r="14" spans="1:66" s="1" customFormat="1" ht="14.45" customHeight="1">
      <c r="B14" s="31"/>
      <c r="C14" s="193"/>
      <c r="D14" s="194" t="s">
        <v>26</v>
      </c>
      <c r="E14" s="193"/>
      <c r="F14" s="193"/>
      <c r="G14" s="193"/>
      <c r="H14" s="193"/>
      <c r="I14" s="193"/>
      <c r="J14" s="193"/>
      <c r="K14" s="193"/>
      <c r="L14" s="193"/>
      <c r="M14" s="194" t="s">
        <v>24</v>
      </c>
      <c r="N14" s="193"/>
      <c r="O14" s="268" t="str">
        <f>IF('[1]Rekapitulace stavby'!AN13="","",'[1]Rekapitulace stavby'!AN13)</f>
        <v/>
      </c>
      <c r="P14" s="268"/>
      <c r="Q14" s="193"/>
      <c r="R14" s="33"/>
    </row>
    <row r="15" spans="1:66" s="1" customFormat="1" ht="18" customHeight="1">
      <c r="B15" s="31"/>
      <c r="C15" s="193"/>
      <c r="D15" s="193"/>
      <c r="E15" s="190" t="str">
        <f>IF('[1]Rekapitulace stavby'!E14="","",'[1]Rekapitulace stavby'!E14)</f>
        <v xml:space="preserve"> </v>
      </c>
      <c r="F15" s="193"/>
      <c r="G15" s="193"/>
      <c r="H15" s="193"/>
      <c r="I15" s="193"/>
      <c r="J15" s="193"/>
      <c r="K15" s="193"/>
      <c r="L15" s="193"/>
      <c r="M15" s="194" t="s">
        <v>25</v>
      </c>
      <c r="N15" s="193"/>
      <c r="O15" s="268" t="str">
        <f>IF('[1]Rekapitulace stavby'!AN14="","",'[1]Rekapitulace stavby'!AN14)</f>
        <v/>
      </c>
      <c r="P15" s="268"/>
      <c r="Q15" s="193"/>
      <c r="R15" s="33"/>
    </row>
    <row r="16" spans="1:66" s="1" customFormat="1" ht="6.95" customHeight="1">
      <c r="B16" s="31"/>
      <c r="C16" s="193"/>
      <c r="D16" s="193"/>
      <c r="E16" s="193"/>
      <c r="F16" s="193"/>
      <c r="G16" s="193"/>
      <c r="H16" s="193"/>
      <c r="I16" s="193"/>
      <c r="J16" s="193"/>
      <c r="K16" s="193"/>
      <c r="L16" s="193"/>
      <c r="M16" s="193"/>
      <c r="N16" s="193"/>
      <c r="O16" s="193"/>
      <c r="P16" s="193"/>
      <c r="Q16" s="193"/>
      <c r="R16" s="33"/>
    </row>
    <row r="17" spans="2:18" s="1" customFormat="1" ht="14.45" customHeight="1">
      <c r="B17" s="31"/>
      <c r="C17" s="193"/>
      <c r="D17" s="194" t="s">
        <v>27</v>
      </c>
      <c r="E17" s="193"/>
      <c r="F17" s="193"/>
      <c r="G17" s="193"/>
      <c r="H17" s="193"/>
      <c r="I17" s="193"/>
      <c r="J17" s="193"/>
      <c r="K17" s="193"/>
      <c r="L17" s="193"/>
      <c r="M17" s="194" t="s">
        <v>24</v>
      </c>
      <c r="N17" s="193"/>
      <c r="O17" s="268" t="str">
        <f>IF('[1]Rekapitulace stavby'!AN16="","",'[1]Rekapitulace stavby'!AN16)</f>
        <v/>
      </c>
      <c r="P17" s="268"/>
      <c r="Q17" s="193"/>
      <c r="R17" s="33"/>
    </row>
    <row r="18" spans="2:18" s="1" customFormat="1" ht="18" customHeight="1">
      <c r="B18" s="31"/>
      <c r="C18" s="193"/>
      <c r="D18" s="193"/>
      <c r="E18" s="190" t="str">
        <f>IF('[1]Rekapitulace stavby'!E17="","",'[1]Rekapitulace stavby'!E17)</f>
        <v xml:space="preserve"> </v>
      </c>
      <c r="F18" s="193"/>
      <c r="G18" s="193"/>
      <c r="H18" s="193"/>
      <c r="I18" s="193"/>
      <c r="J18" s="193"/>
      <c r="K18" s="193"/>
      <c r="L18" s="193"/>
      <c r="M18" s="194" t="s">
        <v>25</v>
      </c>
      <c r="N18" s="193"/>
      <c r="O18" s="268" t="str">
        <f>IF('[1]Rekapitulace stavby'!AN17="","",'[1]Rekapitulace stavby'!AN17)</f>
        <v/>
      </c>
      <c r="P18" s="268"/>
      <c r="Q18" s="193"/>
      <c r="R18" s="33"/>
    </row>
    <row r="19" spans="2:18" s="1" customFormat="1" ht="6.95" customHeight="1">
      <c r="B19" s="31"/>
      <c r="C19" s="193"/>
      <c r="D19" s="193"/>
      <c r="E19" s="193"/>
      <c r="F19" s="193"/>
      <c r="G19" s="193"/>
      <c r="H19" s="193"/>
      <c r="I19" s="193"/>
      <c r="J19" s="193"/>
      <c r="K19" s="193"/>
      <c r="L19" s="193"/>
      <c r="M19" s="193"/>
      <c r="N19" s="193"/>
      <c r="O19" s="193"/>
      <c r="P19" s="193"/>
      <c r="Q19" s="193"/>
      <c r="R19" s="33"/>
    </row>
    <row r="20" spans="2:18" s="1" customFormat="1" ht="14.45" customHeight="1">
      <c r="B20" s="31"/>
      <c r="C20" s="193"/>
      <c r="D20" s="194" t="s">
        <v>29</v>
      </c>
      <c r="E20" s="193"/>
      <c r="F20" s="193"/>
      <c r="G20" s="193"/>
      <c r="H20" s="193"/>
      <c r="I20" s="193"/>
      <c r="J20" s="193"/>
      <c r="K20" s="193"/>
      <c r="L20" s="193"/>
      <c r="M20" s="194" t="s">
        <v>24</v>
      </c>
      <c r="N20" s="193"/>
      <c r="O20" s="268" t="str">
        <f>IF('[1]Rekapitulace stavby'!AN19="","",'[1]Rekapitulace stavby'!AN19)</f>
        <v/>
      </c>
      <c r="P20" s="268"/>
      <c r="Q20" s="193"/>
      <c r="R20" s="33"/>
    </row>
    <row r="21" spans="2:18" s="1" customFormat="1" ht="18" customHeight="1">
      <c r="B21" s="31"/>
      <c r="C21" s="193"/>
      <c r="D21" s="193"/>
      <c r="E21" s="190" t="str">
        <f>IF('[1]Rekapitulace stavby'!E20="","",'[1]Rekapitulace stavby'!E20)</f>
        <v xml:space="preserve"> </v>
      </c>
      <c r="F21" s="193"/>
      <c r="G21" s="193"/>
      <c r="H21" s="193"/>
      <c r="I21" s="193"/>
      <c r="J21" s="193"/>
      <c r="K21" s="193"/>
      <c r="L21" s="193"/>
      <c r="M21" s="194" t="s">
        <v>25</v>
      </c>
      <c r="N21" s="193"/>
      <c r="O21" s="268" t="str">
        <f>IF('[1]Rekapitulace stavby'!AN20="","",'[1]Rekapitulace stavby'!AN20)</f>
        <v/>
      </c>
      <c r="P21" s="268"/>
      <c r="Q21" s="193"/>
      <c r="R21" s="33"/>
    </row>
    <row r="22" spans="2:18" s="1" customFormat="1" ht="6.95" customHeight="1">
      <c r="B22" s="31"/>
      <c r="C22" s="193"/>
      <c r="D22" s="193"/>
      <c r="E22" s="193"/>
      <c r="F22" s="193"/>
      <c r="G22" s="193"/>
      <c r="H22" s="193"/>
      <c r="I22" s="193"/>
      <c r="J22" s="193"/>
      <c r="K22" s="193"/>
      <c r="L22" s="193"/>
      <c r="M22" s="193"/>
      <c r="N22" s="193"/>
      <c r="O22" s="193"/>
      <c r="P22" s="193"/>
      <c r="Q22" s="193"/>
      <c r="R22" s="33"/>
    </row>
    <row r="23" spans="2:18" s="1" customFormat="1" ht="14.45" customHeight="1">
      <c r="B23" s="31"/>
      <c r="C23" s="193"/>
      <c r="D23" s="194" t="s">
        <v>30</v>
      </c>
      <c r="E23" s="193"/>
      <c r="F23" s="193"/>
      <c r="G23" s="193"/>
      <c r="H23" s="193"/>
      <c r="I23" s="193"/>
      <c r="J23" s="193"/>
      <c r="K23" s="193"/>
      <c r="L23" s="193"/>
      <c r="M23" s="193"/>
      <c r="N23" s="193"/>
      <c r="O23" s="193"/>
      <c r="P23" s="193"/>
      <c r="Q23" s="193"/>
      <c r="R23" s="33"/>
    </row>
    <row r="24" spans="2:18" s="1" customFormat="1" ht="16.5" customHeight="1">
      <c r="B24" s="31"/>
      <c r="C24" s="193"/>
      <c r="D24" s="193"/>
      <c r="E24" s="259" t="s">
        <v>5</v>
      </c>
      <c r="F24" s="259"/>
      <c r="G24" s="259"/>
      <c r="H24" s="259"/>
      <c r="I24" s="259"/>
      <c r="J24" s="259"/>
      <c r="K24" s="259"/>
      <c r="L24" s="259"/>
      <c r="M24" s="193"/>
      <c r="N24" s="193"/>
      <c r="O24" s="193"/>
      <c r="P24" s="193"/>
      <c r="Q24" s="193"/>
      <c r="R24" s="33"/>
    </row>
    <row r="25" spans="2:18" s="1" customFormat="1" ht="6.95" customHeight="1">
      <c r="B25" s="31"/>
      <c r="C25" s="193"/>
      <c r="D25" s="193"/>
      <c r="E25" s="193"/>
      <c r="F25" s="193"/>
      <c r="G25" s="193"/>
      <c r="H25" s="193"/>
      <c r="I25" s="193"/>
      <c r="J25" s="193"/>
      <c r="K25" s="193"/>
      <c r="L25" s="193"/>
      <c r="M25" s="193"/>
      <c r="N25" s="193"/>
      <c r="O25" s="193"/>
      <c r="P25" s="193"/>
      <c r="Q25" s="193"/>
      <c r="R25" s="33"/>
    </row>
    <row r="26" spans="2:18" s="1" customFormat="1" ht="6.95" customHeight="1">
      <c r="B26" s="31"/>
      <c r="C26" s="193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193"/>
      <c r="R26" s="33"/>
    </row>
    <row r="27" spans="2:18" s="1" customFormat="1" ht="14.45" customHeight="1">
      <c r="B27" s="31"/>
      <c r="C27" s="193"/>
      <c r="D27" s="100" t="s">
        <v>93</v>
      </c>
      <c r="E27" s="193"/>
      <c r="F27" s="193"/>
      <c r="G27" s="193"/>
      <c r="H27" s="193"/>
      <c r="I27" s="193"/>
      <c r="J27" s="193"/>
      <c r="K27" s="193"/>
      <c r="L27" s="193"/>
      <c r="M27" s="260">
        <f>N88</f>
        <v>0</v>
      </c>
      <c r="N27" s="260"/>
      <c r="O27" s="260"/>
      <c r="P27" s="260"/>
      <c r="Q27" s="193"/>
      <c r="R27" s="33"/>
    </row>
    <row r="28" spans="2:18" s="1" customFormat="1" ht="14.45" customHeight="1">
      <c r="B28" s="31"/>
      <c r="C28" s="193"/>
      <c r="D28" s="30"/>
      <c r="E28" s="193"/>
      <c r="F28" s="193"/>
      <c r="G28" s="193"/>
      <c r="H28" s="193"/>
      <c r="I28" s="193"/>
      <c r="J28" s="193"/>
      <c r="K28" s="193"/>
      <c r="L28" s="193"/>
      <c r="M28" s="260"/>
      <c r="N28" s="260"/>
      <c r="O28" s="260"/>
      <c r="P28" s="260"/>
      <c r="Q28" s="193"/>
      <c r="R28" s="33"/>
    </row>
    <row r="29" spans="2:18" s="1" customFormat="1" ht="6.95" customHeight="1">
      <c r="B29" s="31"/>
      <c r="C29" s="193"/>
      <c r="D29" s="193"/>
      <c r="E29" s="193"/>
      <c r="F29" s="193"/>
      <c r="G29" s="193"/>
      <c r="H29" s="193"/>
      <c r="I29" s="193"/>
      <c r="J29" s="193"/>
      <c r="K29" s="193"/>
      <c r="L29" s="193"/>
      <c r="M29" s="193"/>
      <c r="N29" s="193"/>
      <c r="O29" s="193"/>
      <c r="P29" s="193"/>
      <c r="Q29" s="193"/>
      <c r="R29" s="33"/>
    </row>
    <row r="30" spans="2:18" s="1" customFormat="1" ht="25.35" customHeight="1">
      <c r="B30" s="31"/>
      <c r="C30" s="193"/>
      <c r="D30" s="101" t="s">
        <v>32</v>
      </c>
      <c r="E30" s="193"/>
      <c r="F30" s="193"/>
      <c r="G30" s="193"/>
      <c r="H30" s="193"/>
      <c r="I30" s="193"/>
      <c r="J30" s="193"/>
      <c r="K30" s="193"/>
      <c r="L30" s="193"/>
      <c r="M30" s="290">
        <f>ROUND(M27+M28,2)</f>
        <v>0</v>
      </c>
      <c r="N30" s="284"/>
      <c r="O30" s="284"/>
      <c r="P30" s="284"/>
      <c r="Q30" s="193"/>
      <c r="R30" s="33"/>
    </row>
    <row r="31" spans="2:18" s="1" customFormat="1" ht="6.95" customHeight="1">
      <c r="B31" s="31"/>
      <c r="C31" s="193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193"/>
      <c r="R31" s="33"/>
    </row>
    <row r="32" spans="2:18" s="1" customFormat="1" ht="14.45" customHeight="1">
      <c r="B32" s="31"/>
      <c r="C32" s="193"/>
      <c r="D32" s="186" t="s">
        <v>33</v>
      </c>
      <c r="E32" s="186" t="s">
        <v>34</v>
      </c>
      <c r="F32" s="191">
        <v>0.21</v>
      </c>
      <c r="G32" s="102" t="s">
        <v>35</v>
      </c>
      <c r="H32" s="291">
        <f>ROUND((SUM(BE95:BE96)+SUM(BE114:BE145)), 2)</f>
        <v>0</v>
      </c>
      <c r="I32" s="284"/>
      <c r="J32" s="284"/>
      <c r="K32" s="193"/>
      <c r="L32" s="193"/>
      <c r="M32" s="291">
        <f>ROUND(ROUND((SUM(BE95:BE96)+SUM(BE114:BE145)), 2)*F32, 2)</f>
        <v>0</v>
      </c>
      <c r="N32" s="284"/>
      <c r="O32" s="284"/>
      <c r="P32" s="284"/>
      <c r="Q32" s="193"/>
      <c r="R32" s="33"/>
    </row>
    <row r="33" spans="2:18" s="1" customFormat="1" ht="14.45" customHeight="1">
      <c r="B33" s="31"/>
      <c r="C33" s="193"/>
      <c r="D33" s="193"/>
      <c r="E33" s="186" t="s">
        <v>36</v>
      </c>
      <c r="F33" s="191">
        <v>0.15</v>
      </c>
      <c r="G33" s="102" t="s">
        <v>35</v>
      </c>
      <c r="H33" s="291">
        <f>ROUND((SUM(BF95:BF96)+SUM(BF114:BF145)), 2)</f>
        <v>0</v>
      </c>
      <c r="I33" s="284"/>
      <c r="J33" s="284"/>
      <c r="K33" s="193"/>
      <c r="L33" s="193"/>
      <c r="M33" s="291">
        <f>ROUND(ROUND((SUM(BF95:BF96)+SUM(BF114:BF145)), 2)*F33, 2)</f>
        <v>0</v>
      </c>
      <c r="N33" s="284"/>
      <c r="O33" s="284"/>
      <c r="P33" s="284"/>
      <c r="Q33" s="193"/>
      <c r="R33" s="33"/>
    </row>
    <row r="34" spans="2:18" s="1" customFormat="1" ht="14.45" hidden="1" customHeight="1">
      <c r="B34" s="31"/>
      <c r="C34" s="193"/>
      <c r="D34" s="193"/>
      <c r="E34" s="186" t="s">
        <v>37</v>
      </c>
      <c r="F34" s="191">
        <v>0.21</v>
      </c>
      <c r="G34" s="102" t="s">
        <v>35</v>
      </c>
      <c r="H34" s="291">
        <f>ROUND((SUM(BG95:BG96)+SUM(BG114:BG145)), 2)</f>
        <v>0</v>
      </c>
      <c r="I34" s="284"/>
      <c r="J34" s="284"/>
      <c r="K34" s="193"/>
      <c r="L34" s="193"/>
      <c r="M34" s="291">
        <v>0</v>
      </c>
      <c r="N34" s="284"/>
      <c r="O34" s="284"/>
      <c r="P34" s="284"/>
      <c r="Q34" s="193"/>
      <c r="R34" s="33"/>
    </row>
    <row r="35" spans="2:18" s="1" customFormat="1" ht="14.45" hidden="1" customHeight="1">
      <c r="B35" s="31"/>
      <c r="C35" s="193"/>
      <c r="D35" s="193"/>
      <c r="E35" s="186" t="s">
        <v>38</v>
      </c>
      <c r="F35" s="191">
        <v>0.15</v>
      </c>
      <c r="G35" s="102" t="s">
        <v>35</v>
      </c>
      <c r="H35" s="291">
        <f>ROUND((SUM(BH95:BH96)+SUM(BH114:BH145)), 2)</f>
        <v>0</v>
      </c>
      <c r="I35" s="284"/>
      <c r="J35" s="284"/>
      <c r="K35" s="193"/>
      <c r="L35" s="193"/>
      <c r="M35" s="291">
        <v>0</v>
      </c>
      <c r="N35" s="284"/>
      <c r="O35" s="284"/>
      <c r="P35" s="284"/>
      <c r="Q35" s="193"/>
      <c r="R35" s="33"/>
    </row>
    <row r="36" spans="2:18" s="1" customFormat="1" ht="14.45" hidden="1" customHeight="1">
      <c r="B36" s="31"/>
      <c r="C36" s="193"/>
      <c r="D36" s="193"/>
      <c r="E36" s="186" t="s">
        <v>39</v>
      </c>
      <c r="F36" s="191">
        <v>0</v>
      </c>
      <c r="G36" s="102" t="s">
        <v>35</v>
      </c>
      <c r="H36" s="291">
        <f>ROUND((SUM(BI95:BI96)+SUM(BI114:BI145)), 2)</f>
        <v>0</v>
      </c>
      <c r="I36" s="284"/>
      <c r="J36" s="284"/>
      <c r="K36" s="193"/>
      <c r="L36" s="193"/>
      <c r="M36" s="291">
        <v>0</v>
      </c>
      <c r="N36" s="284"/>
      <c r="O36" s="284"/>
      <c r="P36" s="284"/>
      <c r="Q36" s="193"/>
      <c r="R36" s="33"/>
    </row>
    <row r="37" spans="2:18" s="1" customFormat="1" ht="6.95" customHeight="1">
      <c r="B37" s="31"/>
      <c r="C37" s="193"/>
      <c r="D37" s="193"/>
      <c r="E37" s="193"/>
      <c r="F37" s="193"/>
      <c r="G37" s="193"/>
      <c r="H37" s="193"/>
      <c r="I37" s="193"/>
      <c r="J37" s="193"/>
      <c r="K37" s="193"/>
      <c r="L37" s="193"/>
      <c r="M37" s="193"/>
      <c r="N37" s="193"/>
      <c r="O37" s="193"/>
      <c r="P37" s="193"/>
      <c r="Q37" s="193"/>
      <c r="R37" s="33"/>
    </row>
    <row r="38" spans="2:18" s="1" customFormat="1" ht="25.35" customHeight="1">
      <c r="B38" s="31"/>
      <c r="C38" s="192"/>
      <c r="D38" s="103" t="s">
        <v>40</v>
      </c>
      <c r="E38" s="71"/>
      <c r="F38" s="71"/>
      <c r="G38" s="104" t="s">
        <v>41</v>
      </c>
      <c r="H38" s="105" t="s">
        <v>42</v>
      </c>
      <c r="I38" s="71"/>
      <c r="J38" s="71"/>
      <c r="K38" s="71"/>
      <c r="L38" s="288">
        <f>SUM(M30:M36)</f>
        <v>0</v>
      </c>
      <c r="M38" s="288"/>
      <c r="N38" s="288"/>
      <c r="O38" s="288"/>
      <c r="P38" s="289"/>
      <c r="Q38" s="192"/>
      <c r="R38" s="33"/>
    </row>
    <row r="39" spans="2:18" s="1" customFormat="1" ht="14.45" customHeight="1">
      <c r="B39" s="31"/>
      <c r="C39" s="193"/>
      <c r="D39" s="193"/>
      <c r="E39" s="193"/>
      <c r="F39" s="193"/>
      <c r="G39" s="193"/>
      <c r="H39" s="193"/>
      <c r="I39" s="193"/>
      <c r="J39" s="193"/>
      <c r="K39" s="193"/>
      <c r="L39" s="193"/>
      <c r="M39" s="193"/>
      <c r="N39" s="193"/>
      <c r="O39" s="193"/>
      <c r="P39" s="193"/>
      <c r="Q39" s="193"/>
      <c r="R39" s="33"/>
    </row>
    <row r="40" spans="2:18" s="1" customFormat="1" ht="14.45" customHeight="1">
      <c r="B40" s="31"/>
      <c r="C40" s="193"/>
      <c r="D40" s="193"/>
      <c r="E40" s="193"/>
      <c r="F40" s="193"/>
      <c r="G40" s="193"/>
      <c r="H40" s="193"/>
      <c r="I40" s="193"/>
      <c r="J40" s="193"/>
      <c r="K40" s="193"/>
      <c r="L40" s="193"/>
      <c r="M40" s="193"/>
      <c r="N40" s="193"/>
      <c r="O40" s="193"/>
      <c r="P40" s="193"/>
      <c r="Q40" s="193"/>
      <c r="R40" s="33"/>
    </row>
    <row r="41" spans="2:18">
      <c r="B41" s="22"/>
      <c r="C41" s="187"/>
      <c r="D41" s="187"/>
      <c r="E41" s="187"/>
      <c r="F41" s="187"/>
      <c r="G41" s="187"/>
      <c r="H41" s="187"/>
      <c r="I41" s="187"/>
      <c r="J41" s="187"/>
      <c r="K41" s="187"/>
      <c r="L41" s="187"/>
      <c r="M41" s="187"/>
      <c r="N41" s="187"/>
      <c r="O41" s="187"/>
      <c r="P41" s="187"/>
      <c r="Q41" s="187"/>
      <c r="R41" s="23"/>
    </row>
    <row r="42" spans="2:18">
      <c r="B42" s="22"/>
      <c r="C42" s="187"/>
      <c r="D42" s="187"/>
      <c r="E42" s="187"/>
      <c r="F42" s="187"/>
      <c r="G42" s="187"/>
      <c r="H42" s="187"/>
      <c r="I42" s="187"/>
      <c r="J42" s="187"/>
      <c r="K42" s="187"/>
      <c r="L42" s="187"/>
      <c r="M42" s="187"/>
      <c r="N42" s="187"/>
      <c r="O42" s="187"/>
      <c r="P42" s="187"/>
      <c r="Q42" s="187"/>
      <c r="R42" s="23"/>
    </row>
    <row r="43" spans="2:18">
      <c r="B43" s="22"/>
      <c r="C43" s="187"/>
      <c r="D43" s="187"/>
      <c r="E43" s="187"/>
      <c r="F43" s="187"/>
      <c r="G43" s="187"/>
      <c r="H43" s="187"/>
      <c r="I43" s="187"/>
      <c r="J43" s="187"/>
      <c r="K43" s="187"/>
      <c r="L43" s="187"/>
      <c r="M43" s="187"/>
      <c r="N43" s="187"/>
      <c r="O43" s="187"/>
      <c r="P43" s="187"/>
      <c r="Q43" s="187"/>
      <c r="R43" s="23"/>
    </row>
    <row r="44" spans="2:18">
      <c r="B44" s="22"/>
      <c r="C44" s="187"/>
      <c r="D44" s="187"/>
      <c r="E44" s="187"/>
      <c r="F44" s="187"/>
      <c r="G44" s="187"/>
      <c r="H44" s="187"/>
      <c r="I44" s="187"/>
      <c r="J44" s="187"/>
      <c r="K44" s="187"/>
      <c r="L44" s="187"/>
      <c r="M44" s="187"/>
      <c r="N44" s="187"/>
      <c r="O44" s="187"/>
      <c r="P44" s="187"/>
      <c r="Q44" s="187"/>
      <c r="R44" s="23"/>
    </row>
    <row r="45" spans="2:18">
      <c r="B45" s="22"/>
      <c r="C45" s="187"/>
      <c r="D45" s="187"/>
      <c r="E45" s="187"/>
      <c r="F45" s="187"/>
      <c r="G45" s="187"/>
      <c r="H45" s="187"/>
      <c r="I45" s="187"/>
      <c r="J45" s="187"/>
      <c r="K45" s="187"/>
      <c r="L45" s="187"/>
      <c r="M45" s="187"/>
      <c r="N45" s="187"/>
      <c r="O45" s="187"/>
      <c r="P45" s="187"/>
      <c r="Q45" s="187"/>
      <c r="R45" s="23"/>
    </row>
    <row r="46" spans="2:18">
      <c r="B46" s="22"/>
      <c r="C46" s="187"/>
      <c r="D46" s="187"/>
      <c r="E46" s="187"/>
      <c r="F46" s="187"/>
      <c r="G46" s="187"/>
      <c r="H46" s="187"/>
      <c r="I46" s="187"/>
      <c r="J46" s="187"/>
      <c r="K46" s="187"/>
      <c r="L46" s="187"/>
      <c r="M46" s="187"/>
      <c r="N46" s="187"/>
      <c r="O46" s="187"/>
      <c r="P46" s="187"/>
      <c r="Q46" s="187"/>
      <c r="R46" s="23"/>
    </row>
    <row r="47" spans="2:18">
      <c r="B47" s="22"/>
      <c r="C47" s="187"/>
      <c r="D47" s="187"/>
      <c r="E47" s="187"/>
      <c r="F47" s="187"/>
      <c r="G47" s="187"/>
      <c r="H47" s="187"/>
      <c r="I47" s="187"/>
      <c r="J47" s="187"/>
      <c r="K47" s="187"/>
      <c r="L47" s="187"/>
      <c r="M47" s="187"/>
      <c r="N47" s="187"/>
      <c r="O47" s="187"/>
      <c r="P47" s="187"/>
      <c r="Q47" s="187"/>
      <c r="R47" s="23"/>
    </row>
    <row r="48" spans="2:18">
      <c r="B48" s="22"/>
      <c r="C48" s="187"/>
      <c r="D48" s="187"/>
      <c r="E48" s="187"/>
      <c r="F48" s="187"/>
      <c r="G48" s="187"/>
      <c r="H48" s="187"/>
      <c r="I48" s="187"/>
      <c r="J48" s="187"/>
      <c r="K48" s="187"/>
      <c r="L48" s="187"/>
      <c r="M48" s="187"/>
      <c r="N48" s="187"/>
      <c r="O48" s="187"/>
      <c r="P48" s="187"/>
      <c r="Q48" s="187"/>
      <c r="R48" s="23"/>
    </row>
    <row r="49" spans="2:18">
      <c r="B49" s="22"/>
      <c r="C49" s="187"/>
      <c r="D49" s="187"/>
      <c r="E49" s="187"/>
      <c r="F49" s="187"/>
      <c r="G49" s="187"/>
      <c r="H49" s="187"/>
      <c r="I49" s="187"/>
      <c r="J49" s="187"/>
      <c r="K49" s="187"/>
      <c r="L49" s="187"/>
      <c r="M49" s="187"/>
      <c r="N49" s="187"/>
      <c r="O49" s="187"/>
      <c r="P49" s="187"/>
      <c r="Q49" s="187"/>
      <c r="R49" s="23"/>
    </row>
    <row r="50" spans="2:18" s="1" customFormat="1" ht="15">
      <c r="B50" s="31"/>
      <c r="C50" s="193"/>
      <c r="D50" s="46" t="s">
        <v>43</v>
      </c>
      <c r="E50" s="47"/>
      <c r="F50" s="47"/>
      <c r="G50" s="47"/>
      <c r="H50" s="48"/>
      <c r="I50" s="193"/>
      <c r="J50" s="46" t="s">
        <v>44</v>
      </c>
      <c r="K50" s="47"/>
      <c r="L50" s="47"/>
      <c r="M50" s="47"/>
      <c r="N50" s="47"/>
      <c r="O50" s="47"/>
      <c r="P50" s="48"/>
      <c r="Q50" s="193"/>
      <c r="R50" s="33"/>
    </row>
    <row r="51" spans="2:18">
      <c r="B51" s="22"/>
      <c r="C51" s="187"/>
      <c r="D51" s="49"/>
      <c r="E51" s="187"/>
      <c r="F51" s="187"/>
      <c r="G51" s="187"/>
      <c r="H51" s="50"/>
      <c r="I51" s="187"/>
      <c r="J51" s="49"/>
      <c r="K51" s="187"/>
      <c r="L51" s="187"/>
      <c r="M51" s="187"/>
      <c r="N51" s="187"/>
      <c r="O51" s="187"/>
      <c r="P51" s="50"/>
      <c r="Q51" s="187"/>
      <c r="R51" s="23"/>
    </row>
    <row r="52" spans="2:18">
      <c r="B52" s="22"/>
      <c r="C52" s="187"/>
      <c r="D52" s="49"/>
      <c r="E52" s="187"/>
      <c r="F52" s="187"/>
      <c r="G52" s="187"/>
      <c r="H52" s="50"/>
      <c r="I52" s="187"/>
      <c r="J52" s="49"/>
      <c r="K52" s="187"/>
      <c r="L52" s="187"/>
      <c r="M52" s="187"/>
      <c r="N52" s="187"/>
      <c r="O52" s="187"/>
      <c r="P52" s="50"/>
      <c r="Q52" s="187"/>
      <c r="R52" s="23"/>
    </row>
    <row r="53" spans="2:18">
      <c r="B53" s="22"/>
      <c r="C53" s="187"/>
      <c r="D53" s="49"/>
      <c r="E53" s="187"/>
      <c r="F53" s="187"/>
      <c r="G53" s="187"/>
      <c r="H53" s="50"/>
      <c r="I53" s="187"/>
      <c r="J53" s="49"/>
      <c r="K53" s="187"/>
      <c r="L53" s="187"/>
      <c r="M53" s="187"/>
      <c r="N53" s="187"/>
      <c r="O53" s="187"/>
      <c r="P53" s="50"/>
      <c r="Q53" s="187"/>
      <c r="R53" s="23"/>
    </row>
    <row r="54" spans="2:18">
      <c r="B54" s="22"/>
      <c r="C54" s="187"/>
      <c r="D54" s="49"/>
      <c r="E54" s="187"/>
      <c r="F54" s="187"/>
      <c r="G54" s="187"/>
      <c r="H54" s="50"/>
      <c r="I54" s="187"/>
      <c r="J54" s="49"/>
      <c r="K54" s="187"/>
      <c r="L54" s="187"/>
      <c r="M54" s="187"/>
      <c r="N54" s="187"/>
      <c r="O54" s="187"/>
      <c r="P54" s="50"/>
      <c r="Q54" s="187"/>
      <c r="R54" s="23"/>
    </row>
    <row r="55" spans="2:18">
      <c r="B55" s="22"/>
      <c r="C55" s="187"/>
      <c r="D55" s="49"/>
      <c r="E55" s="187"/>
      <c r="F55" s="187"/>
      <c r="G55" s="187"/>
      <c r="H55" s="50"/>
      <c r="I55" s="187"/>
      <c r="J55" s="49"/>
      <c r="K55" s="187"/>
      <c r="L55" s="187"/>
      <c r="M55" s="187"/>
      <c r="N55" s="187"/>
      <c r="O55" s="187"/>
      <c r="P55" s="50"/>
      <c r="Q55" s="187"/>
      <c r="R55" s="23"/>
    </row>
    <row r="56" spans="2:18">
      <c r="B56" s="22"/>
      <c r="C56" s="187"/>
      <c r="D56" s="49"/>
      <c r="E56" s="187"/>
      <c r="F56" s="187"/>
      <c r="G56" s="187"/>
      <c r="H56" s="50"/>
      <c r="I56" s="187"/>
      <c r="J56" s="49"/>
      <c r="K56" s="187"/>
      <c r="L56" s="187"/>
      <c r="M56" s="187"/>
      <c r="N56" s="187"/>
      <c r="O56" s="187"/>
      <c r="P56" s="50"/>
      <c r="Q56" s="187"/>
      <c r="R56" s="23"/>
    </row>
    <row r="57" spans="2:18">
      <c r="B57" s="22"/>
      <c r="C57" s="187"/>
      <c r="D57" s="49"/>
      <c r="E57" s="187"/>
      <c r="F57" s="187"/>
      <c r="G57" s="187"/>
      <c r="H57" s="50"/>
      <c r="I57" s="187"/>
      <c r="J57" s="49"/>
      <c r="K57" s="187"/>
      <c r="L57" s="187"/>
      <c r="M57" s="187"/>
      <c r="N57" s="187"/>
      <c r="O57" s="187"/>
      <c r="P57" s="50"/>
      <c r="Q57" s="187"/>
      <c r="R57" s="23"/>
    </row>
    <row r="58" spans="2:18">
      <c r="B58" s="22"/>
      <c r="C58" s="187"/>
      <c r="D58" s="49"/>
      <c r="E58" s="187"/>
      <c r="F58" s="187"/>
      <c r="G58" s="187"/>
      <c r="H58" s="50"/>
      <c r="I58" s="187"/>
      <c r="J58" s="49"/>
      <c r="K58" s="187"/>
      <c r="L58" s="187"/>
      <c r="M58" s="187"/>
      <c r="N58" s="187"/>
      <c r="O58" s="187"/>
      <c r="P58" s="50"/>
      <c r="Q58" s="187"/>
      <c r="R58" s="23"/>
    </row>
    <row r="59" spans="2:18" s="1" customFormat="1" ht="15">
      <c r="B59" s="31"/>
      <c r="C59" s="193"/>
      <c r="D59" s="51" t="s">
        <v>45</v>
      </c>
      <c r="E59" s="52"/>
      <c r="F59" s="52"/>
      <c r="G59" s="53" t="s">
        <v>46</v>
      </c>
      <c r="H59" s="54"/>
      <c r="I59" s="193"/>
      <c r="J59" s="51" t="s">
        <v>45</v>
      </c>
      <c r="K59" s="52"/>
      <c r="L59" s="52"/>
      <c r="M59" s="52"/>
      <c r="N59" s="53" t="s">
        <v>46</v>
      </c>
      <c r="O59" s="52"/>
      <c r="P59" s="54"/>
      <c r="Q59" s="193"/>
      <c r="R59" s="33"/>
    </row>
    <row r="60" spans="2:18">
      <c r="B60" s="22"/>
      <c r="C60" s="187"/>
      <c r="D60" s="187"/>
      <c r="E60" s="187"/>
      <c r="F60" s="187"/>
      <c r="G60" s="187"/>
      <c r="H60" s="187"/>
      <c r="I60" s="187"/>
      <c r="J60" s="187"/>
      <c r="K60" s="187"/>
      <c r="L60" s="187"/>
      <c r="M60" s="187"/>
      <c r="N60" s="187"/>
      <c r="O60" s="187"/>
      <c r="P60" s="187"/>
      <c r="Q60" s="187"/>
      <c r="R60" s="23"/>
    </row>
    <row r="61" spans="2:18" s="1" customFormat="1" ht="15">
      <c r="B61" s="31"/>
      <c r="C61" s="193"/>
      <c r="D61" s="46" t="s">
        <v>47</v>
      </c>
      <c r="E61" s="47"/>
      <c r="F61" s="47"/>
      <c r="G61" s="47"/>
      <c r="H61" s="48"/>
      <c r="I61" s="193"/>
      <c r="J61" s="46" t="s">
        <v>48</v>
      </c>
      <c r="K61" s="47"/>
      <c r="L61" s="47"/>
      <c r="M61" s="47"/>
      <c r="N61" s="47"/>
      <c r="O61" s="47"/>
      <c r="P61" s="48"/>
      <c r="Q61" s="193"/>
      <c r="R61" s="33"/>
    </row>
    <row r="62" spans="2:18">
      <c r="B62" s="22"/>
      <c r="C62" s="187"/>
      <c r="D62" s="49"/>
      <c r="E62" s="187"/>
      <c r="F62" s="187"/>
      <c r="G62" s="187"/>
      <c r="H62" s="50"/>
      <c r="I62" s="187"/>
      <c r="J62" s="49"/>
      <c r="K62" s="187"/>
      <c r="L62" s="187"/>
      <c r="M62" s="187"/>
      <c r="N62" s="187"/>
      <c r="O62" s="187"/>
      <c r="P62" s="50"/>
      <c r="Q62" s="187"/>
      <c r="R62" s="23"/>
    </row>
    <row r="63" spans="2:18">
      <c r="B63" s="22"/>
      <c r="C63" s="187"/>
      <c r="D63" s="49"/>
      <c r="E63" s="187"/>
      <c r="F63" s="187"/>
      <c r="G63" s="187"/>
      <c r="H63" s="50"/>
      <c r="I63" s="187"/>
      <c r="J63" s="49"/>
      <c r="K63" s="187"/>
      <c r="L63" s="187"/>
      <c r="M63" s="187"/>
      <c r="N63" s="187"/>
      <c r="O63" s="187"/>
      <c r="P63" s="50"/>
      <c r="Q63" s="187"/>
      <c r="R63" s="23"/>
    </row>
    <row r="64" spans="2:18">
      <c r="B64" s="22"/>
      <c r="C64" s="187"/>
      <c r="D64" s="49"/>
      <c r="E64" s="187"/>
      <c r="F64" s="187"/>
      <c r="G64" s="187"/>
      <c r="H64" s="50"/>
      <c r="I64" s="187"/>
      <c r="J64" s="49"/>
      <c r="K64" s="187"/>
      <c r="L64" s="187"/>
      <c r="M64" s="187"/>
      <c r="N64" s="187"/>
      <c r="O64" s="187"/>
      <c r="P64" s="50"/>
      <c r="Q64" s="187"/>
      <c r="R64" s="23"/>
    </row>
    <row r="65" spans="2:18">
      <c r="B65" s="22"/>
      <c r="C65" s="187"/>
      <c r="D65" s="49"/>
      <c r="E65" s="187"/>
      <c r="F65" s="187"/>
      <c r="G65" s="187"/>
      <c r="H65" s="50"/>
      <c r="I65" s="187"/>
      <c r="J65" s="49"/>
      <c r="K65" s="187"/>
      <c r="L65" s="187"/>
      <c r="M65" s="187"/>
      <c r="N65" s="187"/>
      <c r="O65" s="187"/>
      <c r="P65" s="50"/>
      <c r="Q65" s="187"/>
      <c r="R65" s="23"/>
    </row>
    <row r="66" spans="2:18">
      <c r="B66" s="22"/>
      <c r="C66" s="187"/>
      <c r="D66" s="49"/>
      <c r="E66" s="187"/>
      <c r="F66" s="187"/>
      <c r="G66" s="187"/>
      <c r="H66" s="50"/>
      <c r="I66" s="187"/>
      <c r="J66" s="49"/>
      <c r="K66" s="187"/>
      <c r="L66" s="187"/>
      <c r="M66" s="187"/>
      <c r="N66" s="187"/>
      <c r="O66" s="187"/>
      <c r="P66" s="50"/>
      <c r="Q66" s="187"/>
      <c r="R66" s="23"/>
    </row>
    <row r="67" spans="2:18">
      <c r="B67" s="22"/>
      <c r="C67" s="187"/>
      <c r="D67" s="49"/>
      <c r="E67" s="187"/>
      <c r="F67" s="187"/>
      <c r="G67" s="187"/>
      <c r="H67" s="50"/>
      <c r="I67" s="187"/>
      <c r="J67" s="49"/>
      <c r="K67" s="187"/>
      <c r="L67" s="187"/>
      <c r="M67" s="187"/>
      <c r="N67" s="187"/>
      <c r="O67" s="187"/>
      <c r="P67" s="50"/>
      <c r="Q67" s="187"/>
      <c r="R67" s="23"/>
    </row>
    <row r="68" spans="2:18">
      <c r="B68" s="22"/>
      <c r="C68" s="187"/>
      <c r="D68" s="49"/>
      <c r="E68" s="187"/>
      <c r="F68" s="187"/>
      <c r="G68" s="187"/>
      <c r="H68" s="50"/>
      <c r="I68" s="187"/>
      <c r="J68" s="49"/>
      <c r="K68" s="187"/>
      <c r="L68" s="187"/>
      <c r="M68" s="187"/>
      <c r="N68" s="187"/>
      <c r="O68" s="187"/>
      <c r="P68" s="50"/>
      <c r="Q68" s="187"/>
      <c r="R68" s="23"/>
    </row>
    <row r="69" spans="2:18">
      <c r="B69" s="22"/>
      <c r="C69" s="187"/>
      <c r="D69" s="49"/>
      <c r="E69" s="187"/>
      <c r="F69" s="187"/>
      <c r="G69" s="187"/>
      <c r="H69" s="50"/>
      <c r="I69" s="187"/>
      <c r="J69" s="49"/>
      <c r="K69" s="187"/>
      <c r="L69" s="187"/>
      <c r="M69" s="187"/>
      <c r="N69" s="187"/>
      <c r="O69" s="187"/>
      <c r="P69" s="50"/>
      <c r="Q69" s="187"/>
      <c r="R69" s="23"/>
    </row>
    <row r="70" spans="2:18" s="1" customFormat="1" ht="15">
      <c r="B70" s="31"/>
      <c r="C70" s="193"/>
      <c r="D70" s="51" t="s">
        <v>45</v>
      </c>
      <c r="E70" s="52"/>
      <c r="F70" s="52"/>
      <c r="G70" s="53" t="s">
        <v>46</v>
      </c>
      <c r="H70" s="54"/>
      <c r="I70" s="193"/>
      <c r="J70" s="51" t="s">
        <v>45</v>
      </c>
      <c r="K70" s="52"/>
      <c r="L70" s="52"/>
      <c r="M70" s="52"/>
      <c r="N70" s="53" t="s">
        <v>46</v>
      </c>
      <c r="O70" s="52"/>
      <c r="P70" s="54"/>
      <c r="Q70" s="193"/>
      <c r="R70" s="33"/>
    </row>
    <row r="71" spans="2:18" s="1" customFormat="1" ht="14.45" customHeight="1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7"/>
    </row>
    <row r="75" spans="2:18" s="1" customFormat="1" ht="6.95" customHeight="1">
      <c r="B75" s="58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60"/>
    </row>
    <row r="76" spans="2:18" s="1" customFormat="1" ht="36.950000000000003" customHeight="1">
      <c r="B76" s="31"/>
      <c r="C76" s="238" t="s">
        <v>94</v>
      </c>
      <c r="D76" s="239"/>
      <c r="E76" s="239"/>
      <c r="F76" s="239"/>
      <c r="G76" s="239"/>
      <c r="H76" s="239"/>
      <c r="I76" s="239"/>
      <c r="J76" s="239"/>
      <c r="K76" s="239"/>
      <c r="L76" s="239"/>
      <c r="M76" s="239"/>
      <c r="N76" s="239"/>
      <c r="O76" s="239"/>
      <c r="P76" s="239"/>
      <c r="Q76" s="239"/>
      <c r="R76" s="33"/>
    </row>
    <row r="77" spans="2:18" s="1" customFormat="1" ht="6.95" customHeight="1">
      <c r="B77" s="31"/>
      <c r="C77" s="193"/>
      <c r="D77" s="193"/>
      <c r="E77" s="193"/>
      <c r="F77" s="193"/>
      <c r="G77" s="193"/>
      <c r="H77" s="193"/>
      <c r="I77" s="193"/>
      <c r="J77" s="193"/>
      <c r="K77" s="193"/>
      <c r="L77" s="193"/>
      <c r="M77" s="193"/>
      <c r="N77" s="193"/>
      <c r="O77" s="193"/>
      <c r="P77" s="193"/>
      <c r="Q77" s="193"/>
      <c r="R77" s="33"/>
    </row>
    <row r="78" spans="2:18" s="1" customFormat="1" ht="30" customHeight="1">
      <c r="B78" s="31"/>
      <c r="C78" s="194" t="s">
        <v>16</v>
      </c>
      <c r="D78" s="193"/>
      <c r="E78" s="193"/>
      <c r="F78" s="285" t="str">
        <f>F6</f>
        <v>1 - Český rozhlas 22</v>
      </c>
      <c r="G78" s="286"/>
      <c r="H78" s="286"/>
      <c r="I78" s="286"/>
      <c r="J78" s="286"/>
      <c r="K78" s="286"/>
      <c r="L78" s="286"/>
      <c r="M78" s="286"/>
      <c r="N78" s="286"/>
      <c r="O78" s="286"/>
      <c r="P78" s="286"/>
      <c r="Q78" s="193"/>
      <c r="R78" s="33"/>
    </row>
    <row r="79" spans="2:18" s="1" customFormat="1" ht="36.950000000000003" customHeight="1">
      <c r="B79" s="31"/>
      <c r="C79" s="65" t="s">
        <v>92</v>
      </c>
      <c r="D79" s="193"/>
      <c r="E79" s="193"/>
      <c r="F79" s="244">
        <v>11</v>
      </c>
      <c r="G79" s="284"/>
      <c r="H79" s="284"/>
      <c r="I79" s="284"/>
      <c r="J79" s="284"/>
      <c r="K79" s="284"/>
      <c r="L79" s="284"/>
      <c r="M79" s="284"/>
      <c r="N79" s="284"/>
      <c r="O79" s="284"/>
      <c r="P79" s="284"/>
      <c r="Q79" s="193"/>
      <c r="R79" s="33"/>
    </row>
    <row r="80" spans="2:18" s="1" customFormat="1" ht="6.95" customHeight="1">
      <c r="B80" s="31"/>
      <c r="C80" s="193"/>
      <c r="D80" s="193"/>
      <c r="E80" s="193"/>
      <c r="F80" s="193"/>
      <c r="G80" s="193"/>
      <c r="H80" s="193"/>
      <c r="I80" s="193"/>
      <c r="J80" s="193"/>
      <c r="K80" s="193"/>
      <c r="L80" s="193"/>
      <c r="M80" s="193"/>
      <c r="N80" s="193"/>
      <c r="O80" s="193"/>
      <c r="P80" s="193"/>
      <c r="Q80" s="193"/>
      <c r="R80" s="33"/>
    </row>
    <row r="81" spans="2:47" s="1" customFormat="1" ht="18" customHeight="1">
      <c r="B81" s="31"/>
      <c r="C81" s="194" t="s">
        <v>19</v>
      </c>
      <c r="D81" s="193"/>
      <c r="E81" s="193"/>
      <c r="F81" s="190" t="str">
        <f>F9</f>
        <v xml:space="preserve"> </v>
      </c>
      <c r="G81" s="193"/>
      <c r="H81" s="193"/>
      <c r="I81" s="193"/>
      <c r="J81" s="193"/>
      <c r="K81" s="194" t="s">
        <v>21</v>
      </c>
      <c r="L81" s="193"/>
      <c r="M81" s="287" t="str">
        <f>IF(O9="","",O9)</f>
        <v>6. 2. 2019</v>
      </c>
      <c r="N81" s="287"/>
      <c r="O81" s="287"/>
      <c r="P81" s="287"/>
      <c r="Q81" s="193"/>
      <c r="R81" s="33"/>
    </row>
    <row r="82" spans="2:47" s="1" customFormat="1" ht="6.95" customHeight="1">
      <c r="B82" s="31"/>
      <c r="C82" s="193"/>
      <c r="D82" s="193"/>
      <c r="E82" s="193"/>
      <c r="F82" s="193"/>
      <c r="G82" s="193"/>
      <c r="H82" s="193"/>
      <c r="I82" s="193"/>
      <c r="J82" s="193"/>
      <c r="K82" s="193"/>
      <c r="L82" s="193"/>
      <c r="M82" s="193"/>
      <c r="N82" s="193"/>
      <c r="O82" s="193"/>
      <c r="P82" s="193"/>
      <c r="Q82" s="193"/>
      <c r="R82" s="33"/>
    </row>
    <row r="83" spans="2:47" s="1" customFormat="1" ht="15">
      <c r="B83" s="31"/>
      <c r="C83" s="194" t="s">
        <v>23</v>
      </c>
      <c r="D83" s="193"/>
      <c r="E83" s="193"/>
      <c r="F83" s="190" t="str">
        <f>E12</f>
        <v xml:space="preserve"> </v>
      </c>
      <c r="G83" s="193"/>
      <c r="H83" s="193"/>
      <c r="I83" s="193"/>
      <c r="J83" s="193"/>
      <c r="K83" s="194" t="s">
        <v>27</v>
      </c>
      <c r="L83" s="193"/>
      <c r="M83" s="268" t="str">
        <f>E18</f>
        <v xml:space="preserve"> </v>
      </c>
      <c r="N83" s="268"/>
      <c r="O83" s="268"/>
      <c r="P83" s="268"/>
      <c r="Q83" s="268"/>
      <c r="R83" s="33"/>
    </row>
    <row r="84" spans="2:47" s="1" customFormat="1" ht="14.45" customHeight="1">
      <c r="B84" s="31"/>
      <c r="C84" s="194" t="s">
        <v>26</v>
      </c>
      <c r="D84" s="193"/>
      <c r="E84" s="193"/>
      <c r="F84" s="190" t="str">
        <f>IF(E15="","",E15)</f>
        <v xml:space="preserve"> </v>
      </c>
      <c r="G84" s="193"/>
      <c r="H84" s="193"/>
      <c r="I84" s="193"/>
      <c r="J84" s="193"/>
      <c r="K84" s="194" t="s">
        <v>29</v>
      </c>
      <c r="L84" s="193"/>
      <c r="M84" s="268" t="str">
        <f>E21</f>
        <v xml:space="preserve"> </v>
      </c>
      <c r="N84" s="268"/>
      <c r="O84" s="268"/>
      <c r="P84" s="268"/>
      <c r="Q84" s="268"/>
      <c r="R84" s="33"/>
    </row>
    <row r="85" spans="2:47" s="1" customFormat="1" ht="10.35" customHeight="1">
      <c r="B85" s="31"/>
      <c r="C85" s="193"/>
      <c r="D85" s="193"/>
      <c r="E85" s="193"/>
      <c r="F85" s="193"/>
      <c r="G85" s="193"/>
      <c r="H85" s="193"/>
      <c r="I85" s="193"/>
      <c r="J85" s="193"/>
      <c r="K85" s="193"/>
      <c r="L85" s="193"/>
      <c r="M85" s="193"/>
      <c r="N85" s="193"/>
      <c r="O85" s="193"/>
      <c r="P85" s="193"/>
      <c r="Q85" s="193"/>
      <c r="R85" s="33"/>
    </row>
    <row r="86" spans="2:47" s="1" customFormat="1" ht="29.25" customHeight="1">
      <c r="B86" s="31"/>
      <c r="C86" s="282" t="s">
        <v>95</v>
      </c>
      <c r="D86" s="283"/>
      <c r="E86" s="283"/>
      <c r="F86" s="283"/>
      <c r="G86" s="283"/>
      <c r="H86" s="192"/>
      <c r="I86" s="192"/>
      <c r="J86" s="192"/>
      <c r="K86" s="192"/>
      <c r="L86" s="192"/>
      <c r="M86" s="192"/>
      <c r="N86" s="282" t="s">
        <v>96</v>
      </c>
      <c r="O86" s="283"/>
      <c r="P86" s="283"/>
      <c r="Q86" s="283"/>
      <c r="R86" s="33"/>
    </row>
    <row r="87" spans="2:47" s="1" customFormat="1" ht="10.35" customHeight="1">
      <c r="B87" s="31"/>
      <c r="C87" s="193"/>
      <c r="D87" s="193"/>
      <c r="E87" s="193"/>
      <c r="F87" s="193"/>
      <c r="G87" s="193"/>
      <c r="H87" s="193"/>
      <c r="I87" s="193"/>
      <c r="J87" s="193"/>
      <c r="K87" s="193"/>
      <c r="L87" s="193"/>
      <c r="M87" s="193"/>
      <c r="N87" s="193"/>
      <c r="O87" s="193"/>
      <c r="P87" s="193"/>
      <c r="Q87" s="193"/>
      <c r="R87" s="33"/>
    </row>
    <row r="88" spans="2:47" s="1" customFormat="1" ht="29.25" customHeight="1">
      <c r="B88" s="31"/>
      <c r="C88" s="106" t="s">
        <v>97</v>
      </c>
      <c r="D88" s="193"/>
      <c r="E88" s="193"/>
      <c r="F88" s="193"/>
      <c r="G88" s="193"/>
      <c r="H88" s="193"/>
      <c r="I88" s="193"/>
      <c r="J88" s="193"/>
      <c r="K88" s="193"/>
      <c r="L88" s="193"/>
      <c r="M88" s="193"/>
      <c r="N88" s="296">
        <f>N114</f>
        <v>0</v>
      </c>
      <c r="O88" s="297"/>
      <c r="P88" s="297"/>
      <c r="Q88" s="297"/>
      <c r="R88" s="33"/>
      <c r="AU88" s="18" t="s">
        <v>98</v>
      </c>
    </row>
    <row r="89" spans="2:47" s="6" customFormat="1" ht="24.95" customHeight="1">
      <c r="B89" s="107"/>
      <c r="C89" s="197"/>
      <c r="D89" s="109" t="s">
        <v>99</v>
      </c>
      <c r="E89" s="197"/>
      <c r="F89" s="197"/>
      <c r="G89" s="197"/>
      <c r="H89" s="197"/>
      <c r="I89" s="197"/>
      <c r="J89" s="197"/>
      <c r="K89" s="197"/>
      <c r="L89" s="197"/>
      <c r="M89" s="197"/>
      <c r="N89" s="295">
        <f>N115</f>
        <v>0</v>
      </c>
      <c r="O89" s="300"/>
      <c r="P89" s="300"/>
      <c r="Q89" s="300"/>
      <c r="R89" s="110"/>
    </row>
    <row r="90" spans="2:47" s="7" customFormat="1" ht="19.899999999999999" customHeight="1">
      <c r="B90" s="111"/>
      <c r="C90" s="196"/>
      <c r="D90" s="113" t="s">
        <v>104</v>
      </c>
      <c r="E90" s="196"/>
      <c r="F90" s="196"/>
      <c r="G90" s="196"/>
      <c r="H90" s="196"/>
      <c r="I90" s="196"/>
      <c r="J90" s="196"/>
      <c r="K90" s="196"/>
      <c r="L90" s="196"/>
      <c r="M90" s="196"/>
      <c r="N90" s="298">
        <f>N117</f>
        <v>0</v>
      </c>
      <c r="O90" s="299"/>
      <c r="P90" s="299"/>
      <c r="Q90" s="299"/>
      <c r="R90" s="114"/>
    </row>
    <row r="91" spans="2:47" s="7" customFormat="1" ht="19.899999999999999" customHeight="1">
      <c r="B91" s="111"/>
      <c r="C91" s="196"/>
      <c r="D91" s="113" t="s">
        <v>106</v>
      </c>
      <c r="E91" s="196"/>
      <c r="F91" s="196"/>
      <c r="G91" s="196"/>
      <c r="H91" s="196"/>
      <c r="I91" s="196"/>
      <c r="J91" s="196"/>
      <c r="K91" s="196"/>
      <c r="L91" s="196"/>
      <c r="M91" s="196"/>
      <c r="N91" s="298">
        <f>N133</f>
        <v>0</v>
      </c>
      <c r="O91" s="299"/>
      <c r="P91" s="299"/>
      <c r="Q91" s="299"/>
      <c r="R91" s="114"/>
    </row>
    <row r="92" spans="2:47" s="6" customFormat="1" ht="24.95" customHeight="1">
      <c r="B92" s="107"/>
      <c r="C92" s="197"/>
      <c r="D92" s="109" t="s">
        <v>116</v>
      </c>
      <c r="E92" s="197"/>
      <c r="F92" s="197"/>
      <c r="G92" s="197"/>
      <c r="H92" s="197"/>
      <c r="I92" s="197"/>
      <c r="J92" s="197"/>
      <c r="K92" s="197"/>
      <c r="L92" s="197"/>
      <c r="M92" s="197"/>
      <c r="N92" s="295">
        <f>N143</f>
        <v>0</v>
      </c>
      <c r="O92" s="300"/>
      <c r="P92" s="300"/>
      <c r="Q92" s="300"/>
      <c r="R92" s="110"/>
    </row>
    <row r="93" spans="2:47" s="7" customFormat="1" ht="19.899999999999999" customHeight="1">
      <c r="B93" s="111"/>
      <c r="C93" s="196"/>
      <c r="D93" s="113" t="s">
        <v>117</v>
      </c>
      <c r="E93" s="196"/>
      <c r="F93" s="196"/>
      <c r="G93" s="196"/>
      <c r="H93" s="196"/>
      <c r="I93" s="196"/>
      <c r="J93" s="196"/>
      <c r="K93" s="196"/>
      <c r="L93" s="196"/>
      <c r="M93" s="196"/>
      <c r="N93" s="298">
        <f>N144</f>
        <v>0</v>
      </c>
      <c r="O93" s="299"/>
      <c r="P93" s="299"/>
      <c r="Q93" s="299"/>
      <c r="R93" s="114"/>
    </row>
    <row r="94" spans="2:47" s="1" customFormat="1" ht="21.75" customHeight="1">
      <c r="B94" s="31"/>
      <c r="C94" s="193"/>
      <c r="D94" s="193"/>
      <c r="E94" s="193"/>
      <c r="F94" s="193"/>
      <c r="G94" s="193"/>
      <c r="H94" s="193"/>
      <c r="I94" s="193"/>
      <c r="J94" s="193"/>
      <c r="K94" s="193"/>
      <c r="L94" s="193"/>
      <c r="M94" s="193"/>
      <c r="N94" s="193"/>
      <c r="O94" s="193"/>
      <c r="P94" s="193"/>
      <c r="Q94" s="193"/>
      <c r="R94" s="33"/>
    </row>
    <row r="95" spans="2:47" s="1" customFormat="1" ht="29.25" customHeight="1">
      <c r="B95" s="31"/>
      <c r="C95" s="106"/>
      <c r="D95" s="193"/>
      <c r="E95" s="193"/>
      <c r="F95" s="193"/>
      <c r="G95" s="193"/>
      <c r="H95" s="193"/>
      <c r="I95" s="193"/>
      <c r="J95" s="193"/>
      <c r="K95" s="193"/>
      <c r="L95" s="193"/>
      <c r="M95" s="193"/>
      <c r="N95" s="297"/>
      <c r="O95" s="303"/>
      <c r="P95" s="303"/>
      <c r="Q95" s="303"/>
      <c r="R95" s="33"/>
      <c r="T95" s="115"/>
      <c r="U95" s="116" t="s">
        <v>33</v>
      </c>
    </row>
    <row r="96" spans="2:47" s="1" customFormat="1" ht="18" customHeight="1">
      <c r="B96" s="31"/>
      <c r="C96" s="193"/>
      <c r="D96" s="193"/>
      <c r="E96" s="193"/>
      <c r="F96" s="193"/>
      <c r="G96" s="193"/>
      <c r="H96" s="193"/>
      <c r="I96" s="193"/>
      <c r="J96" s="193"/>
      <c r="K96" s="193"/>
      <c r="L96" s="193"/>
      <c r="M96" s="193"/>
      <c r="N96" s="193"/>
      <c r="O96" s="193"/>
      <c r="P96" s="193"/>
      <c r="Q96" s="193"/>
      <c r="R96" s="33"/>
    </row>
    <row r="97" spans="2:18" s="1" customFormat="1" ht="29.25" customHeight="1">
      <c r="B97" s="31"/>
      <c r="C97" s="97" t="s">
        <v>514</v>
      </c>
      <c r="D97" s="192"/>
      <c r="E97" s="192"/>
      <c r="F97" s="192"/>
      <c r="G97" s="192"/>
      <c r="H97" s="192"/>
      <c r="I97" s="192"/>
      <c r="J97" s="192"/>
      <c r="K97" s="192"/>
      <c r="L97" s="304">
        <f>ROUND(SUM(N88+N95),2)</f>
        <v>0</v>
      </c>
      <c r="M97" s="304"/>
      <c r="N97" s="304"/>
      <c r="O97" s="304"/>
      <c r="P97" s="304"/>
      <c r="Q97" s="304"/>
      <c r="R97" s="33"/>
    </row>
    <row r="98" spans="2:18" s="1" customFormat="1" ht="6.95" customHeight="1">
      <c r="B98" s="55"/>
      <c r="C98" s="56"/>
      <c r="D98" s="56"/>
      <c r="E98" s="56"/>
      <c r="F98" s="56"/>
      <c r="G98" s="56"/>
      <c r="H98" s="56"/>
      <c r="I98" s="56"/>
      <c r="J98" s="56"/>
      <c r="K98" s="56"/>
      <c r="L98" s="56"/>
      <c r="M98" s="56"/>
      <c r="N98" s="56"/>
      <c r="O98" s="56"/>
      <c r="P98" s="56"/>
      <c r="Q98" s="56"/>
      <c r="R98" s="57"/>
    </row>
    <row r="102" spans="2:18" s="1" customFormat="1" ht="6.95" customHeight="1">
      <c r="B102" s="58"/>
      <c r="C102" s="59"/>
      <c r="D102" s="59"/>
      <c r="E102" s="59"/>
      <c r="F102" s="59"/>
      <c r="G102" s="59"/>
      <c r="H102" s="59"/>
      <c r="I102" s="59"/>
      <c r="J102" s="59"/>
      <c r="K102" s="59"/>
      <c r="L102" s="59"/>
      <c r="M102" s="59"/>
      <c r="N102" s="59"/>
      <c r="O102" s="59"/>
      <c r="P102" s="59"/>
      <c r="Q102" s="59"/>
      <c r="R102" s="60"/>
    </row>
    <row r="103" spans="2:18" s="1" customFormat="1" ht="36.950000000000003" customHeight="1">
      <c r="B103" s="31"/>
      <c r="C103" s="238" t="s">
        <v>118</v>
      </c>
      <c r="D103" s="284"/>
      <c r="E103" s="284"/>
      <c r="F103" s="284"/>
      <c r="G103" s="284"/>
      <c r="H103" s="284"/>
      <c r="I103" s="284"/>
      <c r="J103" s="284"/>
      <c r="K103" s="284"/>
      <c r="L103" s="284"/>
      <c r="M103" s="284"/>
      <c r="N103" s="284"/>
      <c r="O103" s="284"/>
      <c r="P103" s="284"/>
      <c r="Q103" s="284"/>
      <c r="R103" s="33"/>
    </row>
    <row r="104" spans="2:18" s="1" customFormat="1" ht="6.95" customHeight="1">
      <c r="B104" s="31"/>
      <c r="C104" s="193"/>
      <c r="D104" s="193"/>
      <c r="E104" s="193"/>
      <c r="F104" s="193"/>
      <c r="G104" s="193"/>
      <c r="H104" s="193"/>
      <c r="I104" s="193"/>
      <c r="J104" s="193"/>
      <c r="K104" s="193"/>
      <c r="L104" s="193"/>
      <c r="M104" s="193"/>
      <c r="N104" s="193"/>
      <c r="O104" s="193"/>
      <c r="P104" s="193"/>
      <c r="Q104" s="193"/>
      <c r="R104" s="33"/>
    </row>
    <row r="105" spans="2:18" s="1" customFormat="1" ht="30" customHeight="1">
      <c r="B105" s="31"/>
      <c r="C105" s="194" t="s">
        <v>16</v>
      </c>
      <c r="D105" s="193"/>
      <c r="E105" s="193"/>
      <c r="F105" s="285" t="str">
        <f>F6</f>
        <v>1 - Český rozhlas 22</v>
      </c>
      <c r="G105" s="286"/>
      <c r="H105" s="286"/>
      <c r="I105" s="286"/>
      <c r="J105" s="286"/>
      <c r="K105" s="286"/>
      <c r="L105" s="286"/>
      <c r="M105" s="286"/>
      <c r="N105" s="286"/>
      <c r="O105" s="286"/>
      <c r="P105" s="286"/>
      <c r="Q105" s="193"/>
      <c r="R105" s="33"/>
    </row>
    <row r="106" spans="2:18" s="1" customFormat="1" ht="36.950000000000003" customHeight="1">
      <c r="B106" s="31"/>
      <c r="C106" s="65" t="s">
        <v>92</v>
      </c>
      <c r="D106" s="193"/>
      <c r="E106" s="193"/>
      <c r="F106" s="244">
        <v>11</v>
      </c>
      <c r="G106" s="284"/>
      <c r="H106" s="284"/>
      <c r="I106" s="284"/>
      <c r="J106" s="284"/>
      <c r="K106" s="284"/>
      <c r="L106" s="284"/>
      <c r="M106" s="284"/>
      <c r="N106" s="284"/>
      <c r="O106" s="284"/>
      <c r="P106" s="284"/>
      <c r="Q106" s="193"/>
      <c r="R106" s="33"/>
    </row>
    <row r="107" spans="2:18" s="1" customFormat="1" ht="6.95" customHeight="1">
      <c r="B107" s="31"/>
      <c r="C107" s="193"/>
      <c r="D107" s="193"/>
      <c r="E107" s="193"/>
      <c r="F107" s="193"/>
      <c r="G107" s="193"/>
      <c r="H107" s="193"/>
      <c r="I107" s="193"/>
      <c r="J107" s="193"/>
      <c r="K107" s="193"/>
      <c r="L107" s="193"/>
      <c r="M107" s="193"/>
      <c r="N107" s="193"/>
      <c r="O107" s="193"/>
      <c r="P107" s="193"/>
      <c r="Q107" s="193"/>
      <c r="R107" s="33"/>
    </row>
    <row r="108" spans="2:18" s="1" customFormat="1" ht="18" customHeight="1">
      <c r="B108" s="31"/>
      <c r="C108" s="194" t="s">
        <v>19</v>
      </c>
      <c r="D108" s="193"/>
      <c r="E108" s="193"/>
      <c r="F108" s="190" t="str">
        <f>F9</f>
        <v xml:space="preserve"> </v>
      </c>
      <c r="G108" s="193"/>
      <c r="H108" s="193"/>
      <c r="I108" s="193"/>
      <c r="J108" s="193"/>
      <c r="K108" s="194" t="s">
        <v>21</v>
      </c>
      <c r="L108" s="193"/>
      <c r="M108" s="287" t="str">
        <f>IF(O9="","",O9)</f>
        <v>6. 2. 2019</v>
      </c>
      <c r="N108" s="287"/>
      <c r="O108" s="287"/>
      <c r="P108" s="287"/>
      <c r="Q108" s="193"/>
      <c r="R108" s="33"/>
    </row>
    <row r="109" spans="2:18" s="1" customFormat="1" ht="6.95" customHeight="1">
      <c r="B109" s="31"/>
      <c r="C109" s="193"/>
      <c r="D109" s="193"/>
      <c r="E109" s="193"/>
      <c r="F109" s="193"/>
      <c r="G109" s="193"/>
      <c r="H109" s="193"/>
      <c r="I109" s="193"/>
      <c r="J109" s="193"/>
      <c r="K109" s="193"/>
      <c r="L109" s="193"/>
      <c r="M109" s="193"/>
      <c r="N109" s="193"/>
      <c r="O109" s="193"/>
      <c r="P109" s="193"/>
      <c r="Q109" s="193"/>
      <c r="R109" s="33"/>
    </row>
    <row r="110" spans="2:18" s="1" customFormat="1" ht="15">
      <c r="B110" s="31"/>
      <c r="C110" s="194" t="s">
        <v>23</v>
      </c>
      <c r="D110" s="193"/>
      <c r="E110" s="193"/>
      <c r="F110" s="190" t="str">
        <f>E12</f>
        <v xml:space="preserve"> </v>
      </c>
      <c r="G110" s="193"/>
      <c r="H110" s="193"/>
      <c r="I110" s="193"/>
      <c r="J110" s="193"/>
      <c r="K110" s="194" t="s">
        <v>27</v>
      </c>
      <c r="L110" s="193"/>
      <c r="M110" s="268" t="str">
        <f>E18</f>
        <v xml:space="preserve"> </v>
      </c>
      <c r="N110" s="268"/>
      <c r="O110" s="268"/>
      <c r="P110" s="268"/>
      <c r="Q110" s="268"/>
      <c r="R110" s="33"/>
    </row>
    <row r="111" spans="2:18" s="1" customFormat="1" ht="14.45" customHeight="1">
      <c r="B111" s="31"/>
      <c r="C111" s="194" t="s">
        <v>26</v>
      </c>
      <c r="D111" s="193"/>
      <c r="E111" s="193"/>
      <c r="F111" s="190" t="str">
        <f>IF(E15="","",E15)</f>
        <v xml:space="preserve"> </v>
      </c>
      <c r="G111" s="193"/>
      <c r="H111" s="193"/>
      <c r="I111" s="193"/>
      <c r="J111" s="193"/>
      <c r="K111" s="194" t="s">
        <v>29</v>
      </c>
      <c r="L111" s="193"/>
      <c r="M111" s="268" t="str">
        <f>E21</f>
        <v xml:space="preserve"> </v>
      </c>
      <c r="N111" s="268"/>
      <c r="O111" s="268"/>
      <c r="P111" s="268"/>
      <c r="Q111" s="268"/>
      <c r="R111" s="33"/>
    </row>
    <row r="112" spans="2:18" s="1" customFormat="1" ht="10.35" customHeight="1">
      <c r="B112" s="31"/>
      <c r="C112" s="193"/>
      <c r="D112" s="193"/>
      <c r="E112" s="193"/>
      <c r="F112" s="193"/>
      <c r="G112" s="193"/>
      <c r="H112" s="193"/>
      <c r="I112" s="193"/>
      <c r="J112" s="193"/>
      <c r="K112" s="193"/>
      <c r="L112" s="193"/>
      <c r="M112" s="193"/>
      <c r="N112" s="193"/>
      <c r="O112" s="193"/>
      <c r="P112" s="193"/>
      <c r="Q112" s="193"/>
      <c r="R112" s="33"/>
    </row>
    <row r="113" spans="2:65" s="8" customFormat="1" ht="29.25" customHeight="1">
      <c r="B113" s="117"/>
      <c r="C113" s="118" t="s">
        <v>119</v>
      </c>
      <c r="D113" s="195" t="s">
        <v>120</v>
      </c>
      <c r="E113" s="195" t="s">
        <v>51</v>
      </c>
      <c r="F113" s="292" t="s">
        <v>121</v>
      </c>
      <c r="G113" s="292"/>
      <c r="H113" s="292"/>
      <c r="I113" s="292"/>
      <c r="J113" s="195" t="s">
        <v>122</v>
      </c>
      <c r="K113" s="195" t="s">
        <v>123</v>
      </c>
      <c r="L113" s="292" t="s">
        <v>124</v>
      </c>
      <c r="M113" s="292"/>
      <c r="N113" s="292" t="s">
        <v>96</v>
      </c>
      <c r="O113" s="292"/>
      <c r="P113" s="292"/>
      <c r="Q113" s="293"/>
      <c r="R113" s="120"/>
      <c r="T113" s="72" t="s">
        <v>125</v>
      </c>
      <c r="U113" s="73" t="s">
        <v>33</v>
      </c>
      <c r="V113" s="73" t="s">
        <v>126</v>
      </c>
      <c r="W113" s="73" t="s">
        <v>127</v>
      </c>
      <c r="X113" s="73" t="s">
        <v>128</v>
      </c>
      <c r="Y113" s="73" t="s">
        <v>129</v>
      </c>
      <c r="Z113" s="73" t="s">
        <v>130</v>
      </c>
      <c r="AA113" s="74" t="s">
        <v>131</v>
      </c>
    </row>
    <row r="114" spans="2:65" s="1" customFormat="1" ht="29.25" customHeight="1">
      <c r="B114" s="31"/>
      <c r="C114" s="76" t="s">
        <v>93</v>
      </c>
      <c r="D114" s="193"/>
      <c r="E114" s="193"/>
      <c r="F114" s="193"/>
      <c r="G114" s="193"/>
      <c r="H114" s="193"/>
      <c r="I114" s="193"/>
      <c r="J114" s="193"/>
      <c r="K114" s="193"/>
      <c r="L114" s="193"/>
      <c r="M114" s="193"/>
      <c r="N114" s="301">
        <f>SUM(N115,N143)</f>
        <v>0</v>
      </c>
      <c r="O114" s="302"/>
      <c r="P114" s="302"/>
      <c r="Q114" s="302"/>
      <c r="R114" s="33"/>
      <c r="T114" s="75"/>
      <c r="U114" s="47"/>
      <c r="V114" s="47"/>
      <c r="W114" s="121" t="e">
        <f>W115+W138+W143</f>
        <v>#REF!</v>
      </c>
      <c r="X114" s="47"/>
      <c r="Y114" s="121" t="e">
        <f>Y115+Y138+Y143</f>
        <v>#REF!</v>
      </c>
      <c r="Z114" s="47"/>
      <c r="AA114" s="122" t="e">
        <f>AA115+AA138+AA143</f>
        <v>#REF!</v>
      </c>
      <c r="AT114" s="18" t="s">
        <v>67</v>
      </c>
      <c r="AU114" s="18" t="s">
        <v>98</v>
      </c>
      <c r="BK114" s="123" t="e">
        <f>BK115+BK138+BK143</f>
        <v>#REF!</v>
      </c>
    </row>
    <row r="115" spans="2:65" s="9" customFormat="1" ht="37.35" customHeight="1">
      <c r="B115" s="124"/>
      <c r="C115" s="125"/>
      <c r="D115" s="126" t="s">
        <v>99</v>
      </c>
      <c r="E115" s="126"/>
      <c r="F115" s="126"/>
      <c r="G115" s="126"/>
      <c r="H115" s="126"/>
      <c r="I115" s="126"/>
      <c r="J115" s="126"/>
      <c r="K115" s="126"/>
      <c r="L115" s="126"/>
      <c r="M115" s="126"/>
      <c r="N115" s="294">
        <f>N117+N133</f>
        <v>0</v>
      </c>
      <c r="O115" s="295"/>
      <c r="P115" s="295"/>
      <c r="Q115" s="295"/>
      <c r="R115" s="127"/>
      <c r="T115" s="128"/>
      <c r="U115" s="125"/>
      <c r="V115" s="125"/>
      <c r="W115" s="129" t="e">
        <f>W116+W117+#REF!+W133</f>
        <v>#REF!</v>
      </c>
      <c r="X115" s="125"/>
      <c r="Y115" s="129" t="e">
        <f>Y116+Y117+#REF!+Y133</f>
        <v>#REF!</v>
      </c>
      <c r="Z115" s="125"/>
      <c r="AA115" s="130" t="e">
        <f>AA116+AA117+#REF!+AA133</f>
        <v>#REF!</v>
      </c>
      <c r="AR115" s="131" t="s">
        <v>74</v>
      </c>
      <c r="AT115" s="132" t="s">
        <v>67</v>
      </c>
      <c r="AU115" s="132" t="s">
        <v>68</v>
      </c>
      <c r="AY115" s="131" t="s">
        <v>132</v>
      </c>
      <c r="BK115" s="133" t="e">
        <f>BK116+BK117+#REF!+BK133</f>
        <v>#REF!</v>
      </c>
    </row>
    <row r="116" spans="2:65" s="9" customFormat="1" ht="19.899999999999999" hidden="1" customHeight="1">
      <c r="B116" s="124"/>
      <c r="C116" s="125"/>
      <c r="D116" s="134" t="s">
        <v>100</v>
      </c>
      <c r="E116" s="134"/>
      <c r="F116" s="134"/>
      <c r="G116" s="134"/>
      <c r="H116" s="134"/>
      <c r="I116" s="134"/>
      <c r="J116" s="134"/>
      <c r="K116" s="134"/>
      <c r="L116" s="134"/>
      <c r="M116" s="134"/>
      <c r="N116" s="311">
        <f>BK116</f>
        <v>0</v>
      </c>
      <c r="O116" s="298"/>
      <c r="P116" s="298"/>
      <c r="Q116" s="298"/>
      <c r="R116" s="127"/>
      <c r="T116" s="128"/>
      <c r="U116" s="125"/>
      <c r="V116" s="125"/>
      <c r="W116" s="129">
        <v>0</v>
      </c>
      <c r="X116" s="125"/>
      <c r="Y116" s="129">
        <v>0</v>
      </c>
      <c r="Z116" s="125"/>
      <c r="AA116" s="130">
        <v>0</v>
      </c>
      <c r="AR116" s="131" t="s">
        <v>74</v>
      </c>
      <c r="AT116" s="132" t="s">
        <v>67</v>
      </c>
      <c r="AU116" s="132" t="s">
        <v>74</v>
      </c>
      <c r="AY116" s="131" t="s">
        <v>132</v>
      </c>
      <c r="BK116" s="133">
        <v>0</v>
      </c>
    </row>
    <row r="117" spans="2:65" s="9" customFormat="1" ht="19.899999999999999" customHeight="1">
      <c r="B117" s="124"/>
      <c r="C117" s="125"/>
      <c r="D117" s="134" t="s">
        <v>104</v>
      </c>
      <c r="E117" s="134"/>
      <c r="F117" s="134"/>
      <c r="G117" s="134"/>
      <c r="H117" s="134"/>
      <c r="I117" s="134"/>
      <c r="J117" s="134"/>
      <c r="K117" s="134"/>
      <c r="L117" s="134"/>
      <c r="M117" s="134"/>
      <c r="N117" s="273">
        <f>SUM(N118:Q132)</f>
        <v>0</v>
      </c>
      <c r="O117" s="274"/>
      <c r="P117" s="274"/>
      <c r="Q117" s="274"/>
      <c r="R117" s="127"/>
      <c r="T117" s="128"/>
      <c r="U117" s="125"/>
      <c r="V117" s="125"/>
      <c r="W117" s="129">
        <f>SUM(W118:W132)</f>
        <v>0</v>
      </c>
      <c r="X117" s="125"/>
      <c r="Y117" s="129">
        <f>SUM(Y118:Y132)</f>
        <v>0</v>
      </c>
      <c r="Z117" s="125"/>
      <c r="AA117" s="130">
        <f>SUM(AA118:AA132)</f>
        <v>0</v>
      </c>
      <c r="AR117" s="131" t="s">
        <v>74</v>
      </c>
      <c r="AT117" s="132" t="s">
        <v>67</v>
      </c>
      <c r="AU117" s="132" t="s">
        <v>74</v>
      </c>
      <c r="AY117" s="131" t="s">
        <v>132</v>
      </c>
      <c r="BK117" s="133">
        <f>SUM(BK118:BK132)</f>
        <v>0</v>
      </c>
    </row>
    <row r="118" spans="2:65" s="1" customFormat="1" ht="25.5" customHeight="1">
      <c r="B118" s="135"/>
      <c r="C118" s="136">
        <v>1</v>
      </c>
      <c r="D118" s="136" t="s">
        <v>133</v>
      </c>
      <c r="E118" s="145" t="s">
        <v>218</v>
      </c>
      <c r="F118" s="275" t="s">
        <v>377</v>
      </c>
      <c r="G118" s="275"/>
      <c r="H118" s="275"/>
      <c r="I118" s="275"/>
      <c r="J118" s="138" t="s">
        <v>136</v>
      </c>
      <c r="K118" s="139">
        <v>108.09750000000001</v>
      </c>
      <c r="L118" s="271"/>
      <c r="M118" s="271"/>
      <c r="N118" s="271">
        <f t="shared" ref="N118:N132" si="0">ROUND(L118*K118,2)</f>
        <v>0</v>
      </c>
      <c r="O118" s="271"/>
      <c r="P118" s="271"/>
      <c r="Q118" s="271"/>
      <c r="R118" s="140"/>
      <c r="T118" s="141" t="s">
        <v>5</v>
      </c>
      <c r="U118" s="40" t="s">
        <v>34</v>
      </c>
      <c r="V118" s="142">
        <v>0</v>
      </c>
      <c r="W118" s="142">
        <f t="shared" ref="W118:W132" si="1">V118*K118</f>
        <v>0</v>
      </c>
      <c r="X118" s="142">
        <v>0</v>
      </c>
      <c r="Y118" s="142">
        <f t="shared" ref="Y118:Y132" si="2">X118*K118</f>
        <v>0</v>
      </c>
      <c r="Z118" s="142">
        <v>0</v>
      </c>
      <c r="AA118" s="143">
        <f t="shared" ref="AA118:AA132" si="3">Z118*K118</f>
        <v>0</v>
      </c>
      <c r="AR118" s="18" t="s">
        <v>137</v>
      </c>
      <c r="AT118" s="18" t="s">
        <v>133</v>
      </c>
      <c r="AU118" s="18" t="s">
        <v>90</v>
      </c>
      <c r="AY118" s="18" t="s">
        <v>132</v>
      </c>
      <c r="BE118" s="144">
        <f t="shared" ref="BE118:BE132" si="4">IF(U118="základní",N118,0)</f>
        <v>0</v>
      </c>
      <c r="BF118" s="144">
        <f t="shared" ref="BF118:BF132" si="5">IF(U118="snížená",N118,0)</f>
        <v>0</v>
      </c>
      <c r="BG118" s="144">
        <f t="shared" ref="BG118:BG132" si="6">IF(U118="zákl. přenesená",N118,0)</f>
        <v>0</v>
      </c>
      <c r="BH118" s="144">
        <f t="shared" ref="BH118:BH132" si="7">IF(U118="sníž. přenesená",N118,0)</f>
        <v>0</v>
      </c>
      <c r="BI118" s="144">
        <f t="shared" ref="BI118:BI132" si="8">IF(U118="nulová",N118,0)</f>
        <v>0</v>
      </c>
      <c r="BJ118" s="18" t="s">
        <v>74</v>
      </c>
      <c r="BK118" s="144">
        <f t="shared" ref="BK118:BK132" si="9">ROUND(L118*K118,2)</f>
        <v>0</v>
      </c>
      <c r="BL118" s="18" t="s">
        <v>137</v>
      </c>
      <c r="BM118" s="18" t="s">
        <v>90</v>
      </c>
    </row>
    <row r="119" spans="2:65" s="1" customFormat="1" ht="25.5" customHeight="1">
      <c r="B119" s="135"/>
      <c r="C119" s="136">
        <v>2</v>
      </c>
      <c r="D119" s="136" t="s">
        <v>133</v>
      </c>
      <c r="E119" s="145" t="s">
        <v>221</v>
      </c>
      <c r="F119" s="275" t="s">
        <v>378</v>
      </c>
      <c r="G119" s="275"/>
      <c r="H119" s="275"/>
      <c r="I119" s="275"/>
      <c r="J119" s="138" t="s">
        <v>136</v>
      </c>
      <c r="K119" s="139">
        <v>108.09750000000001</v>
      </c>
      <c r="L119" s="312"/>
      <c r="M119" s="312"/>
      <c r="N119" s="271">
        <f t="shared" si="0"/>
        <v>0</v>
      </c>
      <c r="O119" s="271"/>
      <c r="P119" s="271"/>
      <c r="Q119" s="271"/>
      <c r="R119" s="140"/>
      <c r="T119" s="141"/>
      <c r="U119" s="40"/>
      <c r="V119" s="142"/>
      <c r="W119" s="142"/>
      <c r="X119" s="142"/>
      <c r="Y119" s="142"/>
      <c r="Z119" s="142"/>
      <c r="AA119" s="143"/>
      <c r="AR119" s="18"/>
      <c r="AT119" s="18"/>
      <c r="AU119" s="18"/>
      <c r="AY119" s="18"/>
      <c r="BE119" s="144"/>
      <c r="BF119" s="144"/>
      <c r="BG119" s="144"/>
      <c r="BH119" s="144"/>
      <c r="BI119" s="144"/>
      <c r="BJ119" s="18"/>
      <c r="BK119" s="144"/>
      <c r="BL119" s="18"/>
      <c r="BM119" s="18"/>
    </row>
    <row r="120" spans="2:65" s="1" customFormat="1" ht="25.5" customHeight="1">
      <c r="B120" s="135"/>
      <c r="C120" s="136">
        <v>3</v>
      </c>
      <c r="D120" s="136" t="s">
        <v>133</v>
      </c>
      <c r="E120" s="145" t="s">
        <v>224</v>
      </c>
      <c r="F120" s="275" t="s">
        <v>379</v>
      </c>
      <c r="G120" s="275"/>
      <c r="H120" s="275"/>
      <c r="I120" s="275"/>
      <c r="J120" s="138" t="s">
        <v>136</v>
      </c>
      <c r="K120" s="139">
        <v>108.09750000000001</v>
      </c>
      <c r="L120" s="313"/>
      <c r="M120" s="313"/>
      <c r="N120" s="271">
        <f t="shared" si="0"/>
        <v>0</v>
      </c>
      <c r="O120" s="271"/>
      <c r="P120" s="271"/>
      <c r="Q120" s="271"/>
      <c r="R120" s="140"/>
      <c r="T120" s="141"/>
      <c r="U120" s="40"/>
      <c r="V120" s="142"/>
      <c r="W120" s="142"/>
      <c r="X120" s="142"/>
      <c r="Y120" s="142"/>
      <c r="Z120" s="142"/>
      <c r="AA120" s="143"/>
      <c r="AR120" s="18"/>
      <c r="AT120" s="18"/>
      <c r="AU120" s="18"/>
      <c r="AY120" s="18"/>
      <c r="BE120" s="144"/>
      <c r="BF120" s="144"/>
      <c r="BG120" s="144"/>
      <c r="BH120" s="144"/>
      <c r="BI120" s="144"/>
      <c r="BJ120" s="18"/>
      <c r="BK120" s="144"/>
      <c r="BL120" s="18"/>
      <c r="BM120" s="18"/>
    </row>
    <row r="121" spans="2:65" s="1" customFormat="1" ht="25.5" customHeight="1">
      <c r="B121" s="135"/>
      <c r="C121" s="136">
        <v>4</v>
      </c>
      <c r="D121" s="136" t="s">
        <v>133</v>
      </c>
      <c r="E121" s="145" t="s">
        <v>227</v>
      </c>
      <c r="F121" s="275" t="s">
        <v>380</v>
      </c>
      <c r="G121" s="275"/>
      <c r="H121" s="275"/>
      <c r="I121" s="275"/>
      <c r="J121" s="138" t="s">
        <v>136</v>
      </c>
      <c r="K121" s="139">
        <v>108.09750000000001</v>
      </c>
      <c r="L121" s="312"/>
      <c r="M121" s="312"/>
      <c r="N121" s="271">
        <f t="shared" si="0"/>
        <v>0</v>
      </c>
      <c r="O121" s="271"/>
      <c r="P121" s="271"/>
      <c r="Q121" s="271"/>
      <c r="R121" s="140"/>
      <c r="T121" s="141"/>
      <c r="U121" s="40"/>
      <c r="V121" s="142"/>
      <c r="W121" s="142"/>
      <c r="X121" s="142"/>
      <c r="Y121" s="142"/>
      <c r="Z121" s="142"/>
      <c r="AA121" s="143"/>
      <c r="AR121" s="18"/>
      <c r="AT121" s="18"/>
      <c r="AU121" s="18"/>
      <c r="AY121" s="18"/>
      <c r="BE121" s="144"/>
      <c r="BF121" s="144"/>
      <c r="BG121" s="144"/>
      <c r="BH121" s="144"/>
      <c r="BI121" s="144"/>
      <c r="BJ121" s="18"/>
      <c r="BK121" s="144"/>
      <c r="BL121" s="18"/>
      <c r="BM121" s="18"/>
    </row>
    <row r="122" spans="2:65" s="1" customFormat="1" ht="25.5" customHeight="1">
      <c r="B122" s="135"/>
      <c r="C122" s="136">
        <v>5</v>
      </c>
      <c r="D122" s="136" t="s">
        <v>133</v>
      </c>
      <c r="E122" s="145" t="s">
        <v>230</v>
      </c>
      <c r="F122" s="275" t="s">
        <v>381</v>
      </c>
      <c r="G122" s="275"/>
      <c r="H122" s="275"/>
      <c r="I122" s="275"/>
      <c r="J122" s="138" t="s">
        <v>136</v>
      </c>
      <c r="K122" s="139">
        <v>108.09750000000001</v>
      </c>
      <c r="L122" s="313"/>
      <c r="M122" s="313"/>
      <c r="N122" s="271">
        <f t="shared" si="0"/>
        <v>0</v>
      </c>
      <c r="O122" s="271"/>
      <c r="P122" s="271"/>
      <c r="Q122" s="271"/>
      <c r="R122" s="140"/>
      <c r="T122" s="141"/>
      <c r="U122" s="40"/>
      <c r="V122" s="142"/>
      <c r="W122" s="142"/>
      <c r="X122" s="142"/>
      <c r="Y122" s="142"/>
      <c r="Z122" s="142"/>
      <c r="AA122" s="143"/>
      <c r="AR122" s="18"/>
      <c r="AT122" s="18"/>
      <c r="AU122" s="18"/>
      <c r="AY122" s="18"/>
      <c r="BE122" s="144"/>
      <c r="BF122" s="144"/>
      <c r="BG122" s="144"/>
      <c r="BH122" s="144"/>
      <c r="BI122" s="144"/>
      <c r="BJ122" s="18"/>
      <c r="BK122" s="144"/>
      <c r="BL122" s="18"/>
      <c r="BM122" s="18"/>
    </row>
    <row r="123" spans="2:65" s="1" customFormat="1" ht="25.5" customHeight="1">
      <c r="B123" s="135"/>
      <c r="C123" s="136">
        <v>6</v>
      </c>
      <c r="D123" s="136" t="s">
        <v>133</v>
      </c>
      <c r="E123" s="145" t="s">
        <v>233</v>
      </c>
      <c r="F123" s="275" t="s">
        <v>382</v>
      </c>
      <c r="G123" s="275"/>
      <c r="H123" s="275"/>
      <c r="I123" s="275"/>
      <c r="J123" s="138" t="s">
        <v>136</v>
      </c>
      <c r="K123" s="139">
        <v>108.09750000000001</v>
      </c>
      <c r="L123" s="271"/>
      <c r="M123" s="271"/>
      <c r="N123" s="271">
        <f t="shared" si="0"/>
        <v>0</v>
      </c>
      <c r="O123" s="271"/>
      <c r="P123" s="271"/>
      <c r="Q123" s="271"/>
      <c r="R123" s="140"/>
      <c r="T123" s="141"/>
      <c r="U123" s="40"/>
      <c r="V123" s="142"/>
      <c r="W123" s="142"/>
      <c r="X123" s="142"/>
      <c r="Y123" s="142"/>
      <c r="Z123" s="142"/>
      <c r="AA123" s="143"/>
      <c r="AR123" s="18"/>
      <c r="AT123" s="18"/>
      <c r="AU123" s="18"/>
      <c r="AY123" s="18"/>
      <c r="BE123" s="144"/>
      <c r="BF123" s="144"/>
      <c r="BG123" s="144"/>
      <c r="BH123" s="144"/>
      <c r="BI123" s="144"/>
      <c r="BJ123" s="18"/>
      <c r="BK123" s="144"/>
      <c r="BL123" s="18"/>
      <c r="BM123" s="18"/>
    </row>
    <row r="124" spans="2:65" s="1" customFormat="1" ht="25.5" customHeight="1">
      <c r="B124" s="135"/>
      <c r="C124" s="136">
        <v>7</v>
      </c>
      <c r="D124" s="136" t="s">
        <v>133</v>
      </c>
      <c r="E124" s="145" t="s">
        <v>383</v>
      </c>
      <c r="F124" s="305" t="s">
        <v>384</v>
      </c>
      <c r="G124" s="306"/>
      <c r="H124" s="306"/>
      <c r="I124" s="307"/>
      <c r="J124" s="138" t="s">
        <v>136</v>
      </c>
      <c r="K124" s="139">
        <v>108.09750000000001</v>
      </c>
      <c r="L124" s="271"/>
      <c r="M124" s="271"/>
      <c r="N124" s="271">
        <f t="shared" si="0"/>
        <v>0</v>
      </c>
      <c r="O124" s="271"/>
      <c r="P124" s="271"/>
      <c r="Q124" s="271"/>
      <c r="R124" s="140"/>
      <c r="T124" s="141"/>
      <c r="U124" s="40"/>
      <c r="V124" s="142"/>
      <c r="W124" s="142"/>
      <c r="X124" s="142"/>
      <c r="Y124" s="142"/>
      <c r="Z124" s="142"/>
      <c r="AA124" s="143"/>
      <c r="AR124" s="18"/>
      <c r="AT124" s="18"/>
      <c r="AU124" s="18"/>
      <c r="AY124" s="18"/>
      <c r="BE124" s="144"/>
      <c r="BF124" s="144"/>
      <c r="BG124" s="144"/>
      <c r="BH124" s="144"/>
      <c r="BI124" s="144"/>
      <c r="BJ124" s="18"/>
      <c r="BK124" s="144"/>
      <c r="BL124" s="18"/>
      <c r="BM124" s="18"/>
    </row>
    <row r="125" spans="2:65" s="1" customFormat="1" ht="25.5" customHeight="1">
      <c r="B125" s="135"/>
      <c r="C125" s="136">
        <v>8</v>
      </c>
      <c r="D125" s="136" t="s">
        <v>133</v>
      </c>
      <c r="E125" s="145" t="s">
        <v>383</v>
      </c>
      <c r="F125" s="305" t="s">
        <v>430</v>
      </c>
      <c r="G125" s="306"/>
      <c r="H125" s="306"/>
      <c r="I125" s="307"/>
      <c r="J125" s="138" t="s">
        <v>136</v>
      </c>
      <c r="K125" s="139">
        <v>18.375</v>
      </c>
      <c r="L125" s="271"/>
      <c r="M125" s="271"/>
      <c r="N125" s="271">
        <f t="shared" si="0"/>
        <v>0</v>
      </c>
      <c r="O125" s="271"/>
      <c r="P125" s="271"/>
      <c r="Q125" s="271"/>
      <c r="R125" s="140"/>
      <c r="T125" s="141"/>
      <c r="U125" s="40"/>
      <c r="V125" s="142"/>
      <c r="W125" s="142"/>
      <c r="X125" s="142"/>
      <c r="Y125" s="142"/>
      <c r="Z125" s="142"/>
      <c r="AA125" s="143"/>
      <c r="AR125" s="18"/>
      <c r="AT125" s="18"/>
      <c r="AU125" s="18"/>
      <c r="AY125" s="18"/>
      <c r="BE125" s="144"/>
      <c r="BF125" s="144"/>
      <c r="BG125" s="144"/>
      <c r="BH125" s="144"/>
      <c r="BI125" s="144"/>
      <c r="BJ125" s="18"/>
      <c r="BK125" s="144"/>
      <c r="BL125" s="18"/>
      <c r="BM125" s="18"/>
    </row>
    <row r="126" spans="2:65" s="1" customFormat="1" ht="38.25" customHeight="1">
      <c r="B126" s="135"/>
      <c r="C126" s="136">
        <v>9</v>
      </c>
      <c r="D126" s="136" t="s">
        <v>133</v>
      </c>
      <c r="E126" s="145" t="s">
        <v>385</v>
      </c>
      <c r="F126" s="275" t="s">
        <v>386</v>
      </c>
      <c r="G126" s="275"/>
      <c r="H126" s="275"/>
      <c r="I126" s="275"/>
      <c r="J126" s="138" t="s">
        <v>136</v>
      </c>
      <c r="K126" s="139">
        <v>108.09750000000001</v>
      </c>
      <c r="L126" s="271"/>
      <c r="M126" s="271"/>
      <c r="N126" s="271">
        <f t="shared" si="0"/>
        <v>0</v>
      </c>
      <c r="O126" s="271"/>
      <c r="P126" s="271"/>
      <c r="Q126" s="271"/>
      <c r="R126" s="140"/>
      <c r="T126" s="141" t="s">
        <v>5</v>
      </c>
      <c r="U126" s="40" t="s">
        <v>34</v>
      </c>
      <c r="V126" s="142">
        <v>0</v>
      </c>
      <c r="W126" s="142">
        <f t="shared" si="1"/>
        <v>0</v>
      </c>
      <c r="X126" s="142">
        <v>0</v>
      </c>
      <c r="Y126" s="142">
        <f t="shared" si="2"/>
        <v>0</v>
      </c>
      <c r="Z126" s="142">
        <v>0</v>
      </c>
      <c r="AA126" s="143">
        <f t="shared" si="3"/>
        <v>0</v>
      </c>
      <c r="AR126" s="18" t="s">
        <v>137</v>
      </c>
      <c r="AT126" s="18" t="s">
        <v>133</v>
      </c>
      <c r="AU126" s="18" t="s">
        <v>90</v>
      </c>
      <c r="AY126" s="18" t="s">
        <v>132</v>
      </c>
      <c r="BE126" s="144">
        <f t="shared" si="4"/>
        <v>0</v>
      </c>
      <c r="BF126" s="144">
        <f t="shared" si="5"/>
        <v>0</v>
      </c>
      <c r="BG126" s="144">
        <f t="shared" si="6"/>
        <v>0</v>
      </c>
      <c r="BH126" s="144">
        <f t="shared" si="7"/>
        <v>0</v>
      </c>
      <c r="BI126" s="144">
        <f t="shared" si="8"/>
        <v>0</v>
      </c>
      <c r="BJ126" s="18" t="s">
        <v>74</v>
      </c>
      <c r="BK126" s="144">
        <f t="shared" si="9"/>
        <v>0</v>
      </c>
      <c r="BL126" s="18" t="s">
        <v>137</v>
      </c>
      <c r="BM126" s="18" t="s">
        <v>137</v>
      </c>
    </row>
    <row r="127" spans="2:65" s="1" customFormat="1" ht="16.5" customHeight="1">
      <c r="B127" s="135"/>
      <c r="C127" s="136">
        <v>10</v>
      </c>
      <c r="D127" s="136" t="s">
        <v>133</v>
      </c>
      <c r="E127" s="145" t="s">
        <v>387</v>
      </c>
      <c r="F127" s="275" t="s">
        <v>388</v>
      </c>
      <c r="G127" s="275"/>
      <c r="H127" s="275"/>
      <c r="I127" s="275"/>
      <c r="J127" s="138" t="s">
        <v>136</v>
      </c>
      <c r="K127" s="139">
        <v>28.087500000000002</v>
      </c>
      <c r="L127" s="271"/>
      <c r="M127" s="271"/>
      <c r="N127" s="271">
        <f t="shared" si="0"/>
        <v>0</v>
      </c>
      <c r="O127" s="271"/>
      <c r="P127" s="271"/>
      <c r="Q127" s="271"/>
      <c r="R127" s="140"/>
      <c r="T127" s="141" t="s">
        <v>5</v>
      </c>
      <c r="U127" s="40" t="s">
        <v>34</v>
      </c>
      <c r="V127" s="142">
        <v>0</v>
      </c>
      <c r="W127" s="142">
        <f t="shared" si="1"/>
        <v>0</v>
      </c>
      <c r="X127" s="142">
        <v>0</v>
      </c>
      <c r="Y127" s="142">
        <f t="shared" si="2"/>
        <v>0</v>
      </c>
      <c r="Z127" s="142">
        <v>0</v>
      </c>
      <c r="AA127" s="143">
        <f t="shared" si="3"/>
        <v>0</v>
      </c>
      <c r="AR127" s="18" t="s">
        <v>137</v>
      </c>
      <c r="AT127" s="18" t="s">
        <v>133</v>
      </c>
      <c r="AU127" s="18" t="s">
        <v>90</v>
      </c>
      <c r="AY127" s="18" t="s">
        <v>132</v>
      </c>
      <c r="BE127" s="144">
        <f t="shared" si="4"/>
        <v>0</v>
      </c>
      <c r="BF127" s="144">
        <f t="shared" si="5"/>
        <v>0</v>
      </c>
      <c r="BG127" s="144">
        <f t="shared" si="6"/>
        <v>0</v>
      </c>
      <c r="BH127" s="144">
        <f t="shared" si="7"/>
        <v>0</v>
      </c>
      <c r="BI127" s="144">
        <f t="shared" si="8"/>
        <v>0</v>
      </c>
      <c r="BJ127" s="18" t="s">
        <v>74</v>
      </c>
      <c r="BK127" s="144">
        <f t="shared" si="9"/>
        <v>0</v>
      </c>
      <c r="BL127" s="18" t="s">
        <v>137</v>
      </c>
      <c r="BM127" s="18" t="s">
        <v>142</v>
      </c>
    </row>
    <row r="128" spans="2:65" s="1" customFormat="1" ht="25.5" customHeight="1">
      <c r="B128" s="135"/>
      <c r="C128" s="136">
        <v>11</v>
      </c>
      <c r="D128" s="136" t="s">
        <v>133</v>
      </c>
      <c r="E128" s="145" t="s">
        <v>389</v>
      </c>
      <c r="F128" s="275" t="s">
        <v>390</v>
      </c>
      <c r="G128" s="275"/>
      <c r="H128" s="275"/>
      <c r="I128" s="275"/>
      <c r="J128" s="138" t="s">
        <v>136</v>
      </c>
      <c r="K128" s="139">
        <v>18.375</v>
      </c>
      <c r="L128" s="271"/>
      <c r="M128" s="271"/>
      <c r="N128" s="271">
        <f t="shared" si="0"/>
        <v>0</v>
      </c>
      <c r="O128" s="271"/>
      <c r="P128" s="271"/>
      <c r="Q128" s="271"/>
      <c r="R128" s="140"/>
      <c r="T128" s="141" t="s">
        <v>5</v>
      </c>
      <c r="U128" s="40" t="s">
        <v>34</v>
      </c>
      <c r="V128" s="142">
        <v>0</v>
      </c>
      <c r="W128" s="142">
        <f t="shared" si="1"/>
        <v>0</v>
      </c>
      <c r="X128" s="142">
        <v>0</v>
      </c>
      <c r="Y128" s="142">
        <f t="shared" si="2"/>
        <v>0</v>
      </c>
      <c r="Z128" s="142">
        <v>0</v>
      </c>
      <c r="AA128" s="143">
        <f t="shared" si="3"/>
        <v>0</v>
      </c>
      <c r="AR128" s="18" t="s">
        <v>137</v>
      </c>
      <c r="AT128" s="18" t="s">
        <v>133</v>
      </c>
      <c r="AU128" s="18" t="s">
        <v>90</v>
      </c>
      <c r="AY128" s="18" t="s">
        <v>132</v>
      </c>
      <c r="BE128" s="144">
        <f t="shared" si="4"/>
        <v>0</v>
      </c>
      <c r="BF128" s="144">
        <f t="shared" si="5"/>
        <v>0</v>
      </c>
      <c r="BG128" s="144">
        <f t="shared" si="6"/>
        <v>0</v>
      </c>
      <c r="BH128" s="144">
        <f t="shared" si="7"/>
        <v>0</v>
      </c>
      <c r="BI128" s="144">
        <f t="shared" si="8"/>
        <v>0</v>
      </c>
      <c r="BJ128" s="18" t="s">
        <v>74</v>
      </c>
      <c r="BK128" s="144">
        <f t="shared" si="9"/>
        <v>0</v>
      </c>
      <c r="BL128" s="18" t="s">
        <v>137</v>
      </c>
      <c r="BM128" s="18" t="s">
        <v>145</v>
      </c>
    </row>
    <row r="129" spans="2:65" s="1" customFormat="1" ht="25.5" customHeight="1">
      <c r="B129" s="135"/>
      <c r="C129" s="136">
        <v>12</v>
      </c>
      <c r="D129" s="136" t="s">
        <v>133</v>
      </c>
      <c r="E129" s="145" t="s">
        <v>391</v>
      </c>
      <c r="F129" s="275" t="s">
        <v>478</v>
      </c>
      <c r="G129" s="275"/>
      <c r="H129" s="275"/>
      <c r="I129" s="275"/>
      <c r="J129" s="138" t="s">
        <v>136</v>
      </c>
      <c r="K129" s="139">
        <v>126.2625</v>
      </c>
      <c r="L129" s="271"/>
      <c r="M129" s="271"/>
      <c r="N129" s="271">
        <f t="shared" si="0"/>
        <v>0</v>
      </c>
      <c r="O129" s="271"/>
      <c r="P129" s="271"/>
      <c r="Q129" s="271"/>
      <c r="R129" s="140"/>
      <c r="T129" s="141" t="s">
        <v>5</v>
      </c>
      <c r="U129" s="40" t="s">
        <v>34</v>
      </c>
      <c r="V129" s="142">
        <v>0</v>
      </c>
      <c r="W129" s="142">
        <f t="shared" si="1"/>
        <v>0</v>
      </c>
      <c r="X129" s="142">
        <v>0</v>
      </c>
      <c r="Y129" s="142">
        <f t="shared" si="2"/>
        <v>0</v>
      </c>
      <c r="Z129" s="142">
        <v>0</v>
      </c>
      <c r="AA129" s="143">
        <f t="shared" si="3"/>
        <v>0</v>
      </c>
      <c r="AR129" s="18" t="s">
        <v>137</v>
      </c>
      <c r="AT129" s="18" t="s">
        <v>133</v>
      </c>
      <c r="AU129" s="18" t="s">
        <v>90</v>
      </c>
      <c r="AY129" s="18" t="s">
        <v>132</v>
      </c>
      <c r="BE129" s="144">
        <f t="shared" si="4"/>
        <v>0</v>
      </c>
      <c r="BF129" s="144">
        <f t="shared" si="5"/>
        <v>0</v>
      </c>
      <c r="BG129" s="144">
        <f t="shared" si="6"/>
        <v>0</v>
      </c>
      <c r="BH129" s="144">
        <f t="shared" si="7"/>
        <v>0</v>
      </c>
      <c r="BI129" s="144">
        <f t="shared" si="8"/>
        <v>0</v>
      </c>
      <c r="BJ129" s="18" t="s">
        <v>74</v>
      </c>
      <c r="BK129" s="144">
        <f t="shared" si="9"/>
        <v>0</v>
      </c>
      <c r="BL129" s="18" t="s">
        <v>137</v>
      </c>
      <c r="BM129" s="18" t="s">
        <v>149</v>
      </c>
    </row>
    <row r="130" spans="2:65" s="1" customFormat="1" ht="25.5" customHeight="1">
      <c r="B130" s="135"/>
      <c r="C130" s="136">
        <v>13</v>
      </c>
      <c r="D130" s="136" t="s">
        <v>133</v>
      </c>
      <c r="E130" s="145" t="s">
        <v>244</v>
      </c>
      <c r="F130" s="275" t="s">
        <v>245</v>
      </c>
      <c r="G130" s="275"/>
      <c r="H130" s="275"/>
      <c r="I130" s="275"/>
      <c r="J130" s="138" t="s">
        <v>136</v>
      </c>
      <c r="K130" s="139">
        <v>126.2625</v>
      </c>
      <c r="L130" s="271"/>
      <c r="M130" s="271"/>
      <c r="N130" s="271">
        <f t="shared" ref="N130" si="10">ROUND(L130*K130,2)</f>
        <v>0</v>
      </c>
      <c r="O130" s="271"/>
      <c r="P130" s="271"/>
      <c r="Q130" s="271"/>
      <c r="R130" s="140"/>
      <c r="T130" s="141"/>
      <c r="U130" s="40"/>
      <c r="V130" s="142"/>
      <c r="W130" s="142"/>
      <c r="X130" s="142"/>
      <c r="Y130" s="142"/>
      <c r="Z130" s="142"/>
      <c r="AA130" s="143"/>
      <c r="AR130" s="18"/>
      <c r="AT130" s="18"/>
      <c r="AU130" s="18"/>
      <c r="AY130" s="18"/>
      <c r="BE130" s="144"/>
      <c r="BF130" s="144"/>
      <c r="BG130" s="144"/>
      <c r="BH130" s="144"/>
      <c r="BI130" s="144"/>
      <c r="BJ130" s="18"/>
      <c r="BK130" s="144">
        <f t="shared" si="9"/>
        <v>0</v>
      </c>
      <c r="BL130" s="18"/>
      <c r="BM130" s="18"/>
    </row>
    <row r="131" spans="2:65" s="1" customFormat="1" ht="25.5" customHeight="1">
      <c r="B131" s="135"/>
      <c r="C131" s="136">
        <v>14</v>
      </c>
      <c r="D131" s="136" t="s">
        <v>133</v>
      </c>
      <c r="E131" s="145" t="s">
        <v>249</v>
      </c>
      <c r="F131" s="275" t="s">
        <v>250</v>
      </c>
      <c r="G131" s="275"/>
      <c r="H131" s="275"/>
      <c r="I131" s="275"/>
      <c r="J131" s="138" t="s">
        <v>136</v>
      </c>
      <c r="K131" s="139">
        <v>45</v>
      </c>
      <c r="L131" s="271"/>
      <c r="M131" s="271"/>
      <c r="N131" s="271">
        <f t="shared" ref="N131" si="11">ROUND(L131*K131,2)</f>
        <v>0</v>
      </c>
      <c r="O131" s="271"/>
      <c r="P131" s="271"/>
      <c r="Q131" s="271"/>
      <c r="R131" s="140"/>
      <c r="T131" s="141"/>
      <c r="U131" s="40"/>
      <c r="V131" s="142"/>
      <c r="W131" s="142"/>
      <c r="X131" s="142"/>
      <c r="Y131" s="142"/>
      <c r="Z131" s="142"/>
      <c r="AA131" s="143"/>
      <c r="AR131" s="18"/>
      <c r="AT131" s="18"/>
      <c r="AU131" s="18"/>
      <c r="AY131" s="18"/>
      <c r="BE131" s="144"/>
      <c r="BF131" s="144"/>
      <c r="BG131" s="144"/>
      <c r="BH131" s="144"/>
      <c r="BI131" s="144"/>
      <c r="BJ131" s="18"/>
      <c r="BK131" s="144">
        <f t="shared" si="9"/>
        <v>0</v>
      </c>
      <c r="BL131" s="18"/>
      <c r="BM131" s="18"/>
    </row>
    <row r="132" spans="2:65" s="1" customFormat="1" ht="25.5" customHeight="1">
      <c r="B132" s="135"/>
      <c r="C132" s="136">
        <v>15</v>
      </c>
      <c r="D132" s="136" t="s">
        <v>133</v>
      </c>
      <c r="E132" s="145" t="s">
        <v>477</v>
      </c>
      <c r="F132" s="275" t="s">
        <v>476</v>
      </c>
      <c r="G132" s="275"/>
      <c r="H132" s="275"/>
      <c r="I132" s="275"/>
      <c r="J132" s="138" t="s">
        <v>136</v>
      </c>
      <c r="K132" s="139">
        <v>240.5</v>
      </c>
      <c r="L132" s="271"/>
      <c r="M132" s="271"/>
      <c r="N132" s="271">
        <f t="shared" si="0"/>
        <v>0</v>
      </c>
      <c r="O132" s="271"/>
      <c r="P132" s="271"/>
      <c r="Q132" s="271"/>
      <c r="R132" s="140"/>
      <c r="T132" s="141" t="s">
        <v>5</v>
      </c>
      <c r="U132" s="40" t="s">
        <v>34</v>
      </c>
      <c r="V132" s="142">
        <v>0</v>
      </c>
      <c r="W132" s="142">
        <f t="shared" si="1"/>
        <v>0</v>
      </c>
      <c r="X132" s="142">
        <v>0</v>
      </c>
      <c r="Y132" s="142">
        <f t="shared" si="2"/>
        <v>0</v>
      </c>
      <c r="Z132" s="142">
        <v>0</v>
      </c>
      <c r="AA132" s="143">
        <f t="shared" si="3"/>
        <v>0</v>
      </c>
      <c r="AR132" s="18" t="s">
        <v>137</v>
      </c>
      <c r="AT132" s="18" t="s">
        <v>133</v>
      </c>
      <c r="AU132" s="18" t="s">
        <v>90</v>
      </c>
      <c r="AY132" s="18" t="s">
        <v>132</v>
      </c>
      <c r="BE132" s="144">
        <f t="shared" si="4"/>
        <v>0</v>
      </c>
      <c r="BF132" s="144">
        <f t="shared" si="5"/>
        <v>0</v>
      </c>
      <c r="BG132" s="144">
        <f t="shared" si="6"/>
        <v>0</v>
      </c>
      <c r="BH132" s="144">
        <f t="shared" si="7"/>
        <v>0</v>
      </c>
      <c r="BI132" s="144">
        <f t="shared" si="8"/>
        <v>0</v>
      </c>
      <c r="BJ132" s="18" t="s">
        <v>74</v>
      </c>
      <c r="BK132" s="144">
        <f t="shared" si="9"/>
        <v>0</v>
      </c>
      <c r="BL132" s="18" t="s">
        <v>137</v>
      </c>
      <c r="BM132" s="18" t="s">
        <v>152</v>
      </c>
    </row>
    <row r="133" spans="2:65" s="9" customFormat="1" ht="29.85" customHeight="1">
      <c r="B133" s="124"/>
      <c r="C133" s="125"/>
      <c r="D133" s="134" t="s">
        <v>106</v>
      </c>
      <c r="E133" s="134"/>
      <c r="F133" s="134"/>
      <c r="G133" s="134"/>
      <c r="H133" s="134"/>
      <c r="I133" s="134"/>
      <c r="J133" s="134"/>
      <c r="K133" s="134"/>
      <c r="L133" s="134"/>
      <c r="M133" s="134"/>
      <c r="N133" s="278">
        <f>BK133</f>
        <v>0</v>
      </c>
      <c r="O133" s="279"/>
      <c r="P133" s="279"/>
      <c r="Q133" s="279"/>
      <c r="R133" s="127"/>
      <c r="T133" s="128"/>
      <c r="U133" s="125"/>
      <c r="V133" s="125"/>
      <c r="W133" s="129">
        <f>SUM(W134:W137)</f>
        <v>0</v>
      </c>
      <c r="X133" s="125"/>
      <c r="Y133" s="129">
        <f>SUM(Y134:Y137)</f>
        <v>0</v>
      </c>
      <c r="Z133" s="125"/>
      <c r="AA133" s="130">
        <f>SUM(AA134:AA137)</f>
        <v>0</v>
      </c>
      <c r="AR133" s="131" t="s">
        <v>74</v>
      </c>
      <c r="AT133" s="132" t="s">
        <v>67</v>
      </c>
      <c r="AU133" s="132" t="s">
        <v>74</v>
      </c>
      <c r="AY133" s="131" t="s">
        <v>132</v>
      </c>
      <c r="BK133" s="133">
        <f>SUM(BK134:BK137)</f>
        <v>0</v>
      </c>
    </row>
    <row r="134" spans="2:65" s="1" customFormat="1" ht="38.25" customHeight="1">
      <c r="B134" s="135"/>
      <c r="C134" s="136">
        <v>16</v>
      </c>
      <c r="D134" s="136" t="s">
        <v>133</v>
      </c>
      <c r="E134" s="137" t="s">
        <v>252</v>
      </c>
      <c r="F134" s="275" t="s">
        <v>253</v>
      </c>
      <c r="G134" s="275"/>
      <c r="H134" s="275"/>
      <c r="I134" s="275"/>
      <c r="J134" s="138" t="s">
        <v>175</v>
      </c>
      <c r="K134" s="139">
        <v>9.5</v>
      </c>
      <c r="L134" s="271"/>
      <c r="M134" s="271"/>
      <c r="N134" s="271">
        <f>ROUND(L134*K134,2)</f>
        <v>0</v>
      </c>
      <c r="O134" s="271"/>
      <c r="P134" s="271"/>
      <c r="Q134" s="271"/>
      <c r="R134" s="140"/>
      <c r="T134" s="141" t="s">
        <v>5</v>
      </c>
      <c r="U134" s="40" t="s">
        <v>34</v>
      </c>
      <c r="V134" s="142">
        <v>0</v>
      </c>
      <c r="W134" s="142">
        <f>V134*K134</f>
        <v>0</v>
      </c>
      <c r="X134" s="142">
        <v>0</v>
      </c>
      <c r="Y134" s="142">
        <f>X134*K134</f>
        <v>0</v>
      </c>
      <c r="Z134" s="142">
        <v>0</v>
      </c>
      <c r="AA134" s="143">
        <f>Z134*K134</f>
        <v>0</v>
      </c>
      <c r="AR134" s="18" t="s">
        <v>137</v>
      </c>
      <c r="AT134" s="18" t="s">
        <v>133</v>
      </c>
      <c r="AU134" s="18" t="s">
        <v>90</v>
      </c>
      <c r="AY134" s="18" t="s">
        <v>132</v>
      </c>
      <c r="BE134" s="144">
        <f>IF(U134="základní",N134,0)</f>
        <v>0</v>
      </c>
      <c r="BF134" s="144">
        <f>IF(U134="snížená",N134,0)</f>
        <v>0</v>
      </c>
      <c r="BG134" s="144">
        <f>IF(U134="zákl. přenesená",N134,0)</f>
        <v>0</v>
      </c>
      <c r="BH134" s="144">
        <f>IF(U134="sníž. přenesená",N134,0)</f>
        <v>0</v>
      </c>
      <c r="BI134" s="144">
        <f>IF(U134="nulová",N134,0)</f>
        <v>0</v>
      </c>
      <c r="BJ134" s="18" t="s">
        <v>74</v>
      </c>
      <c r="BK134" s="144">
        <f>ROUND(L134*K134,2)</f>
        <v>0</v>
      </c>
      <c r="BL134" s="18" t="s">
        <v>137</v>
      </c>
      <c r="BM134" s="18" t="s">
        <v>165</v>
      </c>
    </row>
    <row r="135" spans="2:65" s="1" customFormat="1" ht="38.25" customHeight="1">
      <c r="B135" s="135"/>
      <c r="C135" s="136">
        <v>17</v>
      </c>
      <c r="D135" s="136" t="s">
        <v>133</v>
      </c>
      <c r="E135" s="137" t="s">
        <v>255</v>
      </c>
      <c r="F135" s="275" t="s">
        <v>256</v>
      </c>
      <c r="G135" s="275"/>
      <c r="H135" s="275"/>
      <c r="I135" s="275"/>
      <c r="J135" s="138" t="s">
        <v>175</v>
      </c>
      <c r="K135" s="139">
        <v>9.5</v>
      </c>
      <c r="L135" s="271"/>
      <c r="M135" s="271"/>
      <c r="N135" s="271">
        <f>ROUND(L135*K135,2)</f>
        <v>0</v>
      </c>
      <c r="O135" s="271"/>
      <c r="P135" s="271"/>
      <c r="Q135" s="271"/>
      <c r="R135" s="140"/>
      <c r="T135" s="141" t="s">
        <v>5</v>
      </c>
      <c r="U135" s="40" t="s">
        <v>34</v>
      </c>
      <c r="V135" s="142">
        <v>0</v>
      </c>
      <c r="W135" s="142">
        <f>V135*K135</f>
        <v>0</v>
      </c>
      <c r="X135" s="142">
        <v>0</v>
      </c>
      <c r="Y135" s="142">
        <f>X135*K135</f>
        <v>0</v>
      </c>
      <c r="Z135" s="142">
        <v>0</v>
      </c>
      <c r="AA135" s="143">
        <f>Z135*K135</f>
        <v>0</v>
      </c>
      <c r="AR135" s="18" t="s">
        <v>137</v>
      </c>
      <c r="AT135" s="18" t="s">
        <v>133</v>
      </c>
      <c r="AU135" s="18" t="s">
        <v>90</v>
      </c>
      <c r="AY135" s="18" t="s">
        <v>132</v>
      </c>
      <c r="BE135" s="144">
        <f>IF(U135="základní",N135,0)</f>
        <v>0</v>
      </c>
      <c r="BF135" s="144">
        <f>IF(U135="snížená",N135,0)</f>
        <v>0</v>
      </c>
      <c r="BG135" s="144">
        <f>IF(U135="zákl. přenesená",N135,0)</f>
        <v>0</v>
      </c>
      <c r="BH135" s="144">
        <f>IF(U135="sníž. přenesená",N135,0)</f>
        <v>0</v>
      </c>
      <c r="BI135" s="144">
        <f>IF(U135="nulová",N135,0)</f>
        <v>0</v>
      </c>
      <c r="BJ135" s="18" t="s">
        <v>74</v>
      </c>
      <c r="BK135" s="144">
        <f>ROUND(L135*K135,2)</f>
        <v>0</v>
      </c>
      <c r="BL135" s="18" t="s">
        <v>137</v>
      </c>
      <c r="BM135" s="18" t="s">
        <v>168</v>
      </c>
    </row>
    <row r="136" spans="2:65" s="1" customFormat="1" ht="38.25" customHeight="1">
      <c r="B136" s="135"/>
      <c r="C136" s="136">
        <v>18</v>
      </c>
      <c r="D136" s="136" t="s">
        <v>133</v>
      </c>
      <c r="E136" s="137" t="s">
        <v>258</v>
      </c>
      <c r="F136" s="275" t="s">
        <v>259</v>
      </c>
      <c r="G136" s="275"/>
      <c r="H136" s="275"/>
      <c r="I136" s="275"/>
      <c r="J136" s="138" t="s">
        <v>175</v>
      </c>
      <c r="K136" s="139">
        <v>9.5</v>
      </c>
      <c r="L136" s="271"/>
      <c r="M136" s="271"/>
      <c r="N136" s="271">
        <f>ROUND(L136*K136,2)</f>
        <v>0</v>
      </c>
      <c r="O136" s="271"/>
      <c r="P136" s="271"/>
      <c r="Q136" s="271"/>
      <c r="R136" s="140"/>
      <c r="T136" s="141" t="s">
        <v>5</v>
      </c>
      <c r="U136" s="40" t="s">
        <v>34</v>
      </c>
      <c r="V136" s="142">
        <v>0</v>
      </c>
      <c r="W136" s="142">
        <f>V136*K136</f>
        <v>0</v>
      </c>
      <c r="X136" s="142">
        <v>0</v>
      </c>
      <c r="Y136" s="142">
        <f>X136*K136</f>
        <v>0</v>
      </c>
      <c r="Z136" s="142">
        <v>0</v>
      </c>
      <c r="AA136" s="143">
        <f>Z136*K136</f>
        <v>0</v>
      </c>
      <c r="AR136" s="18" t="s">
        <v>137</v>
      </c>
      <c r="AT136" s="18" t="s">
        <v>133</v>
      </c>
      <c r="AU136" s="18" t="s">
        <v>90</v>
      </c>
      <c r="AY136" s="18" t="s">
        <v>132</v>
      </c>
      <c r="BE136" s="144">
        <f>IF(U136="základní",N136,0)</f>
        <v>0</v>
      </c>
      <c r="BF136" s="144">
        <f>IF(U136="snížená",N136,0)</f>
        <v>0</v>
      </c>
      <c r="BG136" s="144">
        <f>IF(U136="zákl. přenesená",N136,0)</f>
        <v>0</v>
      </c>
      <c r="BH136" s="144">
        <f>IF(U136="sníž. přenesená",N136,0)</f>
        <v>0</v>
      </c>
      <c r="BI136" s="144">
        <f>IF(U136="nulová",N136,0)</f>
        <v>0</v>
      </c>
      <c r="BJ136" s="18" t="s">
        <v>74</v>
      </c>
      <c r="BK136" s="144">
        <f>ROUND(L136*K136,2)</f>
        <v>0</v>
      </c>
      <c r="BL136" s="18" t="s">
        <v>137</v>
      </c>
      <c r="BM136" s="18" t="s">
        <v>171</v>
      </c>
    </row>
    <row r="137" spans="2:65" s="1" customFormat="1" ht="38.25" customHeight="1">
      <c r="B137" s="135"/>
      <c r="C137" s="136">
        <v>19</v>
      </c>
      <c r="D137" s="136" t="s">
        <v>133</v>
      </c>
      <c r="E137" s="137" t="s">
        <v>261</v>
      </c>
      <c r="F137" s="275" t="s">
        <v>262</v>
      </c>
      <c r="G137" s="275"/>
      <c r="H137" s="275"/>
      <c r="I137" s="275"/>
      <c r="J137" s="138" t="s">
        <v>175</v>
      </c>
      <c r="K137" s="139">
        <v>9.5</v>
      </c>
      <c r="L137" s="271"/>
      <c r="M137" s="271"/>
      <c r="N137" s="271">
        <f>ROUND(L137*K137,2)</f>
        <v>0</v>
      </c>
      <c r="O137" s="271"/>
      <c r="P137" s="271"/>
      <c r="Q137" s="271"/>
      <c r="R137" s="140"/>
      <c r="T137" s="141" t="s">
        <v>5</v>
      </c>
      <c r="U137" s="40" t="s">
        <v>34</v>
      </c>
      <c r="V137" s="142">
        <v>0</v>
      </c>
      <c r="W137" s="142">
        <f>V137*K137</f>
        <v>0</v>
      </c>
      <c r="X137" s="142">
        <v>0</v>
      </c>
      <c r="Y137" s="142">
        <f>X137*K137</f>
        <v>0</v>
      </c>
      <c r="Z137" s="142">
        <v>0</v>
      </c>
      <c r="AA137" s="143">
        <f>Z137*K137</f>
        <v>0</v>
      </c>
      <c r="AR137" s="18" t="s">
        <v>137</v>
      </c>
      <c r="AT137" s="18" t="s">
        <v>133</v>
      </c>
      <c r="AU137" s="18" t="s">
        <v>90</v>
      </c>
      <c r="AY137" s="18" t="s">
        <v>132</v>
      </c>
      <c r="BE137" s="144">
        <f>IF(U137="základní",N137,0)</f>
        <v>0</v>
      </c>
      <c r="BF137" s="144">
        <f>IF(U137="snížená",N137,0)</f>
        <v>0</v>
      </c>
      <c r="BG137" s="144">
        <f>IF(U137="zákl. přenesená",N137,0)</f>
        <v>0</v>
      </c>
      <c r="BH137" s="144">
        <f>IF(U137="sníž. přenesená",N137,0)</f>
        <v>0</v>
      </c>
      <c r="BI137" s="144">
        <f>IF(U137="nulová",N137,0)</f>
        <v>0</v>
      </c>
      <c r="BJ137" s="18" t="s">
        <v>74</v>
      </c>
      <c r="BK137" s="144">
        <f>ROUND(L137*K137,2)</f>
        <v>0</v>
      </c>
      <c r="BL137" s="18" t="s">
        <v>137</v>
      </c>
      <c r="BM137" s="18" t="s">
        <v>176</v>
      </c>
    </row>
    <row r="138" spans="2:65" s="9" customFormat="1" ht="37.35" hidden="1" customHeight="1">
      <c r="B138" s="124"/>
      <c r="C138" s="125"/>
      <c r="D138" s="126"/>
      <c r="E138" s="126"/>
      <c r="F138" s="126"/>
      <c r="G138" s="126"/>
      <c r="H138" s="126"/>
      <c r="I138" s="126"/>
      <c r="J138" s="126"/>
      <c r="K138" s="126"/>
      <c r="L138" s="126"/>
      <c r="M138" s="126"/>
      <c r="N138" s="276"/>
      <c r="O138" s="277"/>
      <c r="P138" s="277"/>
      <c r="Q138" s="277"/>
      <c r="R138" s="127"/>
      <c r="T138" s="128"/>
      <c r="U138" s="125"/>
      <c r="V138" s="125"/>
      <c r="W138" s="129"/>
      <c r="X138" s="125"/>
      <c r="Y138" s="129"/>
      <c r="Z138" s="125"/>
      <c r="AA138" s="130"/>
      <c r="AR138" s="131"/>
      <c r="AT138" s="132"/>
      <c r="AU138" s="132"/>
      <c r="AY138" s="131"/>
      <c r="BK138" s="133"/>
    </row>
    <row r="139" spans="2:65" s="9" customFormat="1" ht="19.899999999999999" hidden="1" customHeight="1">
      <c r="B139" s="124"/>
      <c r="C139" s="125"/>
      <c r="D139" s="134"/>
      <c r="E139" s="134"/>
      <c r="F139" s="134"/>
      <c r="G139" s="134"/>
      <c r="H139" s="134"/>
      <c r="I139" s="134"/>
      <c r="J139" s="134"/>
      <c r="K139" s="134"/>
      <c r="L139" s="134"/>
      <c r="M139" s="134"/>
      <c r="N139" s="273"/>
      <c r="O139" s="274"/>
      <c r="P139" s="274"/>
      <c r="Q139" s="274"/>
      <c r="R139" s="127"/>
      <c r="T139" s="128"/>
      <c r="U139" s="125"/>
      <c r="V139" s="125"/>
      <c r="W139" s="129"/>
      <c r="X139" s="125"/>
      <c r="Y139" s="129"/>
      <c r="Z139" s="125"/>
      <c r="AA139" s="130"/>
      <c r="AR139" s="131"/>
      <c r="AT139" s="132"/>
      <c r="AU139" s="132"/>
      <c r="AY139" s="131"/>
      <c r="BK139" s="133"/>
    </row>
    <row r="140" spans="2:65" s="1" customFormat="1" ht="38.25" hidden="1" customHeight="1">
      <c r="B140" s="135"/>
      <c r="C140" s="136"/>
      <c r="D140" s="136"/>
      <c r="E140" s="137"/>
      <c r="F140" s="275"/>
      <c r="G140" s="275"/>
      <c r="H140" s="275"/>
      <c r="I140" s="275"/>
      <c r="J140" s="138"/>
      <c r="K140" s="139"/>
      <c r="L140" s="271"/>
      <c r="M140" s="271"/>
      <c r="N140" s="271"/>
      <c r="O140" s="271"/>
      <c r="P140" s="271"/>
      <c r="Q140" s="271"/>
      <c r="R140" s="140"/>
      <c r="T140" s="141"/>
      <c r="U140" s="40"/>
      <c r="V140" s="142"/>
      <c r="W140" s="142"/>
      <c r="X140" s="142"/>
      <c r="Y140" s="142"/>
      <c r="Z140" s="142"/>
      <c r="AA140" s="143"/>
      <c r="AR140" s="18"/>
      <c r="AT140" s="18"/>
      <c r="AU140" s="18"/>
      <c r="AY140" s="18"/>
      <c r="BE140" s="144"/>
      <c r="BF140" s="144"/>
      <c r="BG140" s="144"/>
      <c r="BH140" s="144"/>
      <c r="BI140" s="144"/>
      <c r="BJ140" s="18"/>
      <c r="BK140" s="144"/>
      <c r="BL140" s="18"/>
      <c r="BM140" s="18"/>
    </row>
    <row r="141" spans="2:65" s="1" customFormat="1" ht="38.25" hidden="1" customHeight="1">
      <c r="B141" s="135"/>
      <c r="C141" s="136"/>
      <c r="D141" s="136"/>
      <c r="E141" s="137"/>
      <c r="F141" s="275"/>
      <c r="G141" s="275"/>
      <c r="H141" s="275"/>
      <c r="I141" s="275"/>
      <c r="J141" s="138"/>
      <c r="K141" s="139"/>
      <c r="L141" s="271"/>
      <c r="M141" s="271"/>
      <c r="N141" s="271"/>
      <c r="O141" s="271"/>
      <c r="P141" s="271"/>
      <c r="Q141" s="271"/>
      <c r="R141" s="140"/>
      <c r="T141" s="141"/>
      <c r="U141" s="40"/>
      <c r="V141" s="142"/>
      <c r="W141" s="142"/>
      <c r="X141" s="142"/>
      <c r="Y141" s="142"/>
      <c r="Z141" s="142"/>
      <c r="AA141" s="143"/>
      <c r="AR141" s="18"/>
      <c r="AT141" s="18"/>
      <c r="AU141" s="18"/>
      <c r="AY141" s="18"/>
      <c r="BE141" s="144"/>
      <c r="BF141" s="144"/>
      <c r="BG141" s="144"/>
      <c r="BH141" s="144"/>
      <c r="BI141" s="144"/>
      <c r="BJ141" s="18"/>
      <c r="BK141" s="144"/>
      <c r="BL141" s="18"/>
      <c r="BM141" s="18"/>
    </row>
    <row r="142" spans="2:65" s="1" customFormat="1" ht="38.25" hidden="1" customHeight="1">
      <c r="B142" s="135"/>
      <c r="C142" s="136"/>
      <c r="D142" s="136"/>
      <c r="E142" s="137"/>
      <c r="F142" s="275"/>
      <c r="G142" s="275"/>
      <c r="H142" s="275"/>
      <c r="I142" s="275"/>
      <c r="J142" s="138"/>
      <c r="K142" s="139"/>
      <c r="L142" s="271"/>
      <c r="M142" s="271"/>
      <c r="N142" s="271"/>
      <c r="O142" s="271"/>
      <c r="P142" s="271"/>
      <c r="Q142" s="271"/>
      <c r="R142" s="140"/>
      <c r="T142" s="141"/>
      <c r="U142" s="40"/>
      <c r="V142" s="142"/>
      <c r="W142" s="142"/>
      <c r="X142" s="142"/>
      <c r="Y142" s="142"/>
      <c r="Z142" s="142"/>
      <c r="AA142" s="143"/>
      <c r="AR142" s="18"/>
      <c r="AT142" s="18"/>
      <c r="AU142" s="18"/>
      <c r="AY142" s="18"/>
      <c r="BE142" s="144"/>
      <c r="BF142" s="144"/>
      <c r="BG142" s="144"/>
      <c r="BH142" s="144"/>
      <c r="BI142" s="144"/>
      <c r="BJ142" s="18"/>
      <c r="BK142" s="144"/>
      <c r="BL142" s="18"/>
      <c r="BM142" s="18"/>
    </row>
    <row r="143" spans="2:65" s="9" customFormat="1" ht="37.35" customHeight="1">
      <c r="B143" s="124"/>
      <c r="C143" s="125"/>
      <c r="D143" s="126" t="s">
        <v>116</v>
      </c>
      <c r="E143" s="126"/>
      <c r="F143" s="126"/>
      <c r="G143" s="126"/>
      <c r="H143" s="126"/>
      <c r="I143" s="126"/>
      <c r="J143" s="126"/>
      <c r="K143" s="126"/>
      <c r="L143" s="126"/>
      <c r="M143" s="126"/>
      <c r="N143" s="276">
        <f>BK143</f>
        <v>0</v>
      </c>
      <c r="O143" s="277"/>
      <c r="P143" s="277"/>
      <c r="Q143" s="277"/>
      <c r="R143" s="127"/>
      <c r="T143" s="128"/>
      <c r="U143" s="125"/>
      <c r="V143" s="125"/>
      <c r="W143" s="129">
        <f>W144</f>
        <v>0</v>
      </c>
      <c r="X143" s="125"/>
      <c r="Y143" s="129">
        <f>Y144</f>
        <v>0</v>
      </c>
      <c r="Z143" s="125"/>
      <c r="AA143" s="130">
        <f>AA144</f>
        <v>0</v>
      </c>
      <c r="AR143" s="131" t="s">
        <v>317</v>
      </c>
      <c r="AT143" s="132" t="s">
        <v>67</v>
      </c>
      <c r="AU143" s="132" t="s">
        <v>68</v>
      </c>
      <c r="AY143" s="131" t="s">
        <v>132</v>
      </c>
      <c r="BK143" s="133">
        <f>BK144</f>
        <v>0</v>
      </c>
    </row>
    <row r="144" spans="2:65" s="9" customFormat="1" ht="19.899999999999999" customHeight="1">
      <c r="B144" s="124"/>
      <c r="C144" s="125"/>
      <c r="D144" s="134" t="s">
        <v>117</v>
      </c>
      <c r="E144" s="134"/>
      <c r="F144" s="134"/>
      <c r="G144" s="134"/>
      <c r="H144" s="134"/>
      <c r="I144" s="134"/>
      <c r="J144" s="134"/>
      <c r="K144" s="134"/>
      <c r="L144" s="134"/>
      <c r="M144" s="134"/>
      <c r="N144" s="273">
        <f>BK144</f>
        <v>0</v>
      </c>
      <c r="O144" s="274"/>
      <c r="P144" s="274"/>
      <c r="Q144" s="274"/>
      <c r="R144" s="127"/>
      <c r="T144" s="128"/>
      <c r="U144" s="125"/>
      <c r="V144" s="125"/>
      <c r="W144" s="129">
        <f>W145</f>
        <v>0</v>
      </c>
      <c r="X144" s="125"/>
      <c r="Y144" s="129">
        <f>Y145</f>
        <v>0</v>
      </c>
      <c r="Z144" s="125"/>
      <c r="AA144" s="130">
        <f>AA145</f>
        <v>0</v>
      </c>
      <c r="AR144" s="131" t="s">
        <v>317</v>
      </c>
      <c r="AT144" s="132" t="s">
        <v>67</v>
      </c>
      <c r="AU144" s="132" t="s">
        <v>74</v>
      </c>
      <c r="AY144" s="131" t="s">
        <v>132</v>
      </c>
      <c r="BK144" s="133">
        <f>BK145</f>
        <v>0</v>
      </c>
    </row>
    <row r="145" spans="2:65" s="1" customFormat="1" ht="16.5" customHeight="1">
      <c r="B145" s="135"/>
      <c r="C145" s="136">
        <v>20</v>
      </c>
      <c r="D145" s="136" t="s">
        <v>133</v>
      </c>
      <c r="E145" s="137" t="s">
        <v>318</v>
      </c>
      <c r="F145" s="275" t="s">
        <v>319</v>
      </c>
      <c r="G145" s="275"/>
      <c r="H145" s="275"/>
      <c r="I145" s="275"/>
      <c r="J145" s="138" t="s">
        <v>320</v>
      </c>
      <c r="K145" s="139">
        <v>1</v>
      </c>
      <c r="L145" s="271"/>
      <c r="M145" s="271"/>
      <c r="N145" s="271">
        <f>ROUND(L145*K145,2)</f>
        <v>0</v>
      </c>
      <c r="O145" s="271"/>
      <c r="P145" s="271"/>
      <c r="Q145" s="271"/>
      <c r="R145" s="140"/>
      <c r="T145" s="141" t="s">
        <v>5</v>
      </c>
      <c r="U145" s="151" t="s">
        <v>34</v>
      </c>
      <c r="V145" s="152">
        <v>0</v>
      </c>
      <c r="W145" s="152">
        <f>V145*K145</f>
        <v>0</v>
      </c>
      <c r="X145" s="152">
        <v>0</v>
      </c>
      <c r="Y145" s="152">
        <f>X145*K145</f>
        <v>0</v>
      </c>
      <c r="Z145" s="152">
        <v>0</v>
      </c>
      <c r="AA145" s="153">
        <f>Z145*K145</f>
        <v>0</v>
      </c>
      <c r="AR145" s="18" t="s">
        <v>137</v>
      </c>
      <c r="AT145" s="18" t="s">
        <v>133</v>
      </c>
      <c r="AU145" s="18" t="s">
        <v>90</v>
      </c>
      <c r="AY145" s="18" t="s">
        <v>132</v>
      </c>
      <c r="BE145" s="144">
        <f>IF(U145="základní",N145,0)</f>
        <v>0</v>
      </c>
      <c r="BF145" s="144">
        <f>IF(U145="snížená",N145,0)</f>
        <v>0</v>
      </c>
      <c r="BG145" s="144">
        <f>IF(U145="zákl. přenesená",N145,0)</f>
        <v>0</v>
      </c>
      <c r="BH145" s="144">
        <f>IF(U145="sníž. přenesená",N145,0)</f>
        <v>0</v>
      </c>
      <c r="BI145" s="144">
        <f>IF(U145="nulová",N145,0)</f>
        <v>0</v>
      </c>
      <c r="BJ145" s="18" t="s">
        <v>74</v>
      </c>
      <c r="BK145" s="144">
        <f>ROUND(L145*K145,2)</f>
        <v>0</v>
      </c>
      <c r="BL145" s="18" t="s">
        <v>137</v>
      </c>
      <c r="BM145" s="18" t="s">
        <v>188</v>
      </c>
    </row>
    <row r="146" spans="2:65" s="1" customFormat="1" ht="6.95" customHeight="1">
      <c r="B146" s="55"/>
      <c r="C146" s="56"/>
      <c r="D146" s="56"/>
      <c r="E146" s="56"/>
      <c r="F146" s="56"/>
      <c r="G146" s="56"/>
      <c r="H146" s="56"/>
      <c r="I146" s="56"/>
      <c r="J146" s="56"/>
      <c r="K146" s="56"/>
      <c r="L146" s="56"/>
      <c r="M146" s="56"/>
      <c r="N146" s="56"/>
      <c r="O146" s="56"/>
      <c r="P146" s="56"/>
      <c r="Q146" s="56"/>
      <c r="R146" s="57"/>
    </row>
  </sheetData>
  <mergeCells count="133">
    <mergeCell ref="O9:P9"/>
    <mergeCell ref="O11:P11"/>
    <mergeCell ref="O12:P12"/>
    <mergeCell ref="O14:P14"/>
    <mergeCell ref="O15:P15"/>
    <mergeCell ref="O17:P17"/>
    <mergeCell ref="H1:K1"/>
    <mergeCell ref="C2:Q2"/>
    <mergeCell ref="S2:AC2"/>
    <mergeCell ref="C4:Q4"/>
    <mergeCell ref="F6:P6"/>
    <mergeCell ref="F7:P7"/>
    <mergeCell ref="M30:P30"/>
    <mergeCell ref="H32:J32"/>
    <mergeCell ref="M32:P32"/>
    <mergeCell ref="H33:J33"/>
    <mergeCell ref="M33:P33"/>
    <mergeCell ref="H34:J34"/>
    <mergeCell ref="M34:P34"/>
    <mergeCell ref="O18:P18"/>
    <mergeCell ref="O20:P20"/>
    <mergeCell ref="O21:P21"/>
    <mergeCell ref="E24:L24"/>
    <mergeCell ref="M27:P27"/>
    <mergeCell ref="M28:P28"/>
    <mergeCell ref="F78:P78"/>
    <mergeCell ref="F79:P79"/>
    <mergeCell ref="M81:P81"/>
    <mergeCell ref="M83:Q83"/>
    <mergeCell ref="M84:Q84"/>
    <mergeCell ref="C86:G86"/>
    <mergeCell ref="N86:Q86"/>
    <mergeCell ref="H35:J35"/>
    <mergeCell ref="M35:P35"/>
    <mergeCell ref="H36:J36"/>
    <mergeCell ref="M36:P36"/>
    <mergeCell ref="L38:P38"/>
    <mergeCell ref="C76:Q76"/>
    <mergeCell ref="N92:Q92"/>
    <mergeCell ref="N93:Q93"/>
    <mergeCell ref="N95:Q95"/>
    <mergeCell ref="L97:Q97"/>
    <mergeCell ref="C103:Q103"/>
    <mergeCell ref="F105:P105"/>
    <mergeCell ref="N88:Q88"/>
    <mergeCell ref="N89:Q89"/>
    <mergeCell ref="N90:Q90"/>
    <mergeCell ref="N91:Q91"/>
    <mergeCell ref="N114:Q114"/>
    <mergeCell ref="N115:Q115"/>
    <mergeCell ref="N116:Q116"/>
    <mergeCell ref="N117:Q117"/>
    <mergeCell ref="F118:I118"/>
    <mergeCell ref="L118:M118"/>
    <mergeCell ref="N118:Q118"/>
    <mergeCell ref="F106:P106"/>
    <mergeCell ref="M108:P108"/>
    <mergeCell ref="M110:Q110"/>
    <mergeCell ref="M111:Q111"/>
    <mergeCell ref="F113:I113"/>
    <mergeCell ref="L113:M113"/>
    <mergeCell ref="N113:Q113"/>
    <mergeCell ref="F121:I121"/>
    <mergeCell ref="L121:M121"/>
    <mergeCell ref="N121:Q121"/>
    <mergeCell ref="F122:I122"/>
    <mergeCell ref="L122:M122"/>
    <mergeCell ref="N122:Q122"/>
    <mergeCell ref="F119:I119"/>
    <mergeCell ref="L119:M119"/>
    <mergeCell ref="N119:Q119"/>
    <mergeCell ref="F120:I120"/>
    <mergeCell ref="L120:M120"/>
    <mergeCell ref="N120:Q120"/>
    <mergeCell ref="F125:I125"/>
    <mergeCell ref="L125:M125"/>
    <mergeCell ref="N125:Q125"/>
    <mergeCell ref="F126:I126"/>
    <mergeCell ref="L126:M126"/>
    <mergeCell ref="N126:Q126"/>
    <mergeCell ref="F123:I123"/>
    <mergeCell ref="L123:M123"/>
    <mergeCell ref="N123:Q123"/>
    <mergeCell ref="F124:I124"/>
    <mergeCell ref="L124:M124"/>
    <mergeCell ref="N124:Q124"/>
    <mergeCell ref="N131:Q131"/>
    <mergeCell ref="F129:I129"/>
    <mergeCell ref="L129:M129"/>
    <mergeCell ref="N129:Q129"/>
    <mergeCell ref="F132:I132"/>
    <mergeCell ref="L132:M132"/>
    <mergeCell ref="N132:Q132"/>
    <mergeCell ref="F127:I127"/>
    <mergeCell ref="L127:M127"/>
    <mergeCell ref="N127:Q127"/>
    <mergeCell ref="F128:I128"/>
    <mergeCell ref="L128:M128"/>
    <mergeCell ref="N128:Q128"/>
    <mergeCell ref="F135:I135"/>
    <mergeCell ref="L135:M135"/>
    <mergeCell ref="N135:Q135"/>
    <mergeCell ref="F136:I136"/>
    <mergeCell ref="L136:M136"/>
    <mergeCell ref="N136:Q136"/>
    <mergeCell ref="N133:Q133"/>
    <mergeCell ref="F134:I134"/>
    <mergeCell ref="L134:M134"/>
    <mergeCell ref="N134:Q134"/>
    <mergeCell ref="N143:Q143"/>
    <mergeCell ref="N144:Q144"/>
    <mergeCell ref="F145:I145"/>
    <mergeCell ref="L145:M145"/>
    <mergeCell ref="N145:Q145"/>
    <mergeCell ref="F130:I130"/>
    <mergeCell ref="L130:M130"/>
    <mergeCell ref="N130:Q130"/>
    <mergeCell ref="F131:I131"/>
    <mergeCell ref="L131:M131"/>
    <mergeCell ref="F141:I141"/>
    <mergeCell ref="L141:M141"/>
    <mergeCell ref="N141:Q141"/>
    <mergeCell ref="F142:I142"/>
    <mergeCell ref="L142:M142"/>
    <mergeCell ref="N142:Q142"/>
    <mergeCell ref="F137:I137"/>
    <mergeCell ref="L137:M137"/>
    <mergeCell ref="N137:Q137"/>
    <mergeCell ref="N138:Q138"/>
    <mergeCell ref="N139:Q139"/>
    <mergeCell ref="F140:I140"/>
    <mergeCell ref="L140:M140"/>
    <mergeCell ref="N140:Q140"/>
  </mergeCells>
  <hyperlinks>
    <hyperlink ref="F1:G1" location="C2" display="1) Krycí list rozpočtu"/>
    <hyperlink ref="H1:K1" location="C86" display="2) Rekapitulace rozpočtu"/>
    <hyperlink ref="L1" location="C117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166"/>
  <sheetViews>
    <sheetView showGridLines="0" workbookViewId="0">
      <pane ySplit="1" topLeftCell="A2" activePane="bottomLeft" state="frozen"/>
      <selection pane="bottomLeft" activeCell="D28" sqref="D28:P28"/>
    </sheetView>
  </sheetViews>
  <sheetFormatPr defaultRowHeight="13.5"/>
  <cols>
    <col min="1" max="1" width="8.33203125" style="207" customWidth="1"/>
    <col min="2" max="2" width="1.6640625" style="207" customWidth="1"/>
    <col min="3" max="3" width="4.1640625" style="207" customWidth="1"/>
    <col min="4" max="4" width="4.33203125" style="207" customWidth="1"/>
    <col min="5" max="5" width="17.1640625" style="207" customWidth="1"/>
    <col min="6" max="7" width="11.1640625" style="207" customWidth="1"/>
    <col min="8" max="8" width="12.5" style="207" customWidth="1"/>
    <col min="9" max="9" width="7" style="207" customWidth="1"/>
    <col min="10" max="10" width="5.1640625" style="207" customWidth="1"/>
    <col min="11" max="11" width="11.5" style="207" customWidth="1"/>
    <col min="12" max="12" width="12" style="207" customWidth="1"/>
    <col min="13" max="14" width="6" style="207" customWidth="1"/>
    <col min="15" max="15" width="2" style="207" customWidth="1"/>
    <col min="16" max="16" width="12.5" style="207" customWidth="1"/>
    <col min="17" max="17" width="4.1640625" style="207" customWidth="1"/>
    <col min="18" max="18" width="5" style="207" customWidth="1"/>
    <col min="19" max="19" width="8.1640625" style="207" customWidth="1"/>
    <col min="20" max="20" width="29.6640625" style="207" hidden="1" customWidth="1"/>
    <col min="21" max="21" width="16.33203125" style="207" hidden="1" customWidth="1"/>
    <col min="22" max="22" width="12.33203125" style="207" hidden="1" customWidth="1"/>
    <col min="23" max="23" width="16.33203125" style="207" hidden="1" customWidth="1"/>
    <col min="24" max="24" width="12.1640625" style="207" hidden="1" customWidth="1"/>
    <col min="25" max="25" width="15" style="207" hidden="1" customWidth="1"/>
    <col min="26" max="26" width="11" style="207" hidden="1" customWidth="1"/>
    <col min="27" max="27" width="15" style="207" hidden="1" customWidth="1"/>
    <col min="28" max="28" width="16.33203125" style="207" hidden="1" customWidth="1"/>
    <col min="29" max="29" width="11" style="207" customWidth="1"/>
    <col min="30" max="30" width="15" style="207" customWidth="1"/>
    <col min="31" max="31" width="16.33203125" style="207" customWidth="1"/>
    <col min="32" max="16384" width="9.33203125" style="207"/>
  </cols>
  <sheetData>
    <row r="1" spans="1:66" ht="21.75" customHeight="1">
      <c r="A1" s="99"/>
      <c r="B1" s="11"/>
      <c r="C1" s="11"/>
      <c r="D1" s="12" t="s">
        <v>1</v>
      </c>
      <c r="E1" s="11"/>
      <c r="F1" s="13" t="s">
        <v>85</v>
      </c>
      <c r="G1" s="13"/>
      <c r="H1" s="281" t="s">
        <v>86</v>
      </c>
      <c r="I1" s="281"/>
      <c r="J1" s="281"/>
      <c r="K1" s="281"/>
      <c r="L1" s="13" t="s">
        <v>87</v>
      </c>
      <c r="M1" s="11"/>
      <c r="N1" s="11"/>
      <c r="O1" s="12" t="s">
        <v>88</v>
      </c>
      <c r="P1" s="11"/>
      <c r="Q1" s="11"/>
      <c r="R1" s="11"/>
      <c r="S1" s="13" t="s">
        <v>89</v>
      </c>
      <c r="T1" s="13"/>
      <c r="U1" s="99"/>
      <c r="V1" s="99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266" t="s">
        <v>7</v>
      </c>
      <c r="D2" s="267"/>
      <c r="E2" s="267"/>
      <c r="F2" s="267"/>
      <c r="G2" s="267"/>
      <c r="H2" s="267"/>
      <c r="I2" s="267"/>
      <c r="J2" s="267"/>
      <c r="K2" s="267"/>
      <c r="L2" s="267"/>
      <c r="M2" s="267"/>
      <c r="N2" s="267"/>
      <c r="O2" s="267"/>
      <c r="P2" s="267"/>
      <c r="Q2" s="267"/>
      <c r="S2" s="264" t="s">
        <v>8</v>
      </c>
      <c r="T2" s="265"/>
      <c r="U2" s="265"/>
      <c r="V2" s="265"/>
      <c r="W2" s="265"/>
      <c r="X2" s="265"/>
      <c r="Y2" s="265"/>
      <c r="Z2" s="265"/>
      <c r="AA2" s="265"/>
      <c r="AB2" s="265"/>
      <c r="AC2" s="265"/>
      <c r="AT2" s="18" t="s">
        <v>498</v>
      </c>
    </row>
    <row r="3" spans="1:6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90</v>
      </c>
    </row>
    <row r="4" spans="1:66" ht="36.950000000000003" customHeight="1">
      <c r="B4" s="22"/>
      <c r="C4" s="238" t="s">
        <v>91</v>
      </c>
      <c r="D4" s="239"/>
      <c r="E4" s="239"/>
      <c r="F4" s="239"/>
      <c r="G4" s="239"/>
      <c r="H4" s="239"/>
      <c r="I4" s="239"/>
      <c r="J4" s="239"/>
      <c r="K4" s="239"/>
      <c r="L4" s="239"/>
      <c r="M4" s="239"/>
      <c r="N4" s="239"/>
      <c r="O4" s="239"/>
      <c r="P4" s="239"/>
      <c r="Q4" s="239"/>
      <c r="R4" s="23"/>
      <c r="T4" s="208" t="s">
        <v>13</v>
      </c>
      <c r="AT4" s="18" t="s">
        <v>6</v>
      </c>
    </row>
    <row r="5" spans="1:66" ht="6.95" customHeight="1">
      <c r="B5" s="22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206"/>
      <c r="P5" s="206"/>
      <c r="Q5" s="206"/>
      <c r="R5" s="23"/>
    </row>
    <row r="6" spans="1:66" ht="25.35" customHeight="1">
      <c r="B6" s="22"/>
      <c r="C6" s="206"/>
      <c r="D6" s="213" t="s">
        <v>16</v>
      </c>
      <c r="E6" s="206"/>
      <c r="F6" s="285" t="str">
        <f>'[2]Rekapitulace stavby'!K6</f>
        <v>Český rozhlas</v>
      </c>
      <c r="G6" s="286"/>
      <c r="H6" s="286"/>
      <c r="I6" s="286"/>
      <c r="J6" s="286"/>
      <c r="K6" s="286"/>
      <c r="L6" s="286"/>
      <c r="M6" s="286"/>
      <c r="N6" s="286"/>
      <c r="O6" s="286"/>
      <c r="P6" s="286"/>
      <c r="Q6" s="206"/>
      <c r="R6" s="23"/>
    </row>
    <row r="7" spans="1:66" s="1" customFormat="1" ht="32.85" customHeight="1">
      <c r="B7" s="31"/>
      <c r="C7" s="212"/>
      <c r="D7" s="27" t="s">
        <v>92</v>
      </c>
      <c r="E7" s="212"/>
      <c r="F7" s="269">
        <v>12</v>
      </c>
      <c r="G7" s="284"/>
      <c r="H7" s="284"/>
      <c r="I7" s="284"/>
      <c r="J7" s="284"/>
      <c r="K7" s="284"/>
      <c r="L7" s="284"/>
      <c r="M7" s="284"/>
      <c r="N7" s="284"/>
      <c r="O7" s="284"/>
      <c r="P7" s="284"/>
      <c r="Q7" s="212"/>
      <c r="R7" s="33"/>
    </row>
    <row r="8" spans="1:66" s="1" customFormat="1" ht="14.45" customHeight="1">
      <c r="B8" s="31"/>
      <c r="C8" s="212"/>
      <c r="D8" s="213" t="s">
        <v>17</v>
      </c>
      <c r="E8" s="212"/>
      <c r="F8" s="209" t="s">
        <v>5</v>
      </c>
      <c r="G8" s="212"/>
      <c r="H8" s="212"/>
      <c r="I8" s="212"/>
      <c r="J8" s="212"/>
      <c r="K8" s="212"/>
      <c r="L8" s="212"/>
      <c r="M8" s="213" t="s">
        <v>18</v>
      </c>
      <c r="N8" s="212"/>
      <c r="O8" s="209" t="s">
        <v>5</v>
      </c>
      <c r="P8" s="212"/>
      <c r="Q8" s="212"/>
      <c r="R8" s="33"/>
    </row>
    <row r="9" spans="1:66" s="1" customFormat="1" ht="14.45" customHeight="1">
      <c r="B9" s="31"/>
      <c r="C9" s="212"/>
      <c r="D9" s="213" t="s">
        <v>19</v>
      </c>
      <c r="E9" s="212"/>
      <c r="F9" s="209" t="s">
        <v>20</v>
      </c>
      <c r="G9" s="212"/>
      <c r="H9" s="212"/>
      <c r="I9" s="212"/>
      <c r="J9" s="212"/>
      <c r="K9" s="212"/>
      <c r="L9" s="212"/>
      <c r="M9" s="213" t="s">
        <v>21</v>
      </c>
      <c r="N9" s="212"/>
      <c r="O9" s="287" t="str">
        <f>'[2]Rekapitulace stavby'!AN8</f>
        <v>6. 2. 2019</v>
      </c>
      <c r="P9" s="287"/>
      <c r="Q9" s="212"/>
      <c r="R9" s="33"/>
    </row>
    <row r="10" spans="1:66" s="1" customFormat="1" ht="10.9" customHeight="1">
      <c r="B10" s="31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33"/>
    </row>
    <row r="11" spans="1:66" s="1" customFormat="1" ht="14.45" customHeight="1">
      <c r="B11" s="31"/>
      <c r="C11" s="212"/>
      <c r="D11" s="213" t="s">
        <v>23</v>
      </c>
      <c r="E11" s="212"/>
      <c r="F11" s="212"/>
      <c r="G11" s="212"/>
      <c r="H11" s="212"/>
      <c r="I11" s="212"/>
      <c r="J11" s="212"/>
      <c r="K11" s="212"/>
      <c r="L11" s="212"/>
      <c r="M11" s="213" t="s">
        <v>24</v>
      </c>
      <c r="N11" s="212"/>
      <c r="O11" s="268" t="str">
        <f>IF('[2]Rekapitulace stavby'!AN10="","",'[2]Rekapitulace stavby'!AN10)</f>
        <v/>
      </c>
      <c r="P11" s="268"/>
      <c r="Q11" s="212"/>
      <c r="R11" s="33"/>
    </row>
    <row r="12" spans="1:66" s="1" customFormat="1" ht="18" customHeight="1">
      <c r="B12" s="31"/>
      <c r="C12" s="212"/>
      <c r="D12" s="212"/>
      <c r="E12" s="209" t="str">
        <f>IF('[2]Rekapitulace stavby'!E11="","",'[2]Rekapitulace stavby'!E11)</f>
        <v xml:space="preserve"> </v>
      </c>
      <c r="F12" s="212"/>
      <c r="G12" s="212"/>
      <c r="H12" s="212"/>
      <c r="I12" s="212"/>
      <c r="J12" s="212"/>
      <c r="K12" s="212"/>
      <c r="L12" s="212"/>
      <c r="M12" s="213" t="s">
        <v>25</v>
      </c>
      <c r="N12" s="212"/>
      <c r="O12" s="268" t="str">
        <f>IF('[2]Rekapitulace stavby'!AN11="","",'[2]Rekapitulace stavby'!AN11)</f>
        <v/>
      </c>
      <c r="P12" s="268"/>
      <c r="Q12" s="212"/>
      <c r="R12" s="33"/>
    </row>
    <row r="13" spans="1:66" s="1" customFormat="1" ht="6.95" customHeight="1">
      <c r="B13" s="31"/>
      <c r="C13" s="212"/>
      <c r="D13" s="212"/>
      <c r="E13" s="212"/>
      <c r="F13" s="212"/>
      <c r="G13" s="212"/>
      <c r="H13" s="212"/>
      <c r="I13" s="212"/>
      <c r="J13" s="212"/>
      <c r="K13" s="212"/>
      <c r="L13" s="212"/>
      <c r="M13" s="212"/>
      <c r="N13" s="212"/>
      <c r="O13" s="212"/>
      <c r="P13" s="212"/>
      <c r="Q13" s="212"/>
      <c r="R13" s="33"/>
    </row>
    <row r="14" spans="1:66" s="1" customFormat="1" ht="14.45" customHeight="1">
      <c r="B14" s="31"/>
      <c r="C14" s="212"/>
      <c r="D14" s="213" t="s">
        <v>26</v>
      </c>
      <c r="E14" s="212"/>
      <c r="F14" s="212"/>
      <c r="G14" s="212"/>
      <c r="H14" s="212"/>
      <c r="I14" s="212"/>
      <c r="J14" s="212"/>
      <c r="K14" s="212"/>
      <c r="L14" s="212"/>
      <c r="M14" s="213" t="s">
        <v>24</v>
      </c>
      <c r="N14" s="212"/>
      <c r="O14" s="268" t="str">
        <f>IF('[2]Rekapitulace stavby'!AN13="","",'[2]Rekapitulace stavby'!AN13)</f>
        <v/>
      </c>
      <c r="P14" s="268"/>
      <c r="Q14" s="212"/>
      <c r="R14" s="33"/>
    </row>
    <row r="15" spans="1:66" s="1" customFormat="1" ht="18" customHeight="1">
      <c r="B15" s="31"/>
      <c r="C15" s="212"/>
      <c r="D15" s="212"/>
      <c r="E15" s="209" t="str">
        <f>IF('[2]Rekapitulace stavby'!E14="","",'[2]Rekapitulace stavby'!E14)</f>
        <v xml:space="preserve"> </v>
      </c>
      <c r="F15" s="212"/>
      <c r="G15" s="212"/>
      <c r="H15" s="212"/>
      <c r="I15" s="212"/>
      <c r="J15" s="212"/>
      <c r="K15" s="212"/>
      <c r="L15" s="212"/>
      <c r="M15" s="213" t="s">
        <v>25</v>
      </c>
      <c r="N15" s="212"/>
      <c r="O15" s="268" t="str">
        <f>IF('[2]Rekapitulace stavby'!AN14="","",'[2]Rekapitulace stavby'!AN14)</f>
        <v/>
      </c>
      <c r="P15" s="268"/>
      <c r="Q15" s="212"/>
      <c r="R15" s="33"/>
    </row>
    <row r="16" spans="1:66" s="1" customFormat="1" ht="6.95" customHeight="1">
      <c r="B16" s="31"/>
      <c r="C16" s="212"/>
      <c r="D16" s="212"/>
      <c r="E16" s="212"/>
      <c r="F16" s="212"/>
      <c r="G16" s="212"/>
      <c r="H16" s="212"/>
      <c r="I16" s="212"/>
      <c r="J16" s="212"/>
      <c r="K16" s="212"/>
      <c r="L16" s="212"/>
      <c r="M16" s="212"/>
      <c r="N16" s="212"/>
      <c r="O16" s="212"/>
      <c r="P16" s="212"/>
      <c r="Q16" s="212"/>
      <c r="R16" s="33"/>
    </row>
    <row r="17" spans="2:18" s="1" customFormat="1" ht="14.45" customHeight="1">
      <c r="B17" s="31"/>
      <c r="C17" s="212"/>
      <c r="D17" s="213" t="s">
        <v>27</v>
      </c>
      <c r="E17" s="212"/>
      <c r="F17" s="212"/>
      <c r="G17" s="212"/>
      <c r="H17" s="212"/>
      <c r="I17" s="212"/>
      <c r="J17" s="212"/>
      <c r="K17" s="212"/>
      <c r="L17" s="212"/>
      <c r="M17" s="213" t="s">
        <v>24</v>
      </c>
      <c r="N17" s="212"/>
      <c r="O17" s="268" t="str">
        <f>IF('[2]Rekapitulace stavby'!AN16="","",'[2]Rekapitulace stavby'!AN16)</f>
        <v/>
      </c>
      <c r="P17" s="268"/>
      <c r="Q17" s="212"/>
      <c r="R17" s="33"/>
    </row>
    <row r="18" spans="2:18" s="1" customFormat="1" ht="18" customHeight="1">
      <c r="B18" s="31"/>
      <c r="C18" s="212"/>
      <c r="D18" s="212"/>
      <c r="E18" s="209" t="str">
        <f>IF('[2]Rekapitulace stavby'!E17="","",'[2]Rekapitulace stavby'!E17)</f>
        <v xml:space="preserve"> </v>
      </c>
      <c r="F18" s="212"/>
      <c r="G18" s="212"/>
      <c r="H18" s="212"/>
      <c r="I18" s="212"/>
      <c r="J18" s="212"/>
      <c r="K18" s="212"/>
      <c r="L18" s="212"/>
      <c r="M18" s="213" t="s">
        <v>25</v>
      </c>
      <c r="N18" s="212"/>
      <c r="O18" s="268" t="str">
        <f>IF('[2]Rekapitulace stavby'!AN17="","",'[2]Rekapitulace stavby'!AN17)</f>
        <v/>
      </c>
      <c r="P18" s="268"/>
      <c r="Q18" s="212"/>
      <c r="R18" s="33"/>
    </row>
    <row r="19" spans="2:18" s="1" customFormat="1" ht="6.95" customHeight="1">
      <c r="B19" s="31"/>
      <c r="C19" s="212"/>
      <c r="D19" s="212"/>
      <c r="E19" s="212"/>
      <c r="F19" s="212"/>
      <c r="G19" s="212"/>
      <c r="H19" s="212"/>
      <c r="I19" s="212"/>
      <c r="J19" s="212"/>
      <c r="K19" s="212"/>
      <c r="L19" s="212"/>
      <c r="M19" s="212"/>
      <c r="N19" s="212"/>
      <c r="O19" s="212"/>
      <c r="P19" s="212"/>
      <c r="Q19" s="212"/>
      <c r="R19" s="33"/>
    </row>
    <row r="20" spans="2:18" s="1" customFormat="1" ht="14.45" customHeight="1">
      <c r="B20" s="31"/>
      <c r="C20" s="212"/>
      <c r="D20" s="213" t="s">
        <v>29</v>
      </c>
      <c r="E20" s="212"/>
      <c r="F20" s="212"/>
      <c r="G20" s="212"/>
      <c r="H20" s="212"/>
      <c r="I20" s="212"/>
      <c r="J20" s="212"/>
      <c r="K20" s="212"/>
      <c r="L20" s="212"/>
      <c r="M20" s="213" t="s">
        <v>24</v>
      </c>
      <c r="N20" s="212"/>
      <c r="O20" s="268" t="str">
        <f>IF('[2]Rekapitulace stavby'!AN19="","",'[2]Rekapitulace stavby'!AN19)</f>
        <v/>
      </c>
      <c r="P20" s="268"/>
      <c r="Q20" s="212"/>
      <c r="R20" s="33"/>
    </row>
    <row r="21" spans="2:18" s="1" customFormat="1" ht="18" customHeight="1">
      <c r="B21" s="31"/>
      <c r="C21" s="212"/>
      <c r="D21" s="212"/>
      <c r="E21" s="209" t="str">
        <f>IF('[2]Rekapitulace stavby'!E20="","",'[2]Rekapitulace stavby'!E20)</f>
        <v xml:space="preserve"> </v>
      </c>
      <c r="F21" s="212"/>
      <c r="G21" s="212"/>
      <c r="H21" s="212"/>
      <c r="I21" s="212"/>
      <c r="J21" s="212"/>
      <c r="K21" s="212"/>
      <c r="L21" s="212"/>
      <c r="M21" s="213" t="s">
        <v>25</v>
      </c>
      <c r="N21" s="212"/>
      <c r="O21" s="268" t="str">
        <f>IF('[2]Rekapitulace stavby'!AN20="","",'[2]Rekapitulace stavby'!AN20)</f>
        <v/>
      </c>
      <c r="P21" s="268"/>
      <c r="Q21" s="212"/>
      <c r="R21" s="33"/>
    </row>
    <row r="22" spans="2:18" s="1" customFormat="1" ht="6.95" customHeight="1">
      <c r="B22" s="31"/>
      <c r="C22" s="212"/>
      <c r="D22" s="212"/>
      <c r="E22" s="212"/>
      <c r="F22" s="212"/>
      <c r="G22" s="212"/>
      <c r="H22" s="212"/>
      <c r="I22" s="212"/>
      <c r="J22" s="212"/>
      <c r="K22" s="212"/>
      <c r="L22" s="212"/>
      <c r="M22" s="212"/>
      <c r="N22" s="212"/>
      <c r="O22" s="212"/>
      <c r="P22" s="212"/>
      <c r="Q22" s="212"/>
      <c r="R22" s="33"/>
    </row>
    <row r="23" spans="2:18" s="1" customFormat="1" ht="14.45" customHeight="1">
      <c r="B23" s="31"/>
      <c r="C23" s="212"/>
      <c r="D23" s="213" t="s">
        <v>30</v>
      </c>
      <c r="E23" s="212"/>
      <c r="F23" s="212"/>
      <c r="G23" s="212"/>
      <c r="H23" s="212"/>
      <c r="I23" s="212"/>
      <c r="J23" s="212"/>
      <c r="K23" s="212"/>
      <c r="L23" s="212"/>
      <c r="M23" s="212"/>
      <c r="N23" s="212"/>
      <c r="O23" s="212"/>
      <c r="P23" s="212"/>
      <c r="Q23" s="212"/>
      <c r="R23" s="33"/>
    </row>
    <row r="24" spans="2:18" s="1" customFormat="1" ht="16.5" customHeight="1">
      <c r="B24" s="31"/>
      <c r="C24" s="212"/>
      <c r="D24" s="212"/>
      <c r="E24" s="259" t="s">
        <v>5</v>
      </c>
      <c r="F24" s="259"/>
      <c r="G24" s="259"/>
      <c r="H24" s="259"/>
      <c r="I24" s="259"/>
      <c r="J24" s="259"/>
      <c r="K24" s="259"/>
      <c r="L24" s="259"/>
      <c r="M24" s="212"/>
      <c r="N24" s="212"/>
      <c r="O24" s="212"/>
      <c r="P24" s="212"/>
      <c r="Q24" s="212"/>
      <c r="R24" s="33"/>
    </row>
    <row r="25" spans="2:18" s="1" customFormat="1" ht="6.95" customHeight="1">
      <c r="B25" s="31"/>
      <c r="C25" s="212"/>
      <c r="D25" s="212"/>
      <c r="E25" s="212"/>
      <c r="F25" s="212"/>
      <c r="G25" s="212"/>
      <c r="H25" s="212"/>
      <c r="I25" s="212"/>
      <c r="J25" s="212"/>
      <c r="K25" s="212"/>
      <c r="L25" s="212"/>
      <c r="M25" s="212"/>
      <c r="N25" s="212"/>
      <c r="O25" s="212"/>
      <c r="P25" s="212"/>
      <c r="Q25" s="212"/>
      <c r="R25" s="33"/>
    </row>
    <row r="26" spans="2:18" s="1" customFormat="1" ht="6.95" customHeight="1">
      <c r="B26" s="31"/>
      <c r="C26" s="212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212"/>
      <c r="R26" s="33"/>
    </row>
    <row r="27" spans="2:18" s="1" customFormat="1" ht="14.45" customHeight="1">
      <c r="B27" s="31"/>
      <c r="C27" s="212"/>
      <c r="D27" s="100" t="s">
        <v>93</v>
      </c>
      <c r="E27" s="212"/>
      <c r="F27" s="212"/>
      <c r="G27" s="212"/>
      <c r="H27" s="212"/>
      <c r="I27" s="212"/>
      <c r="J27" s="212"/>
      <c r="K27" s="212"/>
      <c r="L27" s="212"/>
      <c r="M27" s="260">
        <f>N88</f>
        <v>0</v>
      </c>
      <c r="N27" s="260"/>
      <c r="O27" s="260"/>
      <c r="P27" s="260"/>
      <c r="Q27" s="212"/>
      <c r="R27" s="33"/>
    </row>
    <row r="28" spans="2:18" s="1" customFormat="1" ht="14.45" customHeight="1">
      <c r="B28" s="31"/>
      <c r="C28" s="212"/>
      <c r="D28" s="30"/>
      <c r="E28" s="212"/>
      <c r="F28" s="212"/>
      <c r="G28" s="212"/>
      <c r="H28" s="212"/>
      <c r="I28" s="212"/>
      <c r="J28" s="212"/>
      <c r="K28" s="212"/>
      <c r="L28" s="212"/>
      <c r="M28" s="260"/>
      <c r="N28" s="260"/>
      <c r="O28" s="260"/>
      <c r="P28" s="260"/>
      <c r="Q28" s="212"/>
      <c r="R28" s="33"/>
    </row>
    <row r="29" spans="2:18" s="1" customFormat="1" ht="6.95" customHeight="1">
      <c r="B29" s="31"/>
      <c r="C29" s="212"/>
      <c r="D29" s="212"/>
      <c r="E29" s="212"/>
      <c r="F29" s="212"/>
      <c r="G29" s="212"/>
      <c r="H29" s="212"/>
      <c r="I29" s="212"/>
      <c r="J29" s="212"/>
      <c r="K29" s="212"/>
      <c r="L29" s="212"/>
      <c r="M29" s="212"/>
      <c r="N29" s="212"/>
      <c r="O29" s="212"/>
      <c r="P29" s="212"/>
      <c r="Q29" s="212"/>
      <c r="R29" s="33"/>
    </row>
    <row r="30" spans="2:18" s="1" customFormat="1" ht="25.35" customHeight="1">
      <c r="B30" s="31"/>
      <c r="C30" s="212"/>
      <c r="D30" s="101" t="s">
        <v>32</v>
      </c>
      <c r="E30" s="212"/>
      <c r="F30" s="212"/>
      <c r="G30" s="212"/>
      <c r="H30" s="212"/>
      <c r="I30" s="212"/>
      <c r="J30" s="212"/>
      <c r="K30" s="212"/>
      <c r="L30" s="212"/>
      <c r="M30" s="290">
        <f>ROUND(M27+M28,2)</f>
        <v>0</v>
      </c>
      <c r="N30" s="284"/>
      <c r="O30" s="284"/>
      <c r="P30" s="284"/>
      <c r="Q30" s="212"/>
      <c r="R30" s="33"/>
    </row>
    <row r="31" spans="2:18" s="1" customFormat="1" ht="6.95" customHeight="1">
      <c r="B31" s="31"/>
      <c r="C31" s="212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212"/>
      <c r="R31" s="33"/>
    </row>
    <row r="32" spans="2:18" s="1" customFormat="1" ht="14.45" customHeight="1">
      <c r="B32" s="31"/>
      <c r="C32" s="212"/>
      <c r="D32" s="205" t="s">
        <v>33</v>
      </c>
      <c r="E32" s="205" t="s">
        <v>34</v>
      </c>
      <c r="F32" s="210">
        <v>0.21</v>
      </c>
      <c r="G32" s="102" t="s">
        <v>35</v>
      </c>
      <c r="H32" s="291">
        <f>ROUND((SUM(BE102:BE103)+SUM(BE121:BE165)), 2)</f>
        <v>0</v>
      </c>
      <c r="I32" s="284"/>
      <c r="J32" s="284"/>
      <c r="K32" s="212"/>
      <c r="L32" s="212"/>
      <c r="M32" s="291">
        <f>ROUND(ROUND((SUM(BE102:BE103)+SUM(BE121:BE165)), 2)*F32, 2)</f>
        <v>0</v>
      </c>
      <c r="N32" s="284"/>
      <c r="O32" s="284"/>
      <c r="P32" s="284"/>
      <c r="Q32" s="212"/>
      <c r="R32" s="33"/>
    </row>
    <row r="33" spans="2:18" s="1" customFormat="1" ht="14.45" customHeight="1">
      <c r="B33" s="31"/>
      <c r="C33" s="212"/>
      <c r="D33" s="212"/>
      <c r="E33" s="205" t="s">
        <v>36</v>
      </c>
      <c r="F33" s="210">
        <v>0.15</v>
      </c>
      <c r="G33" s="102" t="s">
        <v>35</v>
      </c>
      <c r="H33" s="291">
        <f>ROUND((SUM(BF102:BF103)+SUM(BF121:BF165)), 2)</f>
        <v>0</v>
      </c>
      <c r="I33" s="284"/>
      <c r="J33" s="284"/>
      <c r="K33" s="212"/>
      <c r="L33" s="212"/>
      <c r="M33" s="291">
        <f>ROUND(ROUND((SUM(BF102:BF103)+SUM(BF121:BF165)), 2)*F33, 2)</f>
        <v>0</v>
      </c>
      <c r="N33" s="284"/>
      <c r="O33" s="284"/>
      <c r="P33" s="284"/>
      <c r="Q33" s="212"/>
      <c r="R33" s="33"/>
    </row>
    <row r="34" spans="2:18" s="1" customFormat="1" ht="14.45" hidden="1" customHeight="1">
      <c r="B34" s="31"/>
      <c r="C34" s="212"/>
      <c r="D34" s="212"/>
      <c r="E34" s="205" t="s">
        <v>37</v>
      </c>
      <c r="F34" s="210">
        <v>0.21</v>
      </c>
      <c r="G34" s="102" t="s">
        <v>35</v>
      </c>
      <c r="H34" s="291">
        <f>ROUND((SUM(BG102:BG103)+SUM(BG121:BG165)), 2)</f>
        <v>0</v>
      </c>
      <c r="I34" s="284"/>
      <c r="J34" s="284"/>
      <c r="K34" s="212"/>
      <c r="L34" s="212"/>
      <c r="M34" s="291">
        <v>0</v>
      </c>
      <c r="N34" s="284"/>
      <c r="O34" s="284"/>
      <c r="P34" s="284"/>
      <c r="Q34" s="212"/>
      <c r="R34" s="33"/>
    </row>
    <row r="35" spans="2:18" s="1" customFormat="1" ht="14.45" hidden="1" customHeight="1">
      <c r="B35" s="31"/>
      <c r="C35" s="212"/>
      <c r="D35" s="212"/>
      <c r="E35" s="205" t="s">
        <v>38</v>
      </c>
      <c r="F35" s="210">
        <v>0.15</v>
      </c>
      <c r="G35" s="102" t="s">
        <v>35</v>
      </c>
      <c r="H35" s="291">
        <f>ROUND((SUM(BH102:BH103)+SUM(BH121:BH165)), 2)</f>
        <v>0</v>
      </c>
      <c r="I35" s="284"/>
      <c r="J35" s="284"/>
      <c r="K35" s="212"/>
      <c r="L35" s="212"/>
      <c r="M35" s="291">
        <v>0</v>
      </c>
      <c r="N35" s="284"/>
      <c r="O35" s="284"/>
      <c r="P35" s="284"/>
      <c r="Q35" s="212"/>
      <c r="R35" s="33"/>
    </row>
    <row r="36" spans="2:18" s="1" customFormat="1" ht="14.45" hidden="1" customHeight="1">
      <c r="B36" s="31"/>
      <c r="C36" s="212"/>
      <c r="D36" s="212"/>
      <c r="E36" s="205" t="s">
        <v>39</v>
      </c>
      <c r="F36" s="210">
        <v>0</v>
      </c>
      <c r="G36" s="102" t="s">
        <v>35</v>
      </c>
      <c r="H36" s="291">
        <f>ROUND((SUM(BI102:BI103)+SUM(BI121:BI165)), 2)</f>
        <v>0</v>
      </c>
      <c r="I36" s="284"/>
      <c r="J36" s="284"/>
      <c r="K36" s="212"/>
      <c r="L36" s="212"/>
      <c r="M36" s="291">
        <v>0</v>
      </c>
      <c r="N36" s="284"/>
      <c r="O36" s="284"/>
      <c r="P36" s="284"/>
      <c r="Q36" s="212"/>
      <c r="R36" s="33"/>
    </row>
    <row r="37" spans="2:18" s="1" customFormat="1" ht="6.95" customHeight="1">
      <c r="B37" s="31"/>
      <c r="C37" s="212"/>
      <c r="D37" s="212"/>
      <c r="E37" s="212"/>
      <c r="F37" s="212"/>
      <c r="G37" s="212"/>
      <c r="H37" s="212"/>
      <c r="I37" s="212"/>
      <c r="J37" s="212"/>
      <c r="K37" s="212"/>
      <c r="L37" s="212"/>
      <c r="M37" s="212"/>
      <c r="N37" s="212"/>
      <c r="O37" s="212"/>
      <c r="P37" s="212"/>
      <c r="Q37" s="212"/>
      <c r="R37" s="33"/>
    </row>
    <row r="38" spans="2:18" s="1" customFormat="1" ht="25.35" customHeight="1">
      <c r="B38" s="31"/>
      <c r="C38" s="211"/>
      <c r="D38" s="103" t="s">
        <v>40</v>
      </c>
      <c r="E38" s="71"/>
      <c r="F38" s="71"/>
      <c r="G38" s="104" t="s">
        <v>41</v>
      </c>
      <c r="H38" s="105" t="s">
        <v>42</v>
      </c>
      <c r="I38" s="71"/>
      <c r="J38" s="71"/>
      <c r="K38" s="71"/>
      <c r="L38" s="288">
        <f>SUM(M30:M36)</f>
        <v>0</v>
      </c>
      <c r="M38" s="288"/>
      <c r="N38" s="288"/>
      <c r="O38" s="288"/>
      <c r="P38" s="289"/>
      <c r="Q38" s="211"/>
      <c r="R38" s="33"/>
    </row>
    <row r="39" spans="2:18" s="1" customFormat="1" ht="14.45" customHeight="1">
      <c r="B39" s="31"/>
      <c r="C39" s="212"/>
      <c r="D39" s="212"/>
      <c r="E39" s="212"/>
      <c r="F39" s="212"/>
      <c r="G39" s="212"/>
      <c r="H39" s="212"/>
      <c r="I39" s="212"/>
      <c r="J39" s="212"/>
      <c r="K39" s="212"/>
      <c r="L39" s="212"/>
      <c r="M39" s="212"/>
      <c r="N39" s="212"/>
      <c r="O39" s="212"/>
      <c r="P39" s="212"/>
      <c r="Q39" s="212"/>
      <c r="R39" s="33"/>
    </row>
    <row r="40" spans="2:18" s="1" customFormat="1" ht="14.45" customHeight="1">
      <c r="B40" s="31"/>
      <c r="C40" s="212"/>
      <c r="D40" s="212"/>
      <c r="E40" s="212"/>
      <c r="F40" s="212"/>
      <c r="G40" s="212"/>
      <c r="H40" s="212"/>
      <c r="I40" s="212"/>
      <c r="J40" s="212"/>
      <c r="K40" s="212"/>
      <c r="L40" s="212"/>
      <c r="M40" s="212"/>
      <c r="N40" s="212"/>
      <c r="O40" s="212"/>
      <c r="P40" s="212"/>
      <c r="Q40" s="212"/>
      <c r="R40" s="33"/>
    </row>
    <row r="41" spans="2:18">
      <c r="B41" s="22"/>
      <c r="C41" s="206"/>
      <c r="D41" s="206"/>
      <c r="E41" s="206"/>
      <c r="F41" s="206"/>
      <c r="G41" s="206"/>
      <c r="H41" s="206"/>
      <c r="I41" s="206"/>
      <c r="J41" s="206"/>
      <c r="K41" s="206"/>
      <c r="L41" s="206"/>
      <c r="M41" s="206"/>
      <c r="N41" s="206"/>
      <c r="O41" s="206"/>
      <c r="P41" s="206"/>
      <c r="Q41" s="206"/>
      <c r="R41" s="23"/>
    </row>
    <row r="42" spans="2:18">
      <c r="B42" s="22"/>
      <c r="C42" s="206"/>
      <c r="D42" s="206"/>
      <c r="E42" s="206"/>
      <c r="F42" s="206"/>
      <c r="G42" s="206"/>
      <c r="H42" s="206"/>
      <c r="I42" s="206"/>
      <c r="J42" s="206"/>
      <c r="K42" s="206"/>
      <c r="L42" s="206"/>
      <c r="M42" s="206"/>
      <c r="N42" s="206"/>
      <c r="O42" s="206"/>
      <c r="P42" s="206"/>
      <c r="Q42" s="206"/>
      <c r="R42" s="23"/>
    </row>
    <row r="43" spans="2:18">
      <c r="B43" s="22"/>
      <c r="C43" s="206"/>
      <c r="D43" s="206"/>
      <c r="E43" s="206"/>
      <c r="F43" s="206"/>
      <c r="G43" s="206"/>
      <c r="H43" s="206"/>
      <c r="I43" s="206"/>
      <c r="J43" s="206"/>
      <c r="K43" s="206"/>
      <c r="L43" s="206"/>
      <c r="M43" s="206"/>
      <c r="N43" s="206"/>
      <c r="O43" s="206"/>
      <c r="P43" s="206"/>
      <c r="Q43" s="206"/>
      <c r="R43" s="23"/>
    </row>
    <row r="44" spans="2:18">
      <c r="B44" s="22"/>
      <c r="C44" s="206"/>
      <c r="D44" s="206"/>
      <c r="E44" s="206"/>
      <c r="F44" s="206"/>
      <c r="G44" s="206"/>
      <c r="H44" s="206"/>
      <c r="I44" s="206"/>
      <c r="J44" s="206"/>
      <c r="K44" s="206"/>
      <c r="L44" s="206"/>
      <c r="M44" s="206"/>
      <c r="N44" s="206"/>
      <c r="O44" s="206"/>
      <c r="P44" s="206"/>
      <c r="Q44" s="206"/>
      <c r="R44" s="23"/>
    </row>
    <row r="45" spans="2:18">
      <c r="B45" s="22"/>
      <c r="C45" s="206"/>
      <c r="D45" s="206"/>
      <c r="E45" s="206"/>
      <c r="F45" s="206"/>
      <c r="G45" s="206"/>
      <c r="H45" s="206"/>
      <c r="I45" s="206"/>
      <c r="J45" s="206"/>
      <c r="K45" s="206"/>
      <c r="L45" s="206"/>
      <c r="M45" s="206"/>
      <c r="N45" s="206"/>
      <c r="O45" s="206"/>
      <c r="P45" s="206"/>
      <c r="Q45" s="206"/>
      <c r="R45" s="23"/>
    </row>
    <row r="46" spans="2:18">
      <c r="B46" s="22"/>
      <c r="C46" s="206"/>
      <c r="D46" s="206"/>
      <c r="E46" s="206"/>
      <c r="F46" s="206"/>
      <c r="G46" s="206"/>
      <c r="H46" s="206"/>
      <c r="I46" s="206"/>
      <c r="J46" s="206"/>
      <c r="K46" s="206"/>
      <c r="L46" s="206"/>
      <c r="M46" s="206"/>
      <c r="N46" s="206"/>
      <c r="O46" s="206"/>
      <c r="P46" s="206"/>
      <c r="Q46" s="206"/>
      <c r="R46" s="23"/>
    </row>
    <row r="47" spans="2:18">
      <c r="B47" s="22"/>
      <c r="C47" s="206"/>
      <c r="D47" s="206"/>
      <c r="E47" s="206"/>
      <c r="F47" s="206"/>
      <c r="G47" s="206"/>
      <c r="H47" s="206"/>
      <c r="I47" s="206"/>
      <c r="J47" s="206"/>
      <c r="K47" s="206"/>
      <c r="L47" s="206"/>
      <c r="M47" s="206"/>
      <c r="N47" s="206"/>
      <c r="O47" s="206"/>
      <c r="P47" s="206"/>
      <c r="Q47" s="206"/>
      <c r="R47" s="23"/>
    </row>
    <row r="48" spans="2:18">
      <c r="B48" s="22"/>
      <c r="C48" s="206"/>
      <c r="D48" s="206"/>
      <c r="E48" s="206"/>
      <c r="F48" s="206"/>
      <c r="G48" s="206"/>
      <c r="H48" s="206"/>
      <c r="I48" s="206"/>
      <c r="J48" s="206"/>
      <c r="K48" s="206"/>
      <c r="L48" s="206"/>
      <c r="M48" s="206"/>
      <c r="N48" s="206"/>
      <c r="O48" s="206"/>
      <c r="P48" s="206"/>
      <c r="Q48" s="206"/>
      <c r="R48" s="23"/>
    </row>
    <row r="49" spans="2:18">
      <c r="B49" s="22"/>
      <c r="C49" s="206"/>
      <c r="D49" s="206"/>
      <c r="E49" s="206"/>
      <c r="F49" s="206"/>
      <c r="G49" s="206"/>
      <c r="H49" s="206"/>
      <c r="I49" s="206"/>
      <c r="J49" s="206"/>
      <c r="K49" s="206"/>
      <c r="L49" s="206"/>
      <c r="M49" s="206"/>
      <c r="N49" s="206"/>
      <c r="O49" s="206"/>
      <c r="P49" s="206"/>
      <c r="Q49" s="206"/>
      <c r="R49" s="23"/>
    </row>
    <row r="50" spans="2:18" s="1" customFormat="1" ht="15">
      <c r="B50" s="31"/>
      <c r="C50" s="212"/>
      <c r="D50" s="46" t="s">
        <v>43</v>
      </c>
      <c r="E50" s="47"/>
      <c r="F50" s="47"/>
      <c r="G50" s="47"/>
      <c r="H50" s="48"/>
      <c r="I50" s="212"/>
      <c r="J50" s="46" t="s">
        <v>44</v>
      </c>
      <c r="K50" s="47"/>
      <c r="L50" s="47"/>
      <c r="M50" s="47"/>
      <c r="N50" s="47"/>
      <c r="O50" s="47"/>
      <c r="P50" s="48"/>
      <c r="Q50" s="212"/>
      <c r="R50" s="33"/>
    </row>
    <row r="51" spans="2:18">
      <c r="B51" s="22"/>
      <c r="C51" s="206"/>
      <c r="D51" s="49"/>
      <c r="E51" s="206"/>
      <c r="F51" s="206"/>
      <c r="G51" s="206"/>
      <c r="H51" s="50"/>
      <c r="I51" s="206"/>
      <c r="J51" s="49"/>
      <c r="K51" s="206"/>
      <c r="L51" s="206"/>
      <c r="M51" s="206"/>
      <c r="N51" s="206"/>
      <c r="O51" s="206"/>
      <c r="P51" s="50"/>
      <c r="Q51" s="206"/>
      <c r="R51" s="23"/>
    </row>
    <row r="52" spans="2:18">
      <c r="B52" s="22"/>
      <c r="C52" s="206"/>
      <c r="D52" s="49"/>
      <c r="E52" s="206"/>
      <c r="F52" s="206"/>
      <c r="G52" s="206"/>
      <c r="H52" s="50"/>
      <c r="I52" s="206"/>
      <c r="J52" s="49"/>
      <c r="K52" s="206"/>
      <c r="L52" s="206"/>
      <c r="M52" s="206"/>
      <c r="N52" s="206"/>
      <c r="O52" s="206"/>
      <c r="P52" s="50"/>
      <c r="Q52" s="206"/>
      <c r="R52" s="23"/>
    </row>
    <row r="53" spans="2:18">
      <c r="B53" s="22"/>
      <c r="C53" s="206"/>
      <c r="D53" s="49"/>
      <c r="E53" s="206"/>
      <c r="F53" s="206"/>
      <c r="G53" s="206"/>
      <c r="H53" s="50"/>
      <c r="I53" s="206"/>
      <c r="J53" s="49"/>
      <c r="K53" s="206"/>
      <c r="L53" s="206"/>
      <c r="M53" s="206"/>
      <c r="N53" s="206"/>
      <c r="O53" s="206"/>
      <c r="P53" s="50"/>
      <c r="Q53" s="206"/>
      <c r="R53" s="23"/>
    </row>
    <row r="54" spans="2:18">
      <c r="B54" s="22"/>
      <c r="C54" s="206"/>
      <c r="D54" s="49"/>
      <c r="E54" s="206"/>
      <c r="F54" s="206"/>
      <c r="G54" s="206"/>
      <c r="H54" s="50"/>
      <c r="I54" s="206"/>
      <c r="J54" s="49"/>
      <c r="K54" s="206"/>
      <c r="L54" s="206"/>
      <c r="M54" s="206"/>
      <c r="N54" s="206"/>
      <c r="O54" s="206"/>
      <c r="P54" s="50"/>
      <c r="Q54" s="206"/>
      <c r="R54" s="23"/>
    </row>
    <row r="55" spans="2:18">
      <c r="B55" s="22"/>
      <c r="C55" s="206"/>
      <c r="D55" s="49"/>
      <c r="E55" s="206"/>
      <c r="F55" s="206"/>
      <c r="G55" s="206"/>
      <c r="H55" s="50"/>
      <c r="I55" s="206"/>
      <c r="J55" s="49"/>
      <c r="K55" s="206"/>
      <c r="L55" s="206"/>
      <c r="M55" s="206"/>
      <c r="N55" s="206"/>
      <c r="O55" s="206"/>
      <c r="P55" s="50"/>
      <c r="Q55" s="206"/>
      <c r="R55" s="23"/>
    </row>
    <row r="56" spans="2:18">
      <c r="B56" s="22"/>
      <c r="C56" s="206"/>
      <c r="D56" s="49"/>
      <c r="E56" s="206"/>
      <c r="F56" s="206"/>
      <c r="G56" s="206"/>
      <c r="H56" s="50"/>
      <c r="I56" s="206"/>
      <c r="J56" s="49"/>
      <c r="K56" s="206"/>
      <c r="L56" s="206"/>
      <c r="M56" s="206"/>
      <c r="N56" s="206"/>
      <c r="O56" s="206"/>
      <c r="P56" s="50"/>
      <c r="Q56" s="206"/>
      <c r="R56" s="23"/>
    </row>
    <row r="57" spans="2:18">
      <c r="B57" s="22"/>
      <c r="C57" s="206"/>
      <c r="D57" s="49"/>
      <c r="E57" s="206"/>
      <c r="F57" s="206"/>
      <c r="G57" s="206"/>
      <c r="H57" s="50"/>
      <c r="I57" s="206"/>
      <c r="J57" s="49"/>
      <c r="K57" s="206"/>
      <c r="L57" s="206"/>
      <c r="M57" s="206"/>
      <c r="N57" s="206"/>
      <c r="O57" s="206"/>
      <c r="P57" s="50"/>
      <c r="Q57" s="206"/>
      <c r="R57" s="23"/>
    </row>
    <row r="58" spans="2:18">
      <c r="B58" s="22"/>
      <c r="C58" s="206"/>
      <c r="D58" s="49"/>
      <c r="E58" s="206"/>
      <c r="F58" s="206"/>
      <c r="G58" s="206"/>
      <c r="H58" s="50"/>
      <c r="I58" s="206"/>
      <c r="J58" s="49"/>
      <c r="K58" s="206"/>
      <c r="L58" s="206"/>
      <c r="M58" s="206"/>
      <c r="N58" s="206"/>
      <c r="O58" s="206"/>
      <c r="P58" s="50"/>
      <c r="Q58" s="206"/>
      <c r="R58" s="23"/>
    </row>
    <row r="59" spans="2:18" s="1" customFormat="1" ht="15">
      <c r="B59" s="31"/>
      <c r="C59" s="212"/>
      <c r="D59" s="51" t="s">
        <v>45</v>
      </c>
      <c r="E59" s="52"/>
      <c r="F59" s="52"/>
      <c r="G59" s="53" t="s">
        <v>46</v>
      </c>
      <c r="H59" s="54"/>
      <c r="I59" s="212"/>
      <c r="J59" s="51" t="s">
        <v>45</v>
      </c>
      <c r="K59" s="52"/>
      <c r="L59" s="52"/>
      <c r="M59" s="52"/>
      <c r="N59" s="53" t="s">
        <v>46</v>
      </c>
      <c r="O59" s="52"/>
      <c r="P59" s="54"/>
      <c r="Q59" s="212"/>
      <c r="R59" s="33"/>
    </row>
    <row r="60" spans="2:18">
      <c r="B60" s="22"/>
      <c r="C60" s="206"/>
      <c r="D60" s="206"/>
      <c r="E60" s="206"/>
      <c r="F60" s="206"/>
      <c r="G60" s="206"/>
      <c r="H60" s="206"/>
      <c r="I60" s="206"/>
      <c r="J60" s="206"/>
      <c r="K60" s="206"/>
      <c r="L60" s="206"/>
      <c r="M60" s="206"/>
      <c r="N60" s="206"/>
      <c r="O60" s="206"/>
      <c r="P60" s="206"/>
      <c r="Q60" s="206"/>
      <c r="R60" s="23"/>
    </row>
    <row r="61" spans="2:18" s="1" customFormat="1" ht="15">
      <c r="B61" s="31"/>
      <c r="C61" s="212"/>
      <c r="D61" s="46" t="s">
        <v>47</v>
      </c>
      <c r="E61" s="47"/>
      <c r="F61" s="47"/>
      <c r="G61" s="47"/>
      <c r="H61" s="48"/>
      <c r="I61" s="212"/>
      <c r="J61" s="46" t="s">
        <v>48</v>
      </c>
      <c r="K61" s="47"/>
      <c r="L61" s="47"/>
      <c r="M61" s="47"/>
      <c r="N61" s="47"/>
      <c r="O61" s="47"/>
      <c r="P61" s="48"/>
      <c r="Q61" s="212"/>
      <c r="R61" s="33"/>
    </row>
    <row r="62" spans="2:18">
      <c r="B62" s="22"/>
      <c r="C62" s="206"/>
      <c r="D62" s="49"/>
      <c r="E62" s="206"/>
      <c r="F62" s="206"/>
      <c r="G62" s="206"/>
      <c r="H62" s="50"/>
      <c r="I62" s="206"/>
      <c r="J62" s="49"/>
      <c r="K62" s="206"/>
      <c r="L62" s="206"/>
      <c r="M62" s="206"/>
      <c r="N62" s="206"/>
      <c r="O62" s="206"/>
      <c r="P62" s="50"/>
      <c r="Q62" s="206"/>
      <c r="R62" s="23"/>
    </row>
    <row r="63" spans="2:18">
      <c r="B63" s="22"/>
      <c r="C63" s="206"/>
      <c r="D63" s="49"/>
      <c r="E63" s="206"/>
      <c r="F63" s="206"/>
      <c r="G63" s="206"/>
      <c r="H63" s="50"/>
      <c r="I63" s="206"/>
      <c r="J63" s="49"/>
      <c r="K63" s="206"/>
      <c r="L63" s="206"/>
      <c r="M63" s="206"/>
      <c r="N63" s="206"/>
      <c r="O63" s="206"/>
      <c r="P63" s="50"/>
      <c r="Q63" s="206"/>
      <c r="R63" s="23"/>
    </row>
    <row r="64" spans="2:18">
      <c r="B64" s="22"/>
      <c r="C64" s="206"/>
      <c r="D64" s="49"/>
      <c r="E64" s="206"/>
      <c r="F64" s="206"/>
      <c r="G64" s="206"/>
      <c r="H64" s="50"/>
      <c r="I64" s="206"/>
      <c r="J64" s="49"/>
      <c r="K64" s="206"/>
      <c r="L64" s="206"/>
      <c r="M64" s="206"/>
      <c r="N64" s="206"/>
      <c r="O64" s="206"/>
      <c r="P64" s="50"/>
      <c r="Q64" s="206"/>
      <c r="R64" s="23"/>
    </row>
    <row r="65" spans="2:18">
      <c r="B65" s="22"/>
      <c r="C65" s="206"/>
      <c r="D65" s="49"/>
      <c r="E65" s="206"/>
      <c r="F65" s="206"/>
      <c r="G65" s="206"/>
      <c r="H65" s="50"/>
      <c r="I65" s="206"/>
      <c r="J65" s="49"/>
      <c r="K65" s="206"/>
      <c r="L65" s="206"/>
      <c r="M65" s="206"/>
      <c r="N65" s="206"/>
      <c r="O65" s="206"/>
      <c r="P65" s="50"/>
      <c r="Q65" s="206"/>
      <c r="R65" s="23"/>
    </row>
    <row r="66" spans="2:18">
      <c r="B66" s="22"/>
      <c r="C66" s="206"/>
      <c r="D66" s="49"/>
      <c r="E66" s="206"/>
      <c r="F66" s="206"/>
      <c r="G66" s="206"/>
      <c r="H66" s="50"/>
      <c r="I66" s="206"/>
      <c r="J66" s="49"/>
      <c r="K66" s="206"/>
      <c r="L66" s="206"/>
      <c r="M66" s="206"/>
      <c r="N66" s="206"/>
      <c r="O66" s="206"/>
      <c r="P66" s="50"/>
      <c r="Q66" s="206"/>
      <c r="R66" s="23"/>
    </row>
    <row r="67" spans="2:18">
      <c r="B67" s="22"/>
      <c r="C67" s="206"/>
      <c r="D67" s="49"/>
      <c r="E67" s="206"/>
      <c r="F67" s="206"/>
      <c r="G67" s="206"/>
      <c r="H67" s="50"/>
      <c r="I67" s="206"/>
      <c r="J67" s="49"/>
      <c r="K67" s="206"/>
      <c r="L67" s="206"/>
      <c r="M67" s="206"/>
      <c r="N67" s="206"/>
      <c r="O67" s="206"/>
      <c r="P67" s="50"/>
      <c r="Q67" s="206"/>
      <c r="R67" s="23"/>
    </row>
    <row r="68" spans="2:18">
      <c r="B68" s="22"/>
      <c r="C68" s="206"/>
      <c r="D68" s="49"/>
      <c r="E68" s="206"/>
      <c r="F68" s="206"/>
      <c r="G68" s="206"/>
      <c r="H68" s="50"/>
      <c r="I68" s="206"/>
      <c r="J68" s="49"/>
      <c r="K68" s="206"/>
      <c r="L68" s="206"/>
      <c r="M68" s="206"/>
      <c r="N68" s="206"/>
      <c r="O68" s="206"/>
      <c r="P68" s="50"/>
      <c r="Q68" s="206"/>
      <c r="R68" s="23"/>
    </row>
    <row r="69" spans="2:18">
      <c r="B69" s="22"/>
      <c r="C69" s="206"/>
      <c r="D69" s="49"/>
      <c r="E69" s="206"/>
      <c r="F69" s="206"/>
      <c r="G69" s="206"/>
      <c r="H69" s="50"/>
      <c r="I69" s="206"/>
      <c r="J69" s="49"/>
      <c r="K69" s="206"/>
      <c r="L69" s="206"/>
      <c r="M69" s="206"/>
      <c r="N69" s="206"/>
      <c r="O69" s="206"/>
      <c r="P69" s="50"/>
      <c r="Q69" s="206"/>
      <c r="R69" s="23"/>
    </row>
    <row r="70" spans="2:18" s="1" customFormat="1" ht="15">
      <c r="B70" s="31"/>
      <c r="C70" s="212"/>
      <c r="D70" s="51" t="s">
        <v>45</v>
      </c>
      <c r="E70" s="52"/>
      <c r="F70" s="52"/>
      <c r="G70" s="53" t="s">
        <v>46</v>
      </c>
      <c r="H70" s="54"/>
      <c r="I70" s="212"/>
      <c r="J70" s="51" t="s">
        <v>45</v>
      </c>
      <c r="K70" s="52"/>
      <c r="L70" s="52"/>
      <c r="M70" s="52"/>
      <c r="N70" s="53" t="s">
        <v>46</v>
      </c>
      <c r="O70" s="52"/>
      <c r="P70" s="54"/>
      <c r="Q70" s="212"/>
      <c r="R70" s="33"/>
    </row>
    <row r="71" spans="2:18" s="1" customFormat="1" ht="14.45" customHeight="1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7"/>
    </row>
    <row r="75" spans="2:18" s="1" customFormat="1" ht="6.95" customHeight="1">
      <c r="B75" s="58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60"/>
    </row>
    <row r="76" spans="2:18" s="1" customFormat="1" ht="36.950000000000003" customHeight="1">
      <c r="B76" s="31"/>
      <c r="C76" s="238" t="s">
        <v>94</v>
      </c>
      <c r="D76" s="239"/>
      <c r="E76" s="239"/>
      <c r="F76" s="239"/>
      <c r="G76" s="239"/>
      <c r="H76" s="239"/>
      <c r="I76" s="239"/>
      <c r="J76" s="239"/>
      <c r="K76" s="239"/>
      <c r="L76" s="239"/>
      <c r="M76" s="239"/>
      <c r="N76" s="239"/>
      <c r="O76" s="239"/>
      <c r="P76" s="239"/>
      <c r="Q76" s="239"/>
      <c r="R76" s="33"/>
    </row>
    <row r="77" spans="2:18" s="1" customFormat="1" ht="6.95" customHeight="1">
      <c r="B77" s="31"/>
      <c r="C77" s="212"/>
      <c r="D77" s="212"/>
      <c r="E77" s="212"/>
      <c r="F77" s="212"/>
      <c r="G77" s="212"/>
      <c r="H77" s="212"/>
      <c r="I77" s="212"/>
      <c r="J77" s="212"/>
      <c r="K77" s="212"/>
      <c r="L77" s="212"/>
      <c r="M77" s="212"/>
      <c r="N77" s="212"/>
      <c r="O77" s="212"/>
      <c r="P77" s="212"/>
      <c r="Q77" s="212"/>
      <c r="R77" s="33"/>
    </row>
    <row r="78" spans="2:18" s="1" customFormat="1" ht="30" customHeight="1">
      <c r="B78" s="31"/>
      <c r="C78" s="213" t="s">
        <v>16</v>
      </c>
      <c r="D78" s="212"/>
      <c r="E78" s="212"/>
      <c r="F78" s="285" t="str">
        <f>F6</f>
        <v>Český rozhlas</v>
      </c>
      <c r="G78" s="286"/>
      <c r="H78" s="286"/>
      <c r="I78" s="286"/>
      <c r="J78" s="286"/>
      <c r="K78" s="286"/>
      <c r="L78" s="286"/>
      <c r="M78" s="286"/>
      <c r="N78" s="286"/>
      <c r="O78" s="286"/>
      <c r="P78" s="286"/>
      <c r="Q78" s="212"/>
      <c r="R78" s="33"/>
    </row>
    <row r="79" spans="2:18" s="1" customFormat="1" ht="36.950000000000003" customHeight="1">
      <c r="B79" s="31"/>
      <c r="C79" s="65" t="s">
        <v>92</v>
      </c>
      <c r="D79" s="212"/>
      <c r="E79" s="212"/>
      <c r="F79" s="244">
        <v>12</v>
      </c>
      <c r="G79" s="284"/>
      <c r="H79" s="284"/>
      <c r="I79" s="284"/>
      <c r="J79" s="284"/>
      <c r="K79" s="284"/>
      <c r="L79" s="284"/>
      <c r="M79" s="284"/>
      <c r="N79" s="284"/>
      <c r="O79" s="284"/>
      <c r="P79" s="284"/>
      <c r="Q79" s="212"/>
      <c r="R79" s="33"/>
    </row>
    <row r="80" spans="2:18" s="1" customFormat="1" ht="6.95" customHeight="1">
      <c r="B80" s="31"/>
      <c r="C80" s="212"/>
      <c r="D80" s="212"/>
      <c r="E80" s="212"/>
      <c r="F80" s="212"/>
      <c r="G80" s="212"/>
      <c r="H80" s="212"/>
      <c r="I80" s="212"/>
      <c r="J80" s="212"/>
      <c r="K80" s="212"/>
      <c r="L80" s="212"/>
      <c r="M80" s="212"/>
      <c r="N80" s="212"/>
      <c r="O80" s="212"/>
      <c r="P80" s="212"/>
      <c r="Q80" s="212"/>
      <c r="R80" s="33"/>
    </row>
    <row r="81" spans="2:47" s="1" customFormat="1" ht="18" customHeight="1">
      <c r="B81" s="31"/>
      <c r="C81" s="213" t="s">
        <v>19</v>
      </c>
      <c r="D81" s="212"/>
      <c r="E81" s="212"/>
      <c r="F81" s="209" t="str">
        <f>F9</f>
        <v xml:space="preserve"> </v>
      </c>
      <c r="G81" s="212"/>
      <c r="H81" s="212"/>
      <c r="I81" s="212"/>
      <c r="J81" s="212"/>
      <c r="K81" s="213" t="s">
        <v>21</v>
      </c>
      <c r="L81" s="212"/>
      <c r="M81" s="287" t="str">
        <f>IF(O9="","",O9)</f>
        <v>6. 2. 2019</v>
      </c>
      <c r="N81" s="287"/>
      <c r="O81" s="287"/>
      <c r="P81" s="287"/>
      <c r="Q81" s="212"/>
      <c r="R81" s="33"/>
    </row>
    <row r="82" spans="2:47" s="1" customFormat="1" ht="6.95" customHeight="1">
      <c r="B82" s="31"/>
      <c r="C82" s="212"/>
      <c r="D82" s="212"/>
      <c r="E82" s="212"/>
      <c r="F82" s="212"/>
      <c r="G82" s="212"/>
      <c r="H82" s="212"/>
      <c r="I82" s="212"/>
      <c r="J82" s="212"/>
      <c r="K82" s="212"/>
      <c r="L82" s="212"/>
      <c r="M82" s="212"/>
      <c r="N82" s="212"/>
      <c r="O82" s="212"/>
      <c r="P82" s="212"/>
      <c r="Q82" s="212"/>
      <c r="R82" s="33"/>
    </row>
    <row r="83" spans="2:47" s="1" customFormat="1" ht="15">
      <c r="B83" s="31"/>
      <c r="C83" s="213" t="s">
        <v>23</v>
      </c>
      <c r="D83" s="212"/>
      <c r="E83" s="212"/>
      <c r="F83" s="209" t="str">
        <f>E12</f>
        <v xml:space="preserve"> </v>
      </c>
      <c r="G83" s="212"/>
      <c r="H83" s="212"/>
      <c r="I83" s="212"/>
      <c r="J83" s="212"/>
      <c r="K83" s="213" t="s">
        <v>27</v>
      </c>
      <c r="L83" s="212"/>
      <c r="M83" s="268" t="str">
        <f>E18</f>
        <v xml:space="preserve"> </v>
      </c>
      <c r="N83" s="268"/>
      <c r="O83" s="268"/>
      <c r="P83" s="268"/>
      <c r="Q83" s="268"/>
      <c r="R83" s="33"/>
    </row>
    <row r="84" spans="2:47" s="1" customFormat="1" ht="14.45" customHeight="1">
      <c r="B84" s="31"/>
      <c r="C84" s="213" t="s">
        <v>26</v>
      </c>
      <c r="D84" s="212"/>
      <c r="E84" s="212"/>
      <c r="F84" s="209" t="str">
        <f>IF(E15="","",E15)</f>
        <v xml:space="preserve"> </v>
      </c>
      <c r="G84" s="212"/>
      <c r="H84" s="212"/>
      <c r="I84" s="212"/>
      <c r="J84" s="212"/>
      <c r="K84" s="213" t="s">
        <v>29</v>
      </c>
      <c r="L84" s="212"/>
      <c r="M84" s="268" t="str">
        <f>E21</f>
        <v xml:space="preserve"> </v>
      </c>
      <c r="N84" s="268"/>
      <c r="O84" s="268"/>
      <c r="P84" s="268"/>
      <c r="Q84" s="268"/>
      <c r="R84" s="33"/>
    </row>
    <row r="85" spans="2:47" s="1" customFormat="1" ht="10.35" customHeight="1">
      <c r="B85" s="31"/>
      <c r="C85" s="212"/>
      <c r="D85" s="212"/>
      <c r="E85" s="212"/>
      <c r="F85" s="212"/>
      <c r="G85" s="212"/>
      <c r="H85" s="212"/>
      <c r="I85" s="212"/>
      <c r="J85" s="212"/>
      <c r="K85" s="212"/>
      <c r="L85" s="212"/>
      <c r="M85" s="212"/>
      <c r="N85" s="212"/>
      <c r="O85" s="212"/>
      <c r="P85" s="212"/>
      <c r="Q85" s="212"/>
      <c r="R85" s="33"/>
    </row>
    <row r="86" spans="2:47" s="1" customFormat="1" ht="29.25" customHeight="1">
      <c r="B86" s="31"/>
      <c r="C86" s="282" t="s">
        <v>95</v>
      </c>
      <c r="D86" s="283"/>
      <c r="E86" s="283"/>
      <c r="F86" s="283"/>
      <c r="G86" s="283"/>
      <c r="H86" s="211"/>
      <c r="I86" s="211"/>
      <c r="J86" s="211"/>
      <c r="K86" s="211"/>
      <c r="L86" s="211"/>
      <c r="M86" s="211"/>
      <c r="N86" s="282" t="s">
        <v>96</v>
      </c>
      <c r="O86" s="283"/>
      <c r="P86" s="283"/>
      <c r="Q86" s="283"/>
      <c r="R86" s="33"/>
    </row>
    <row r="87" spans="2:47" s="1" customFormat="1" ht="10.35" hidden="1" customHeight="1">
      <c r="B87" s="31"/>
      <c r="C87" s="212"/>
      <c r="D87" s="212"/>
      <c r="E87" s="212"/>
      <c r="F87" s="212"/>
      <c r="G87" s="212"/>
      <c r="H87" s="212"/>
      <c r="I87" s="212"/>
      <c r="J87" s="212"/>
      <c r="K87" s="212"/>
      <c r="L87" s="212"/>
      <c r="M87" s="212"/>
      <c r="N87" s="212"/>
      <c r="O87" s="212"/>
      <c r="P87" s="219">
        <f>N88</f>
        <v>0</v>
      </c>
      <c r="Q87" s="212"/>
      <c r="R87" s="33"/>
    </row>
    <row r="88" spans="2:47" s="1" customFormat="1" ht="29.25" customHeight="1">
      <c r="B88" s="31"/>
      <c r="C88" s="106" t="s">
        <v>97</v>
      </c>
      <c r="D88" s="212"/>
      <c r="E88" s="212"/>
      <c r="F88" s="212"/>
      <c r="G88" s="212"/>
      <c r="H88" s="212"/>
      <c r="I88" s="212"/>
      <c r="J88" s="212"/>
      <c r="K88" s="212"/>
      <c r="L88" s="212"/>
      <c r="M88" s="212"/>
      <c r="N88" s="296">
        <f>N121</f>
        <v>0</v>
      </c>
      <c r="O88" s="297"/>
      <c r="P88" s="297"/>
      <c r="Q88" s="297"/>
      <c r="R88" s="33"/>
      <c r="AU88" s="18" t="s">
        <v>98</v>
      </c>
    </row>
    <row r="89" spans="2:47" s="6" customFormat="1" ht="24.95" customHeight="1">
      <c r="B89" s="107"/>
      <c r="C89" s="216"/>
      <c r="D89" s="109" t="s">
        <v>99</v>
      </c>
      <c r="E89" s="216"/>
      <c r="F89" s="216"/>
      <c r="G89" s="216"/>
      <c r="H89" s="216"/>
      <c r="I89" s="216"/>
      <c r="J89" s="216"/>
      <c r="K89" s="216"/>
      <c r="L89" s="216"/>
      <c r="M89" s="216"/>
      <c r="N89" s="295">
        <f>N122</f>
        <v>0</v>
      </c>
      <c r="O89" s="300"/>
      <c r="P89" s="300"/>
      <c r="Q89" s="300"/>
      <c r="R89" s="110"/>
    </row>
    <row r="90" spans="2:47" s="7" customFormat="1" ht="19.899999999999999" customHeight="1">
      <c r="B90" s="111"/>
      <c r="C90" s="215"/>
      <c r="D90" s="113" t="s">
        <v>100</v>
      </c>
      <c r="E90" s="215"/>
      <c r="F90" s="215"/>
      <c r="G90" s="215"/>
      <c r="H90" s="215"/>
      <c r="I90" s="215"/>
      <c r="J90" s="215"/>
      <c r="K90" s="215"/>
      <c r="L90" s="215"/>
      <c r="M90" s="215"/>
      <c r="N90" s="298">
        <f>N123</f>
        <v>0</v>
      </c>
      <c r="O90" s="299"/>
      <c r="P90" s="299"/>
      <c r="Q90" s="299"/>
      <c r="R90" s="114"/>
    </row>
    <row r="91" spans="2:47" s="7" customFormat="1" ht="19.899999999999999" customHeight="1">
      <c r="B91" s="111"/>
      <c r="C91" s="215"/>
      <c r="D91" s="113" t="s">
        <v>102</v>
      </c>
      <c r="E91" s="215"/>
      <c r="F91" s="215"/>
      <c r="G91" s="215"/>
      <c r="H91" s="215"/>
      <c r="I91" s="215"/>
      <c r="J91" s="215"/>
      <c r="K91" s="215"/>
      <c r="L91" s="215"/>
      <c r="M91" s="215"/>
      <c r="N91" s="298">
        <f>N133</f>
        <v>0</v>
      </c>
      <c r="O91" s="299"/>
      <c r="P91" s="299"/>
      <c r="Q91" s="299"/>
      <c r="R91" s="114"/>
    </row>
    <row r="92" spans="2:47" s="7" customFormat="1" ht="19.899999999999999" customHeight="1">
      <c r="B92" s="111"/>
      <c r="C92" s="215"/>
      <c r="D92" s="113" t="s">
        <v>104</v>
      </c>
      <c r="E92" s="215"/>
      <c r="F92" s="215"/>
      <c r="G92" s="215"/>
      <c r="H92" s="215"/>
      <c r="I92" s="215"/>
      <c r="J92" s="215"/>
      <c r="K92" s="215"/>
      <c r="L92" s="215"/>
      <c r="M92" s="215"/>
      <c r="N92" s="298">
        <f>N137</f>
        <v>0</v>
      </c>
      <c r="O92" s="299"/>
      <c r="P92" s="299"/>
      <c r="Q92" s="299"/>
      <c r="R92" s="114"/>
    </row>
    <row r="93" spans="2:47" s="7" customFormat="1" ht="19.899999999999999" customHeight="1">
      <c r="B93" s="111"/>
      <c r="C93" s="215"/>
      <c r="D93" s="113" t="s">
        <v>105</v>
      </c>
      <c r="E93" s="215"/>
      <c r="F93" s="215"/>
      <c r="G93" s="215"/>
      <c r="H93" s="215"/>
      <c r="I93" s="215"/>
      <c r="J93" s="215"/>
      <c r="K93" s="215"/>
      <c r="L93" s="215"/>
      <c r="M93" s="215"/>
      <c r="N93" s="298">
        <f>N145</f>
        <v>0</v>
      </c>
      <c r="O93" s="299"/>
      <c r="P93" s="299"/>
      <c r="Q93" s="299"/>
      <c r="R93" s="114"/>
    </row>
    <row r="94" spans="2:47" s="7" customFormat="1" ht="19.899999999999999" customHeight="1">
      <c r="B94" s="111"/>
      <c r="C94" s="215"/>
      <c r="D94" s="113" t="s">
        <v>106</v>
      </c>
      <c r="E94" s="215"/>
      <c r="F94" s="215"/>
      <c r="G94" s="215"/>
      <c r="H94" s="215"/>
      <c r="I94" s="215"/>
      <c r="J94" s="215"/>
      <c r="K94" s="215"/>
      <c r="L94" s="215"/>
      <c r="M94" s="215"/>
      <c r="N94" s="298">
        <f>N150</f>
        <v>0</v>
      </c>
      <c r="O94" s="299"/>
      <c r="P94" s="299"/>
      <c r="Q94" s="299"/>
      <c r="R94" s="114"/>
    </row>
    <row r="95" spans="2:47" s="6" customFormat="1" ht="24.95" customHeight="1">
      <c r="B95" s="107"/>
      <c r="C95" s="216"/>
      <c r="D95" s="109" t="s">
        <v>107</v>
      </c>
      <c r="E95" s="216"/>
      <c r="F95" s="216"/>
      <c r="G95" s="216"/>
      <c r="H95" s="216"/>
      <c r="I95" s="216"/>
      <c r="J95" s="216"/>
      <c r="K95" s="216"/>
      <c r="L95" s="216"/>
      <c r="M95" s="216"/>
      <c r="N95" s="295">
        <f>N155</f>
        <v>0</v>
      </c>
      <c r="O95" s="300"/>
      <c r="P95" s="300"/>
      <c r="Q95" s="300"/>
      <c r="R95" s="110"/>
    </row>
    <row r="96" spans="2:47" s="7" customFormat="1" ht="19.899999999999999" customHeight="1">
      <c r="B96" s="111"/>
      <c r="C96" s="215"/>
      <c r="D96" s="113" t="s">
        <v>108</v>
      </c>
      <c r="E96" s="215"/>
      <c r="F96" s="215"/>
      <c r="G96" s="215"/>
      <c r="H96" s="215"/>
      <c r="I96" s="215"/>
      <c r="J96" s="215"/>
      <c r="K96" s="215"/>
      <c r="L96" s="215"/>
      <c r="M96" s="215"/>
      <c r="N96" s="298">
        <f>N156</f>
        <v>0</v>
      </c>
      <c r="O96" s="299"/>
      <c r="P96" s="299"/>
      <c r="Q96" s="299"/>
      <c r="R96" s="114"/>
    </row>
    <row r="97" spans="2:21" s="6" customFormat="1" ht="24.95" customHeight="1">
      <c r="B97" s="107"/>
      <c r="C97" s="216"/>
      <c r="D97" s="109" t="s">
        <v>114</v>
      </c>
      <c r="E97" s="216"/>
      <c r="F97" s="216"/>
      <c r="G97" s="216"/>
      <c r="H97" s="216"/>
      <c r="I97" s="216"/>
      <c r="J97" s="216"/>
      <c r="K97" s="216"/>
      <c r="L97" s="216"/>
      <c r="M97" s="216"/>
      <c r="N97" s="295">
        <f>N160</f>
        <v>0</v>
      </c>
      <c r="O97" s="300"/>
      <c r="P97" s="300"/>
      <c r="Q97" s="300"/>
      <c r="R97" s="110"/>
    </row>
    <row r="98" spans="2:21" s="7" customFormat="1" ht="19.899999999999999" customHeight="1">
      <c r="B98" s="111"/>
      <c r="C98" s="215"/>
      <c r="D98" s="113" t="s">
        <v>115</v>
      </c>
      <c r="E98" s="215"/>
      <c r="F98" s="215"/>
      <c r="G98" s="215"/>
      <c r="H98" s="215"/>
      <c r="I98" s="215"/>
      <c r="J98" s="215"/>
      <c r="K98" s="215"/>
      <c r="L98" s="215"/>
      <c r="M98" s="215"/>
      <c r="N98" s="298">
        <f>N161</f>
        <v>0</v>
      </c>
      <c r="O98" s="299"/>
      <c r="P98" s="299"/>
      <c r="Q98" s="299"/>
      <c r="R98" s="114"/>
    </row>
    <row r="99" spans="2:21" s="6" customFormat="1" ht="24.95" customHeight="1">
      <c r="B99" s="107"/>
      <c r="C99" s="216"/>
      <c r="D99" s="109" t="s">
        <v>116</v>
      </c>
      <c r="E99" s="216"/>
      <c r="F99" s="216"/>
      <c r="G99" s="216"/>
      <c r="H99" s="216"/>
      <c r="I99" s="216"/>
      <c r="J99" s="216"/>
      <c r="K99" s="216"/>
      <c r="L99" s="216"/>
      <c r="M99" s="216"/>
      <c r="N99" s="295">
        <f>N163</f>
        <v>0</v>
      </c>
      <c r="O99" s="300"/>
      <c r="P99" s="300"/>
      <c r="Q99" s="300"/>
      <c r="R99" s="110"/>
    </row>
    <row r="100" spans="2:21" s="7" customFormat="1" ht="19.899999999999999" customHeight="1">
      <c r="B100" s="111"/>
      <c r="C100" s="215"/>
      <c r="D100" s="113" t="s">
        <v>117</v>
      </c>
      <c r="E100" s="215"/>
      <c r="F100" s="215"/>
      <c r="G100" s="215"/>
      <c r="H100" s="215"/>
      <c r="I100" s="215"/>
      <c r="J100" s="215"/>
      <c r="K100" s="215"/>
      <c r="L100" s="215"/>
      <c r="M100" s="215"/>
      <c r="N100" s="298">
        <f>N164</f>
        <v>0</v>
      </c>
      <c r="O100" s="299"/>
      <c r="P100" s="299"/>
      <c r="Q100" s="299"/>
      <c r="R100" s="114"/>
    </row>
    <row r="101" spans="2:21" s="1" customFormat="1" ht="21.75" customHeight="1">
      <c r="B101" s="31"/>
      <c r="C101" s="212"/>
      <c r="D101" s="212"/>
      <c r="E101" s="212"/>
      <c r="F101" s="212"/>
      <c r="G101" s="212"/>
      <c r="H101" s="212"/>
      <c r="I101" s="212"/>
      <c r="J101" s="212"/>
      <c r="K101" s="212"/>
      <c r="L101" s="212"/>
      <c r="M101" s="212"/>
      <c r="N101" s="212"/>
      <c r="O101" s="212"/>
      <c r="P101" s="212"/>
      <c r="Q101" s="212"/>
      <c r="R101" s="33"/>
    </row>
    <row r="102" spans="2:21" s="1" customFormat="1" ht="29.25" customHeight="1">
      <c r="B102" s="31"/>
      <c r="C102" s="106"/>
      <c r="D102" s="212"/>
      <c r="E102" s="212"/>
      <c r="F102" s="212"/>
      <c r="G102" s="212"/>
      <c r="H102" s="212"/>
      <c r="I102" s="212"/>
      <c r="J102" s="212"/>
      <c r="K102" s="212"/>
      <c r="L102" s="212"/>
      <c r="M102" s="212"/>
      <c r="N102" s="297"/>
      <c r="O102" s="303"/>
      <c r="P102" s="303"/>
      <c r="Q102" s="303"/>
      <c r="R102" s="33"/>
      <c r="T102" s="115"/>
      <c r="U102" s="116" t="s">
        <v>33</v>
      </c>
    </row>
    <row r="103" spans="2:21" s="1" customFormat="1" ht="18" customHeight="1">
      <c r="B103" s="31"/>
      <c r="C103" s="212"/>
      <c r="D103" s="212"/>
      <c r="E103" s="212"/>
      <c r="F103" s="212"/>
      <c r="G103" s="212"/>
      <c r="H103" s="212"/>
      <c r="I103" s="212"/>
      <c r="J103" s="212"/>
      <c r="K103" s="212"/>
      <c r="L103" s="212"/>
      <c r="M103" s="212"/>
      <c r="N103" s="212"/>
      <c r="O103" s="212"/>
      <c r="P103" s="212"/>
      <c r="Q103" s="212"/>
      <c r="R103" s="33"/>
    </row>
    <row r="104" spans="2:21" s="1" customFormat="1" ht="29.25" customHeight="1">
      <c r="B104" s="31"/>
      <c r="C104" s="97" t="s">
        <v>515</v>
      </c>
      <c r="D104" s="211"/>
      <c r="E104" s="211"/>
      <c r="F104" s="211"/>
      <c r="G104" s="211"/>
      <c r="H104" s="211"/>
      <c r="I104" s="211"/>
      <c r="J104" s="211"/>
      <c r="K104" s="211"/>
      <c r="L104" s="304">
        <f>ROUND(SUM(N88+N102),2)</f>
        <v>0</v>
      </c>
      <c r="M104" s="304"/>
      <c r="N104" s="304"/>
      <c r="O104" s="304"/>
      <c r="P104" s="304"/>
      <c r="Q104" s="304"/>
      <c r="R104" s="33"/>
    </row>
    <row r="105" spans="2:21" s="1" customFormat="1" ht="6.95" customHeight="1">
      <c r="B105" s="55"/>
      <c r="C105" s="56"/>
      <c r="D105" s="56"/>
      <c r="E105" s="56"/>
      <c r="F105" s="56"/>
      <c r="G105" s="56"/>
      <c r="H105" s="56"/>
      <c r="I105" s="56"/>
      <c r="J105" s="56"/>
      <c r="K105" s="56"/>
      <c r="L105" s="56"/>
      <c r="M105" s="56"/>
      <c r="N105" s="56"/>
      <c r="O105" s="56"/>
      <c r="P105" s="56"/>
      <c r="Q105" s="56"/>
      <c r="R105" s="57"/>
    </row>
    <row r="109" spans="2:21" s="1" customFormat="1" ht="6.95" customHeight="1">
      <c r="B109" s="58"/>
      <c r="C109" s="59"/>
      <c r="D109" s="59"/>
      <c r="E109" s="59"/>
      <c r="F109" s="59"/>
      <c r="G109" s="59"/>
      <c r="H109" s="59"/>
      <c r="I109" s="59"/>
      <c r="J109" s="59"/>
      <c r="K109" s="59"/>
      <c r="L109" s="59"/>
      <c r="M109" s="59"/>
      <c r="N109" s="59"/>
      <c r="O109" s="59"/>
      <c r="P109" s="59"/>
      <c r="Q109" s="59"/>
      <c r="R109" s="60"/>
    </row>
    <row r="110" spans="2:21" s="1" customFormat="1" ht="36.950000000000003" customHeight="1">
      <c r="B110" s="31"/>
      <c r="C110" s="238" t="s">
        <v>118</v>
      </c>
      <c r="D110" s="284"/>
      <c r="E110" s="284"/>
      <c r="F110" s="284"/>
      <c r="G110" s="284"/>
      <c r="H110" s="284"/>
      <c r="I110" s="284"/>
      <c r="J110" s="284"/>
      <c r="K110" s="284"/>
      <c r="L110" s="284"/>
      <c r="M110" s="284"/>
      <c r="N110" s="284"/>
      <c r="O110" s="284"/>
      <c r="P110" s="284"/>
      <c r="Q110" s="284"/>
      <c r="R110" s="33"/>
    </row>
    <row r="111" spans="2:21" s="1" customFormat="1" ht="6.95" customHeight="1">
      <c r="B111" s="31"/>
      <c r="C111" s="212"/>
      <c r="D111" s="212"/>
      <c r="E111" s="212"/>
      <c r="F111" s="212"/>
      <c r="G111" s="212"/>
      <c r="H111" s="212"/>
      <c r="I111" s="212"/>
      <c r="J111" s="212"/>
      <c r="K111" s="212"/>
      <c r="L111" s="212"/>
      <c r="M111" s="212"/>
      <c r="N111" s="212"/>
      <c r="O111" s="212"/>
      <c r="P111" s="212"/>
      <c r="Q111" s="212"/>
      <c r="R111" s="33"/>
    </row>
    <row r="112" spans="2:21" s="1" customFormat="1" ht="30" customHeight="1">
      <c r="B112" s="31"/>
      <c r="C112" s="213" t="s">
        <v>16</v>
      </c>
      <c r="D112" s="212"/>
      <c r="E112" s="212"/>
      <c r="F112" s="285" t="str">
        <f>F6</f>
        <v>Český rozhlas</v>
      </c>
      <c r="G112" s="286"/>
      <c r="H112" s="286"/>
      <c r="I112" s="286"/>
      <c r="J112" s="286"/>
      <c r="K112" s="286"/>
      <c r="L112" s="286"/>
      <c r="M112" s="286"/>
      <c r="N112" s="286"/>
      <c r="O112" s="286"/>
      <c r="P112" s="286"/>
      <c r="Q112" s="212"/>
      <c r="R112" s="33"/>
    </row>
    <row r="113" spans="2:65" s="1" customFormat="1" ht="36.950000000000003" customHeight="1">
      <c r="B113" s="31"/>
      <c r="C113" s="65" t="s">
        <v>92</v>
      </c>
      <c r="D113" s="212"/>
      <c r="E113" s="212"/>
      <c r="F113" s="244" t="s">
        <v>499</v>
      </c>
      <c r="G113" s="284"/>
      <c r="H113" s="284"/>
      <c r="I113" s="284"/>
      <c r="J113" s="284"/>
      <c r="K113" s="284"/>
      <c r="L113" s="284"/>
      <c r="M113" s="284"/>
      <c r="N113" s="284"/>
      <c r="O113" s="284"/>
      <c r="P113" s="284"/>
      <c r="Q113" s="212"/>
      <c r="R113" s="33"/>
    </row>
    <row r="114" spans="2:65" s="1" customFormat="1" ht="6.95" customHeight="1">
      <c r="B114" s="31"/>
      <c r="C114" s="212"/>
      <c r="D114" s="212"/>
      <c r="E114" s="212"/>
      <c r="F114" s="212"/>
      <c r="G114" s="212"/>
      <c r="H114" s="212"/>
      <c r="I114" s="212"/>
      <c r="J114" s="212"/>
      <c r="K114" s="212"/>
      <c r="L114" s="212"/>
      <c r="M114" s="212"/>
      <c r="N114" s="212"/>
      <c r="O114" s="212"/>
      <c r="P114" s="212"/>
      <c r="Q114" s="212"/>
      <c r="R114" s="33"/>
    </row>
    <row r="115" spans="2:65" s="1" customFormat="1" ht="18" customHeight="1">
      <c r="B115" s="31"/>
      <c r="C115" s="213" t="s">
        <v>19</v>
      </c>
      <c r="D115" s="212"/>
      <c r="E115" s="212"/>
      <c r="F115" s="209" t="str">
        <f>F9</f>
        <v xml:space="preserve"> </v>
      </c>
      <c r="G115" s="212"/>
      <c r="H115" s="212"/>
      <c r="I115" s="212"/>
      <c r="J115" s="212"/>
      <c r="K115" s="213" t="s">
        <v>21</v>
      </c>
      <c r="L115" s="212"/>
      <c r="M115" s="287" t="str">
        <f>IF(O9="","",O9)</f>
        <v>6. 2. 2019</v>
      </c>
      <c r="N115" s="287"/>
      <c r="O115" s="287"/>
      <c r="P115" s="287"/>
      <c r="Q115" s="212"/>
      <c r="R115" s="33"/>
    </row>
    <row r="116" spans="2:65" s="1" customFormat="1" ht="6.95" customHeight="1">
      <c r="B116" s="31"/>
      <c r="C116" s="212"/>
      <c r="D116" s="212"/>
      <c r="E116" s="212"/>
      <c r="F116" s="212"/>
      <c r="G116" s="212"/>
      <c r="H116" s="212"/>
      <c r="I116" s="212"/>
      <c r="J116" s="212"/>
      <c r="K116" s="212"/>
      <c r="L116" s="212"/>
      <c r="M116" s="212"/>
      <c r="N116" s="212"/>
      <c r="O116" s="212"/>
      <c r="P116" s="212"/>
      <c r="Q116" s="212"/>
      <c r="R116" s="33"/>
    </row>
    <row r="117" spans="2:65" s="1" customFormat="1" ht="15">
      <c r="B117" s="31"/>
      <c r="C117" s="213" t="s">
        <v>23</v>
      </c>
      <c r="D117" s="212"/>
      <c r="E117" s="212"/>
      <c r="F117" s="209" t="str">
        <f>E12</f>
        <v xml:space="preserve"> </v>
      </c>
      <c r="G117" s="212"/>
      <c r="H117" s="212"/>
      <c r="I117" s="212"/>
      <c r="J117" s="212"/>
      <c r="K117" s="213" t="s">
        <v>27</v>
      </c>
      <c r="L117" s="212"/>
      <c r="M117" s="268" t="str">
        <f>E18</f>
        <v xml:space="preserve"> </v>
      </c>
      <c r="N117" s="268"/>
      <c r="O117" s="268"/>
      <c r="P117" s="268"/>
      <c r="Q117" s="268"/>
      <c r="R117" s="33"/>
    </row>
    <row r="118" spans="2:65" s="1" customFormat="1" ht="14.45" customHeight="1">
      <c r="B118" s="31"/>
      <c r="C118" s="213" t="s">
        <v>26</v>
      </c>
      <c r="D118" s="212"/>
      <c r="E118" s="212"/>
      <c r="F118" s="209" t="str">
        <f>IF(E15="","",E15)</f>
        <v xml:space="preserve"> </v>
      </c>
      <c r="G118" s="212"/>
      <c r="H118" s="212"/>
      <c r="I118" s="212"/>
      <c r="J118" s="212"/>
      <c r="K118" s="213" t="s">
        <v>29</v>
      </c>
      <c r="L118" s="212"/>
      <c r="M118" s="268" t="str">
        <f>E21</f>
        <v xml:space="preserve"> </v>
      </c>
      <c r="N118" s="268"/>
      <c r="O118" s="268"/>
      <c r="P118" s="268"/>
      <c r="Q118" s="268"/>
      <c r="R118" s="33"/>
    </row>
    <row r="119" spans="2:65" s="1" customFormat="1" ht="10.35" customHeight="1">
      <c r="B119" s="31"/>
      <c r="C119" s="212"/>
      <c r="D119" s="212"/>
      <c r="E119" s="212"/>
      <c r="F119" s="212"/>
      <c r="G119" s="212"/>
      <c r="H119" s="212"/>
      <c r="I119" s="212"/>
      <c r="J119" s="212"/>
      <c r="K119" s="212"/>
      <c r="L119" s="212"/>
      <c r="M119" s="212"/>
      <c r="N119" s="212"/>
      <c r="O119" s="212"/>
      <c r="P119" s="212"/>
      <c r="Q119" s="212"/>
      <c r="R119" s="33"/>
    </row>
    <row r="120" spans="2:65" s="8" customFormat="1" ht="29.25" customHeight="1">
      <c r="B120" s="117"/>
      <c r="C120" s="118" t="s">
        <v>119</v>
      </c>
      <c r="D120" s="214" t="s">
        <v>120</v>
      </c>
      <c r="E120" s="214" t="s">
        <v>51</v>
      </c>
      <c r="F120" s="292" t="s">
        <v>121</v>
      </c>
      <c r="G120" s="292"/>
      <c r="H120" s="292"/>
      <c r="I120" s="292"/>
      <c r="J120" s="214" t="s">
        <v>122</v>
      </c>
      <c r="K120" s="214" t="s">
        <v>123</v>
      </c>
      <c r="L120" s="292" t="s">
        <v>124</v>
      </c>
      <c r="M120" s="292"/>
      <c r="N120" s="292" t="s">
        <v>96</v>
      </c>
      <c r="O120" s="292"/>
      <c r="P120" s="292"/>
      <c r="Q120" s="293"/>
      <c r="R120" s="120"/>
      <c r="T120" s="72" t="s">
        <v>125</v>
      </c>
      <c r="U120" s="73" t="s">
        <v>33</v>
      </c>
      <c r="V120" s="73" t="s">
        <v>126</v>
      </c>
      <c r="W120" s="73" t="s">
        <v>127</v>
      </c>
      <c r="X120" s="73" t="s">
        <v>128</v>
      </c>
      <c r="Y120" s="73" t="s">
        <v>129</v>
      </c>
      <c r="Z120" s="73" t="s">
        <v>130</v>
      </c>
      <c r="AA120" s="74" t="s">
        <v>131</v>
      </c>
    </row>
    <row r="121" spans="2:65" s="1" customFormat="1" ht="29.25" customHeight="1">
      <c r="B121" s="31"/>
      <c r="C121" s="76" t="s">
        <v>93</v>
      </c>
      <c r="D121" s="212"/>
      <c r="E121" s="212"/>
      <c r="F121" s="212"/>
      <c r="G121" s="212"/>
      <c r="H121" s="212"/>
      <c r="I121" s="212"/>
      <c r="J121" s="212"/>
      <c r="K121" s="212"/>
      <c r="L121" s="212"/>
      <c r="M121" s="212"/>
      <c r="N121" s="301">
        <f>BK121</f>
        <v>0</v>
      </c>
      <c r="O121" s="302"/>
      <c r="P121" s="302"/>
      <c r="Q121" s="302"/>
      <c r="R121" s="33"/>
      <c r="T121" s="75"/>
      <c r="U121" s="47"/>
      <c r="V121" s="47"/>
      <c r="W121" s="121">
        <f>W122+W155+W160+W163</f>
        <v>52.754099999999994</v>
      </c>
      <c r="X121" s="47"/>
      <c r="Y121" s="121">
        <f>Y122+Y155+Y160+Y163</f>
        <v>1.139985</v>
      </c>
      <c r="Z121" s="47"/>
      <c r="AA121" s="122">
        <f>AA122+AA155+AA160+AA163</f>
        <v>0</v>
      </c>
      <c r="AT121" s="18" t="s">
        <v>67</v>
      </c>
      <c r="AU121" s="18" t="s">
        <v>98</v>
      </c>
      <c r="BK121" s="123">
        <f>BK122+BK155+BK160+BK163</f>
        <v>0</v>
      </c>
    </row>
    <row r="122" spans="2:65" s="9" customFormat="1" ht="37.35" customHeight="1">
      <c r="B122" s="124"/>
      <c r="C122" s="125"/>
      <c r="D122" s="126" t="s">
        <v>99</v>
      </c>
      <c r="E122" s="126"/>
      <c r="F122" s="126"/>
      <c r="G122" s="126"/>
      <c r="H122" s="126"/>
      <c r="I122" s="126"/>
      <c r="J122" s="126"/>
      <c r="K122" s="126"/>
      <c r="L122" s="126"/>
      <c r="M122" s="126"/>
      <c r="N122" s="294">
        <f>BK122</f>
        <v>0</v>
      </c>
      <c r="O122" s="295"/>
      <c r="P122" s="295"/>
      <c r="Q122" s="295"/>
      <c r="R122" s="127"/>
      <c r="T122" s="128"/>
      <c r="U122" s="125"/>
      <c r="V122" s="125"/>
      <c r="W122" s="129">
        <f>W123+W131+W133+W137+W145+W150</f>
        <v>52.754099999999994</v>
      </c>
      <c r="X122" s="125"/>
      <c r="Y122" s="129">
        <f>Y123+Y131+Y133+Y137+Y145+Y150</f>
        <v>1.139985</v>
      </c>
      <c r="Z122" s="125"/>
      <c r="AA122" s="130">
        <f>AA123+AA131+AA133+AA137+AA145+AA150</f>
        <v>0</v>
      </c>
      <c r="AR122" s="131" t="s">
        <v>74</v>
      </c>
      <c r="AT122" s="132" t="s">
        <v>67</v>
      </c>
      <c r="AU122" s="132" t="s">
        <v>68</v>
      </c>
      <c r="AY122" s="131" t="s">
        <v>132</v>
      </c>
      <c r="BK122" s="133">
        <f>BK123+BK131+BK133+BK137+BK145+BK150</f>
        <v>0</v>
      </c>
    </row>
    <row r="123" spans="2:65" s="9" customFormat="1" ht="19.899999999999999" customHeight="1">
      <c r="B123" s="124"/>
      <c r="C123" s="125"/>
      <c r="D123" s="134" t="s">
        <v>100</v>
      </c>
      <c r="E123" s="134"/>
      <c r="F123" s="134"/>
      <c r="G123" s="134"/>
      <c r="H123" s="134"/>
      <c r="I123" s="134"/>
      <c r="J123" s="134"/>
      <c r="K123" s="134"/>
      <c r="L123" s="134"/>
      <c r="M123" s="134"/>
      <c r="N123" s="273">
        <f>BK123</f>
        <v>0</v>
      </c>
      <c r="O123" s="274"/>
      <c r="P123" s="274"/>
      <c r="Q123" s="274"/>
      <c r="R123" s="127"/>
      <c r="T123" s="128"/>
      <c r="U123" s="125"/>
      <c r="V123" s="125"/>
      <c r="W123" s="129">
        <f>SUM(W124:W130)</f>
        <v>8.3719999999999999</v>
      </c>
      <c r="X123" s="125"/>
      <c r="Y123" s="129">
        <f>SUM(Y124:Y130)</f>
        <v>0</v>
      </c>
      <c r="Z123" s="125"/>
      <c r="AA123" s="130">
        <f>SUM(AA124:AA130)</f>
        <v>0</v>
      </c>
      <c r="AR123" s="131" t="s">
        <v>74</v>
      </c>
      <c r="AT123" s="132" t="s">
        <v>67</v>
      </c>
      <c r="AU123" s="132" t="s">
        <v>74</v>
      </c>
      <c r="AY123" s="131" t="s">
        <v>132</v>
      </c>
      <c r="BK123" s="133">
        <f>SUM(BK124:BK130)</f>
        <v>0</v>
      </c>
    </row>
    <row r="124" spans="2:65" s="1" customFormat="1" ht="38.25" customHeight="1">
      <c r="B124" s="135"/>
      <c r="C124" s="136">
        <v>1</v>
      </c>
      <c r="D124" s="136" t="s">
        <v>133</v>
      </c>
      <c r="E124" s="137" t="s">
        <v>138</v>
      </c>
      <c r="F124" s="275" t="s">
        <v>139</v>
      </c>
      <c r="G124" s="275"/>
      <c r="H124" s="275"/>
      <c r="I124" s="275"/>
      <c r="J124" s="138" t="s">
        <v>136</v>
      </c>
      <c r="K124" s="139">
        <v>32.9</v>
      </c>
      <c r="L124" s="271"/>
      <c r="M124" s="271"/>
      <c r="N124" s="271">
        <f t="shared" ref="N124:N130" si="0">ROUND(L124*K124,2)</f>
        <v>0</v>
      </c>
      <c r="O124" s="271"/>
      <c r="P124" s="271"/>
      <c r="Q124" s="271"/>
      <c r="R124" s="140"/>
      <c r="T124" s="141" t="s">
        <v>5</v>
      </c>
      <c r="U124" s="40" t="s">
        <v>34</v>
      </c>
      <c r="V124" s="142">
        <v>0</v>
      </c>
      <c r="W124" s="142">
        <f t="shared" ref="W124:W130" si="1">V124*K124</f>
        <v>0</v>
      </c>
      <c r="X124" s="142">
        <v>0</v>
      </c>
      <c r="Y124" s="142">
        <f t="shared" ref="Y124:Y130" si="2">X124*K124</f>
        <v>0</v>
      </c>
      <c r="Z124" s="142">
        <v>0</v>
      </c>
      <c r="AA124" s="143">
        <f t="shared" ref="AA124:AA130" si="3">Z124*K124</f>
        <v>0</v>
      </c>
      <c r="AE124" s="218"/>
      <c r="AR124" s="18" t="s">
        <v>137</v>
      </c>
      <c r="AT124" s="18" t="s">
        <v>133</v>
      </c>
      <c r="AU124" s="18" t="s">
        <v>90</v>
      </c>
      <c r="AY124" s="18" t="s">
        <v>132</v>
      </c>
      <c r="BE124" s="144">
        <f t="shared" ref="BE124:BE130" si="4">IF(U124="základní",N124,0)</f>
        <v>0</v>
      </c>
      <c r="BF124" s="144">
        <f t="shared" ref="BF124:BF130" si="5">IF(U124="snížená",N124,0)</f>
        <v>0</v>
      </c>
      <c r="BG124" s="144">
        <f t="shared" ref="BG124:BG130" si="6">IF(U124="zákl. přenesená",N124,0)</f>
        <v>0</v>
      </c>
      <c r="BH124" s="144">
        <f t="shared" ref="BH124:BH130" si="7">IF(U124="sníž. přenesená",N124,0)</f>
        <v>0</v>
      </c>
      <c r="BI124" s="144">
        <f t="shared" ref="BI124:BI130" si="8">IF(U124="nulová",N124,0)</f>
        <v>0</v>
      </c>
      <c r="BJ124" s="18" t="s">
        <v>74</v>
      </c>
      <c r="BK124" s="144">
        <f t="shared" ref="BK124:BK130" si="9">ROUND(L124*K124,2)</f>
        <v>0</v>
      </c>
      <c r="BL124" s="18" t="s">
        <v>137</v>
      </c>
      <c r="BM124" s="18" t="s">
        <v>90</v>
      </c>
    </row>
    <row r="125" spans="2:65" s="1" customFormat="1" ht="25.5" customHeight="1">
      <c r="B125" s="135"/>
      <c r="C125" s="136">
        <v>2</v>
      </c>
      <c r="D125" s="136" t="s">
        <v>133</v>
      </c>
      <c r="E125" s="145" t="s">
        <v>153</v>
      </c>
      <c r="F125" s="305" t="s">
        <v>154</v>
      </c>
      <c r="G125" s="306"/>
      <c r="H125" s="306"/>
      <c r="I125" s="307"/>
      <c r="J125" s="138" t="s">
        <v>155</v>
      </c>
      <c r="K125" s="139">
        <v>28</v>
      </c>
      <c r="L125" s="271"/>
      <c r="M125" s="271"/>
      <c r="N125" s="271">
        <f t="shared" si="0"/>
        <v>0</v>
      </c>
      <c r="O125" s="271"/>
      <c r="P125" s="271"/>
      <c r="Q125" s="271"/>
      <c r="R125" s="140"/>
      <c r="T125" s="141" t="s">
        <v>5</v>
      </c>
      <c r="U125" s="40" t="s">
        <v>34</v>
      </c>
      <c r="V125" s="142">
        <v>0</v>
      </c>
      <c r="W125" s="142">
        <f t="shared" si="1"/>
        <v>0</v>
      </c>
      <c r="X125" s="142">
        <v>0</v>
      </c>
      <c r="Y125" s="142">
        <f t="shared" si="2"/>
        <v>0</v>
      </c>
      <c r="Z125" s="142">
        <v>0</v>
      </c>
      <c r="AA125" s="143">
        <f t="shared" si="3"/>
        <v>0</v>
      </c>
      <c r="AE125" s="218"/>
      <c r="AR125" s="18" t="s">
        <v>137</v>
      </c>
      <c r="AT125" s="18" t="s">
        <v>133</v>
      </c>
      <c r="AU125" s="18" t="s">
        <v>90</v>
      </c>
      <c r="AY125" s="18" t="s">
        <v>132</v>
      </c>
      <c r="BE125" s="144">
        <f t="shared" si="4"/>
        <v>0</v>
      </c>
      <c r="BF125" s="144">
        <f t="shared" si="5"/>
        <v>0</v>
      </c>
      <c r="BG125" s="144">
        <f t="shared" si="6"/>
        <v>0</v>
      </c>
      <c r="BH125" s="144">
        <f t="shared" si="7"/>
        <v>0</v>
      </c>
      <c r="BI125" s="144">
        <f t="shared" si="8"/>
        <v>0</v>
      </c>
      <c r="BJ125" s="18" t="s">
        <v>74</v>
      </c>
      <c r="BK125" s="144">
        <f t="shared" si="9"/>
        <v>0</v>
      </c>
      <c r="BL125" s="18" t="s">
        <v>137</v>
      </c>
      <c r="BM125" s="18" t="s">
        <v>137</v>
      </c>
    </row>
    <row r="126" spans="2:65" s="1" customFormat="1" ht="25.5" customHeight="1">
      <c r="B126" s="135"/>
      <c r="C126" s="136">
        <v>3</v>
      </c>
      <c r="D126" s="136" t="s">
        <v>133</v>
      </c>
      <c r="E126" s="145" t="s">
        <v>157</v>
      </c>
      <c r="F126" s="305" t="s">
        <v>158</v>
      </c>
      <c r="G126" s="306"/>
      <c r="H126" s="306"/>
      <c r="I126" s="307"/>
      <c r="J126" s="138" t="s">
        <v>155</v>
      </c>
      <c r="K126" s="139">
        <v>28</v>
      </c>
      <c r="L126" s="271"/>
      <c r="M126" s="271"/>
      <c r="N126" s="271">
        <f t="shared" si="0"/>
        <v>0</v>
      </c>
      <c r="O126" s="271"/>
      <c r="P126" s="271"/>
      <c r="Q126" s="271"/>
      <c r="R126" s="140"/>
      <c r="T126" s="141" t="s">
        <v>5</v>
      </c>
      <c r="U126" s="40" t="s">
        <v>34</v>
      </c>
      <c r="V126" s="142">
        <v>0</v>
      </c>
      <c r="W126" s="142">
        <f t="shared" si="1"/>
        <v>0</v>
      </c>
      <c r="X126" s="142">
        <v>0</v>
      </c>
      <c r="Y126" s="142">
        <f t="shared" si="2"/>
        <v>0</v>
      </c>
      <c r="Z126" s="142">
        <v>0</v>
      </c>
      <c r="AA126" s="143">
        <f t="shared" si="3"/>
        <v>0</v>
      </c>
      <c r="AE126" s="218"/>
      <c r="AR126" s="18" t="s">
        <v>137</v>
      </c>
      <c r="AT126" s="18" t="s">
        <v>133</v>
      </c>
      <c r="AU126" s="18" t="s">
        <v>90</v>
      </c>
      <c r="AY126" s="18" t="s">
        <v>132</v>
      </c>
      <c r="BE126" s="144">
        <f t="shared" si="4"/>
        <v>0</v>
      </c>
      <c r="BF126" s="144">
        <f t="shared" si="5"/>
        <v>0</v>
      </c>
      <c r="BG126" s="144">
        <f t="shared" si="6"/>
        <v>0</v>
      </c>
      <c r="BH126" s="144">
        <f t="shared" si="7"/>
        <v>0</v>
      </c>
      <c r="BI126" s="144">
        <f t="shared" si="8"/>
        <v>0</v>
      </c>
      <c r="BJ126" s="18" t="s">
        <v>74</v>
      </c>
      <c r="BK126" s="144">
        <f t="shared" si="9"/>
        <v>0</v>
      </c>
      <c r="BL126" s="18" t="s">
        <v>137</v>
      </c>
      <c r="BM126" s="18" t="s">
        <v>142</v>
      </c>
    </row>
    <row r="127" spans="2:65" s="1" customFormat="1" ht="25.5" customHeight="1">
      <c r="B127" s="135"/>
      <c r="C127" s="136">
        <v>4</v>
      </c>
      <c r="D127" s="136" t="s">
        <v>133</v>
      </c>
      <c r="E127" s="137" t="s">
        <v>160</v>
      </c>
      <c r="F127" s="275" t="s">
        <v>161</v>
      </c>
      <c r="G127" s="275"/>
      <c r="H127" s="275"/>
      <c r="I127" s="275"/>
      <c r="J127" s="138" t="s">
        <v>441</v>
      </c>
      <c r="K127" s="139">
        <v>18.2</v>
      </c>
      <c r="L127" s="271"/>
      <c r="M127" s="271"/>
      <c r="N127" s="271">
        <f t="shared" si="0"/>
        <v>0</v>
      </c>
      <c r="O127" s="271"/>
      <c r="P127" s="271"/>
      <c r="Q127" s="271"/>
      <c r="R127" s="140"/>
      <c r="T127" s="141" t="s">
        <v>5</v>
      </c>
      <c r="U127" s="40" t="s">
        <v>34</v>
      </c>
      <c r="V127" s="142">
        <v>0</v>
      </c>
      <c r="W127" s="142">
        <f t="shared" si="1"/>
        <v>0</v>
      </c>
      <c r="X127" s="142">
        <v>0</v>
      </c>
      <c r="Y127" s="142">
        <f t="shared" si="2"/>
        <v>0</v>
      </c>
      <c r="Z127" s="142">
        <v>0</v>
      </c>
      <c r="AA127" s="143">
        <f t="shared" si="3"/>
        <v>0</v>
      </c>
      <c r="AE127" s="218"/>
      <c r="AR127" s="18" t="s">
        <v>137</v>
      </c>
      <c r="AT127" s="18" t="s">
        <v>133</v>
      </c>
      <c r="AU127" s="18" t="s">
        <v>90</v>
      </c>
      <c r="AY127" s="18" t="s">
        <v>132</v>
      </c>
      <c r="BE127" s="144">
        <f t="shared" si="4"/>
        <v>0</v>
      </c>
      <c r="BF127" s="144">
        <f t="shared" si="5"/>
        <v>0</v>
      </c>
      <c r="BG127" s="144">
        <f t="shared" si="6"/>
        <v>0</v>
      </c>
      <c r="BH127" s="144">
        <f t="shared" si="7"/>
        <v>0</v>
      </c>
      <c r="BI127" s="144">
        <f t="shared" si="8"/>
        <v>0</v>
      </c>
      <c r="BJ127" s="18" t="s">
        <v>74</v>
      </c>
      <c r="BK127" s="144">
        <f t="shared" si="9"/>
        <v>0</v>
      </c>
      <c r="BL127" s="18" t="s">
        <v>137</v>
      </c>
      <c r="BM127" s="18" t="s">
        <v>145</v>
      </c>
    </row>
    <row r="128" spans="2:65" s="1" customFormat="1" ht="25.5" customHeight="1">
      <c r="B128" s="135"/>
      <c r="C128" s="136">
        <v>5</v>
      </c>
      <c r="D128" s="136" t="s">
        <v>133</v>
      </c>
      <c r="E128" s="137" t="s">
        <v>163</v>
      </c>
      <c r="F128" s="275" t="s">
        <v>164</v>
      </c>
      <c r="G128" s="275"/>
      <c r="H128" s="275"/>
      <c r="I128" s="275"/>
      <c r="J128" s="138" t="s">
        <v>441</v>
      </c>
      <c r="K128" s="139">
        <v>18.2</v>
      </c>
      <c r="L128" s="271"/>
      <c r="M128" s="271"/>
      <c r="N128" s="271">
        <f t="shared" si="0"/>
        <v>0</v>
      </c>
      <c r="O128" s="271"/>
      <c r="P128" s="271"/>
      <c r="Q128" s="271"/>
      <c r="R128" s="140"/>
      <c r="T128" s="141" t="s">
        <v>5</v>
      </c>
      <c r="U128" s="40" t="s">
        <v>34</v>
      </c>
      <c r="V128" s="142">
        <v>0</v>
      </c>
      <c r="W128" s="142">
        <f t="shared" si="1"/>
        <v>0</v>
      </c>
      <c r="X128" s="142">
        <v>0</v>
      </c>
      <c r="Y128" s="142">
        <f t="shared" si="2"/>
        <v>0</v>
      </c>
      <c r="Z128" s="142">
        <v>0</v>
      </c>
      <c r="AA128" s="143">
        <f t="shared" si="3"/>
        <v>0</v>
      </c>
      <c r="AE128" s="218"/>
      <c r="AR128" s="18" t="s">
        <v>137</v>
      </c>
      <c r="AT128" s="18" t="s">
        <v>133</v>
      </c>
      <c r="AU128" s="18" t="s">
        <v>90</v>
      </c>
      <c r="AY128" s="18" t="s">
        <v>132</v>
      </c>
      <c r="BE128" s="144">
        <f t="shared" si="4"/>
        <v>0</v>
      </c>
      <c r="BF128" s="144">
        <f t="shared" si="5"/>
        <v>0</v>
      </c>
      <c r="BG128" s="144">
        <f t="shared" si="6"/>
        <v>0</v>
      </c>
      <c r="BH128" s="144">
        <f t="shared" si="7"/>
        <v>0</v>
      </c>
      <c r="BI128" s="144">
        <f t="shared" si="8"/>
        <v>0</v>
      </c>
      <c r="BJ128" s="18" t="s">
        <v>74</v>
      </c>
      <c r="BK128" s="144">
        <f t="shared" si="9"/>
        <v>0</v>
      </c>
      <c r="BL128" s="18" t="s">
        <v>137</v>
      </c>
      <c r="BM128" s="18" t="s">
        <v>149</v>
      </c>
    </row>
    <row r="129" spans="2:65" s="1" customFormat="1" ht="38.25" customHeight="1">
      <c r="B129" s="135"/>
      <c r="C129" s="136">
        <v>6</v>
      </c>
      <c r="D129" s="136" t="s">
        <v>133</v>
      </c>
      <c r="E129" s="137" t="s">
        <v>166</v>
      </c>
      <c r="F129" s="275" t="s">
        <v>167</v>
      </c>
      <c r="G129" s="275"/>
      <c r="H129" s="275"/>
      <c r="I129" s="275"/>
      <c r="J129" s="138" t="s">
        <v>155</v>
      </c>
      <c r="K129" s="139">
        <v>28</v>
      </c>
      <c r="L129" s="271"/>
      <c r="M129" s="271"/>
      <c r="N129" s="271">
        <f t="shared" si="0"/>
        <v>0</v>
      </c>
      <c r="O129" s="271"/>
      <c r="P129" s="271"/>
      <c r="Q129" s="271"/>
      <c r="R129" s="140"/>
      <c r="T129" s="141" t="s">
        <v>5</v>
      </c>
      <c r="U129" s="40" t="s">
        <v>34</v>
      </c>
      <c r="V129" s="142">
        <v>0</v>
      </c>
      <c r="W129" s="142">
        <f t="shared" si="1"/>
        <v>0</v>
      </c>
      <c r="X129" s="142">
        <v>0</v>
      </c>
      <c r="Y129" s="142">
        <f t="shared" si="2"/>
        <v>0</v>
      </c>
      <c r="Z129" s="142">
        <v>0</v>
      </c>
      <c r="AA129" s="143">
        <f t="shared" si="3"/>
        <v>0</v>
      </c>
      <c r="AE129" s="218"/>
      <c r="AR129" s="18" t="s">
        <v>137</v>
      </c>
      <c r="AT129" s="18" t="s">
        <v>133</v>
      </c>
      <c r="AU129" s="18" t="s">
        <v>90</v>
      </c>
      <c r="AY129" s="18" t="s">
        <v>132</v>
      </c>
      <c r="BE129" s="144">
        <f t="shared" si="4"/>
        <v>0</v>
      </c>
      <c r="BF129" s="144">
        <f t="shared" si="5"/>
        <v>0</v>
      </c>
      <c r="BG129" s="144">
        <f t="shared" si="6"/>
        <v>0</v>
      </c>
      <c r="BH129" s="144">
        <f t="shared" si="7"/>
        <v>0</v>
      </c>
      <c r="BI129" s="144">
        <f t="shared" si="8"/>
        <v>0</v>
      </c>
      <c r="BJ129" s="18" t="s">
        <v>74</v>
      </c>
      <c r="BK129" s="144">
        <f t="shared" si="9"/>
        <v>0</v>
      </c>
      <c r="BL129" s="18" t="s">
        <v>137</v>
      </c>
      <c r="BM129" s="18" t="s">
        <v>152</v>
      </c>
    </row>
    <row r="130" spans="2:65" s="1" customFormat="1" ht="25.5" customHeight="1">
      <c r="B130" s="135"/>
      <c r="C130" s="136">
        <v>7</v>
      </c>
      <c r="D130" s="136" t="s">
        <v>133</v>
      </c>
      <c r="E130" s="137" t="s">
        <v>169</v>
      </c>
      <c r="F130" s="275" t="s">
        <v>170</v>
      </c>
      <c r="G130" s="275"/>
      <c r="H130" s="275"/>
      <c r="I130" s="275"/>
      <c r="J130" s="138" t="s">
        <v>155</v>
      </c>
      <c r="K130" s="139">
        <v>28</v>
      </c>
      <c r="L130" s="271"/>
      <c r="M130" s="271"/>
      <c r="N130" s="271">
        <f t="shared" si="0"/>
        <v>0</v>
      </c>
      <c r="O130" s="271"/>
      <c r="P130" s="271"/>
      <c r="Q130" s="271"/>
      <c r="R130" s="140"/>
      <c r="T130" s="141" t="s">
        <v>5</v>
      </c>
      <c r="U130" s="40" t="s">
        <v>34</v>
      </c>
      <c r="V130" s="142">
        <v>0.29899999999999999</v>
      </c>
      <c r="W130" s="142">
        <f t="shared" si="1"/>
        <v>8.3719999999999999</v>
      </c>
      <c r="X130" s="142">
        <v>0</v>
      </c>
      <c r="Y130" s="142">
        <f t="shared" si="2"/>
        <v>0</v>
      </c>
      <c r="Z130" s="142">
        <v>0</v>
      </c>
      <c r="AA130" s="143">
        <f t="shared" si="3"/>
        <v>0</v>
      </c>
      <c r="AE130" s="218"/>
      <c r="AR130" s="18" t="s">
        <v>137</v>
      </c>
      <c r="AT130" s="18" t="s">
        <v>133</v>
      </c>
      <c r="AU130" s="18" t="s">
        <v>90</v>
      </c>
      <c r="AY130" s="18" t="s">
        <v>132</v>
      </c>
      <c r="BE130" s="144">
        <f t="shared" si="4"/>
        <v>0</v>
      </c>
      <c r="BF130" s="144">
        <f t="shared" si="5"/>
        <v>0</v>
      </c>
      <c r="BG130" s="144">
        <f t="shared" si="6"/>
        <v>0</v>
      </c>
      <c r="BH130" s="144">
        <f t="shared" si="7"/>
        <v>0</v>
      </c>
      <c r="BI130" s="144">
        <f t="shared" si="8"/>
        <v>0</v>
      </c>
      <c r="BJ130" s="18" t="s">
        <v>74</v>
      </c>
      <c r="BK130" s="144">
        <f t="shared" si="9"/>
        <v>0</v>
      </c>
      <c r="BL130" s="18" t="s">
        <v>137</v>
      </c>
      <c r="BM130" s="18" t="s">
        <v>497</v>
      </c>
    </row>
    <row r="131" spans="2:65" s="9" customFormat="1" ht="29.85" hidden="1" customHeight="1">
      <c r="B131" s="124"/>
      <c r="C131" s="125"/>
      <c r="D131" s="134"/>
      <c r="E131" s="134"/>
      <c r="F131" s="134"/>
      <c r="G131" s="134"/>
      <c r="H131" s="134"/>
      <c r="I131" s="134"/>
      <c r="J131" s="134"/>
      <c r="K131" s="134">
        <v>0</v>
      </c>
      <c r="L131" s="134"/>
      <c r="M131" s="134"/>
      <c r="N131" s="278"/>
      <c r="O131" s="279"/>
      <c r="P131" s="279"/>
      <c r="Q131" s="279"/>
      <c r="R131" s="127"/>
      <c r="T131" s="128"/>
      <c r="U131" s="125"/>
      <c r="V131" s="125"/>
      <c r="W131" s="129"/>
      <c r="X131" s="125"/>
      <c r="Y131" s="129"/>
      <c r="Z131" s="125"/>
      <c r="AA131" s="130"/>
      <c r="AC131" s="1"/>
      <c r="AE131" s="218"/>
      <c r="AR131" s="131"/>
      <c r="AT131" s="132"/>
      <c r="AU131" s="132"/>
      <c r="AY131" s="131"/>
      <c r="BK131" s="133"/>
    </row>
    <row r="132" spans="2:65" s="1" customFormat="1" ht="25.5" hidden="1" customHeight="1">
      <c r="B132" s="135"/>
      <c r="C132" s="136"/>
      <c r="D132" s="136"/>
      <c r="E132" s="137"/>
      <c r="F132" s="275"/>
      <c r="G132" s="275"/>
      <c r="H132" s="275"/>
      <c r="I132" s="275"/>
      <c r="J132" s="138"/>
      <c r="K132" s="139">
        <v>0</v>
      </c>
      <c r="L132" s="271"/>
      <c r="M132" s="271"/>
      <c r="N132" s="271"/>
      <c r="O132" s="271"/>
      <c r="P132" s="271"/>
      <c r="Q132" s="271"/>
      <c r="R132" s="140"/>
      <c r="T132" s="141"/>
      <c r="U132" s="40"/>
      <c r="V132" s="142"/>
      <c r="W132" s="142"/>
      <c r="X132" s="142"/>
      <c r="Y132" s="142"/>
      <c r="Z132" s="142"/>
      <c r="AA132" s="143"/>
      <c r="AE132" s="218"/>
      <c r="AR132" s="18"/>
      <c r="AT132" s="18"/>
      <c r="AU132" s="18"/>
      <c r="AY132" s="18"/>
      <c r="BE132" s="144"/>
      <c r="BF132" s="144"/>
      <c r="BG132" s="144"/>
      <c r="BH132" s="144"/>
      <c r="BI132" s="144"/>
      <c r="BJ132" s="18"/>
      <c r="BK132" s="144"/>
      <c r="BL132" s="18"/>
      <c r="BM132" s="18"/>
    </row>
    <row r="133" spans="2:65" s="9" customFormat="1" ht="29.85" customHeight="1">
      <c r="B133" s="124"/>
      <c r="C133" s="125"/>
      <c r="D133" s="134" t="s">
        <v>102</v>
      </c>
      <c r="E133" s="134"/>
      <c r="F133" s="134"/>
      <c r="G133" s="134"/>
      <c r="H133" s="134"/>
      <c r="I133" s="134"/>
      <c r="J133" s="134"/>
      <c r="K133" s="134"/>
      <c r="L133" s="134"/>
      <c r="M133" s="134"/>
      <c r="N133" s="278">
        <f>BK133</f>
        <v>0</v>
      </c>
      <c r="O133" s="279"/>
      <c r="P133" s="279"/>
      <c r="Q133" s="279"/>
      <c r="R133" s="127"/>
      <c r="T133" s="128"/>
      <c r="U133" s="125"/>
      <c r="V133" s="125"/>
      <c r="W133" s="129">
        <f>SUM(W134:W136)</f>
        <v>44.382099999999994</v>
      </c>
      <c r="X133" s="125"/>
      <c r="Y133" s="129">
        <f>SUM(Y134:Y136)</f>
        <v>1.139985</v>
      </c>
      <c r="Z133" s="125"/>
      <c r="AA133" s="130">
        <f>SUM(AA134:AA136)</f>
        <v>0</v>
      </c>
      <c r="AC133" s="1"/>
      <c r="AE133" s="218"/>
      <c r="AR133" s="131" t="s">
        <v>74</v>
      </c>
      <c r="AT133" s="132" t="s">
        <v>67</v>
      </c>
      <c r="AU133" s="132" t="s">
        <v>74</v>
      </c>
      <c r="AY133" s="131" t="s">
        <v>132</v>
      </c>
      <c r="BK133" s="133">
        <f>SUM(BK134:BK136)</f>
        <v>0</v>
      </c>
    </row>
    <row r="134" spans="2:65" s="1" customFormat="1" ht="38.25" customHeight="1">
      <c r="B134" s="135"/>
      <c r="C134" s="136">
        <v>8</v>
      </c>
      <c r="D134" s="136" t="s">
        <v>133</v>
      </c>
      <c r="E134" s="137" t="s">
        <v>193</v>
      </c>
      <c r="F134" s="275" t="s">
        <v>194</v>
      </c>
      <c r="G134" s="275"/>
      <c r="H134" s="275"/>
      <c r="I134" s="275"/>
      <c r="J134" s="138" t="s">
        <v>201</v>
      </c>
      <c r="K134" s="139">
        <v>32.9</v>
      </c>
      <c r="L134" s="271"/>
      <c r="M134" s="271"/>
      <c r="N134" s="271">
        <f>ROUND(L134*K134,2)</f>
        <v>0</v>
      </c>
      <c r="O134" s="271"/>
      <c r="P134" s="271"/>
      <c r="Q134" s="271"/>
      <c r="R134" s="140"/>
      <c r="T134" s="141" t="s">
        <v>5</v>
      </c>
      <c r="U134" s="40" t="s">
        <v>34</v>
      </c>
      <c r="V134" s="142">
        <v>1.349</v>
      </c>
      <c r="W134" s="142">
        <f>V134*K134</f>
        <v>44.382099999999994</v>
      </c>
      <c r="X134" s="142">
        <v>3.465E-2</v>
      </c>
      <c r="Y134" s="142">
        <f>X134*K134</f>
        <v>1.139985</v>
      </c>
      <c r="Z134" s="142">
        <v>0</v>
      </c>
      <c r="AA134" s="143">
        <f>Z134*K134</f>
        <v>0</v>
      </c>
      <c r="AE134" s="218"/>
      <c r="AR134" s="18" t="s">
        <v>137</v>
      </c>
      <c r="AT134" s="18" t="s">
        <v>133</v>
      </c>
      <c r="AU134" s="18" t="s">
        <v>90</v>
      </c>
      <c r="AY134" s="18" t="s">
        <v>132</v>
      </c>
      <c r="BE134" s="144">
        <f>IF(U134="základní",N134,0)</f>
        <v>0</v>
      </c>
      <c r="BF134" s="144">
        <f>IF(U134="snížená",N134,0)</f>
        <v>0</v>
      </c>
      <c r="BG134" s="144">
        <f>IF(U134="zákl. přenesená",N134,0)</f>
        <v>0</v>
      </c>
      <c r="BH134" s="144">
        <f>IF(U134="sníž. přenesená",N134,0)</f>
        <v>0</v>
      </c>
      <c r="BI134" s="144">
        <f>IF(U134="nulová",N134,0)</f>
        <v>0</v>
      </c>
      <c r="BJ134" s="18" t="s">
        <v>74</v>
      </c>
      <c r="BK134" s="144">
        <f>ROUND(L134*K134,2)</f>
        <v>0</v>
      </c>
      <c r="BL134" s="18" t="s">
        <v>137</v>
      </c>
      <c r="BM134" s="18" t="s">
        <v>496</v>
      </c>
    </row>
    <row r="135" spans="2:65" s="1" customFormat="1" ht="25.5" customHeight="1">
      <c r="B135" s="135"/>
      <c r="C135" s="136">
        <v>9</v>
      </c>
      <c r="D135" s="136" t="s">
        <v>133</v>
      </c>
      <c r="E135" s="137" t="s">
        <v>196</v>
      </c>
      <c r="F135" s="275" t="s">
        <v>197</v>
      </c>
      <c r="G135" s="275"/>
      <c r="H135" s="275"/>
      <c r="I135" s="275"/>
      <c r="J135" s="138" t="s">
        <v>155</v>
      </c>
      <c r="K135" s="139">
        <v>2.4499999999999997</v>
      </c>
      <c r="L135" s="271"/>
      <c r="M135" s="271"/>
      <c r="N135" s="271">
        <f>ROUND(L135*K135,2)</f>
        <v>0</v>
      </c>
      <c r="O135" s="271"/>
      <c r="P135" s="271"/>
      <c r="Q135" s="271"/>
      <c r="R135" s="140"/>
      <c r="T135" s="141" t="s">
        <v>5</v>
      </c>
      <c r="U135" s="40" t="s">
        <v>34</v>
      </c>
      <c r="V135" s="142">
        <v>0</v>
      </c>
      <c r="W135" s="142">
        <f>V135*K135</f>
        <v>0</v>
      </c>
      <c r="X135" s="142">
        <v>0</v>
      </c>
      <c r="Y135" s="142">
        <f>X135*K135</f>
        <v>0</v>
      </c>
      <c r="Z135" s="142">
        <v>0</v>
      </c>
      <c r="AA135" s="143">
        <f>Z135*K135</f>
        <v>0</v>
      </c>
      <c r="AE135" s="218"/>
      <c r="AR135" s="18" t="s">
        <v>137</v>
      </c>
      <c r="AT135" s="18" t="s">
        <v>133</v>
      </c>
      <c r="AU135" s="18" t="s">
        <v>90</v>
      </c>
      <c r="AY135" s="18" t="s">
        <v>132</v>
      </c>
      <c r="BE135" s="144">
        <f>IF(U135="základní",N135,0)</f>
        <v>0</v>
      </c>
      <c r="BF135" s="144">
        <f>IF(U135="snížená",N135,0)</f>
        <v>0</v>
      </c>
      <c r="BG135" s="144">
        <f>IF(U135="zákl. přenesená",N135,0)</f>
        <v>0</v>
      </c>
      <c r="BH135" s="144">
        <f>IF(U135="sníž. přenesená",N135,0)</f>
        <v>0</v>
      </c>
      <c r="BI135" s="144">
        <f>IF(U135="nulová",N135,0)</f>
        <v>0</v>
      </c>
      <c r="BJ135" s="18" t="s">
        <v>74</v>
      </c>
      <c r="BK135" s="144">
        <f>ROUND(L135*K135,2)</f>
        <v>0</v>
      </c>
      <c r="BL135" s="18" t="s">
        <v>137</v>
      </c>
      <c r="BM135" s="18" t="s">
        <v>159</v>
      </c>
    </row>
    <row r="136" spans="2:65" s="1" customFormat="1" ht="25.5" customHeight="1">
      <c r="B136" s="135"/>
      <c r="C136" s="146">
        <v>10</v>
      </c>
      <c r="D136" s="146" t="s">
        <v>172</v>
      </c>
      <c r="E136" s="147" t="s">
        <v>199</v>
      </c>
      <c r="F136" s="280" t="s">
        <v>200</v>
      </c>
      <c r="G136" s="280"/>
      <c r="H136" s="280"/>
      <c r="I136" s="280"/>
      <c r="J136" s="148" t="s">
        <v>201</v>
      </c>
      <c r="K136" s="149">
        <v>4.8999999999999995</v>
      </c>
      <c r="L136" s="272"/>
      <c r="M136" s="272"/>
      <c r="N136" s="272">
        <f>ROUND(L136*K136,2)</f>
        <v>0</v>
      </c>
      <c r="O136" s="271"/>
      <c r="P136" s="271"/>
      <c r="Q136" s="271"/>
      <c r="R136" s="140"/>
      <c r="T136" s="141" t="s">
        <v>5</v>
      </c>
      <c r="U136" s="40" t="s">
        <v>34</v>
      </c>
      <c r="V136" s="142">
        <v>0</v>
      </c>
      <c r="W136" s="142">
        <f>V136*K136</f>
        <v>0</v>
      </c>
      <c r="X136" s="142">
        <v>0</v>
      </c>
      <c r="Y136" s="142">
        <f>X136*K136</f>
        <v>0</v>
      </c>
      <c r="Z136" s="142">
        <v>0</v>
      </c>
      <c r="AA136" s="143">
        <f>Z136*K136</f>
        <v>0</v>
      </c>
      <c r="AE136" s="218"/>
      <c r="AR136" s="18" t="s">
        <v>145</v>
      </c>
      <c r="AT136" s="18" t="s">
        <v>172</v>
      </c>
      <c r="AU136" s="18" t="s">
        <v>90</v>
      </c>
      <c r="AY136" s="18" t="s">
        <v>132</v>
      </c>
      <c r="BE136" s="144">
        <f>IF(U136="základní",N136,0)</f>
        <v>0</v>
      </c>
      <c r="BF136" s="144">
        <f>IF(U136="snížená",N136,0)</f>
        <v>0</v>
      </c>
      <c r="BG136" s="144">
        <f>IF(U136="zákl. přenesená",N136,0)</f>
        <v>0</v>
      </c>
      <c r="BH136" s="144">
        <f>IF(U136="sníž. přenesená",N136,0)</f>
        <v>0</v>
      </c>
      <c r="BI136" s="144">
        <f>IF(U136="nulová",N136,0)</f>
        <v>0</v>
      </c>
      <c r="BJ136" s="18" t="s">
        <v>74</v>
      </c>
      <c r="BK136" s="144">
        <f>ROUND(L136*K136,2)</f>
        <v>0</v>
      </c>
      <c r="BL136" s="18" t="s">
        <v>137</v>
      </c>
      <c r="BM136" s="18" t="s">
        <v>162</v>
      </c>
    </row>
    <row r="137" spans="2:65" s="9" customFormat="1" ht="29.85" customHeight="1">
      <c r="B137" s="124"/>
      <c r="C137" s="125"/>
      <c r="D137" s="134" t="s">
        <v>104</v>
      </c>
      <c r="E137" s="134"/>
      <c r="F137" s="134"/>
      <c r="G137" s="134"/>
      <c r="H137" s="134"/>
      <c r="I137" s="134"/>
      <c r="J137" s="134"/>
      <c r="K137" s="134"/>
      <c r="L137" s="134"/>
      <c r="M137" s="134"/>
      <c r="N137" s="278">
        <f>BK137</f>
        <v>0</v>
      </c>
      <c r="O137" s="279"/>
      <c r="P137" s="279"/>
      <c r="Q137" s="279"/>
      <c r="R137" s="127"/>
      <c r="T137" s="128"/>
      <c r="U137" s="125"/>
      <c r="V137" s="125"/>
      <c r="W137" s="129">
        <f>SUM(W138:W144)</f>
        <v>0</v>
      </c>
      <c r="X137" s="125"/>
      <c r="Y137" s="129">
        <f>SUM(Y138:Y144)</f>
        <v>0</v>
      </c>
      <c r="Z137" s="125"/>
      <c r="AA137" s="130">
        <f>SUM(AA138:AA144)</f>
        <v>0</v>
      </c>
      <c r="AC137" s="1"/>
      <c r="AE137" s="218"/>
      <c r="AR137" s="131" t="s">
        <v>74</v>
      </c>
      <c r="AT137" s="132" t="s">
        <v>67</v>
      </c>
      <c r="AU137" s="132" t="s">
        <v>74</v>
      </c>
      <c r="AY137" s="131" t="s">
        <v>132</v>
      </c>
      <c r="BK137" s="133">
        <f>SUM(BK138:BK144)</f>
        <v>0</v>
      </c>
    </row>
    <row r="138" spans="2:65" s="1" customFormat="1" ht="25.5" customHeight="1">
      <c r="B138" s="135"/>
      <c r="C138" s="136">
        <v>11</v>
      </c>
      <c r="D138" s="136" t="s">
        <v>133</v>
      </c>
      <c r="E138" s="145" t="s">
        <v>218</v>
      </c>
      <c r="F138" s="275" t="s">
        <v>219</v>
      </c>
      <c r="G138" s="275"/>
      <c r="H138" s="275"/>
      <c r="I138" s="275"/>
      <c r="J138" s="138" t="s">
        <v>136</v>
      </c>
      <c r="K138" s="139">
        <v>58.239999999999995</v>
      </c>
      <c r="L138" s="271"/>
      <c r="M138" s="271"/>
      <c r="N138" s="271">
        <f t="shared" ref="N138:N144" si="10">ROUND(L138*K138,2)</f>
        <v>0</v>
      </c>
      <c r="O138" s="271"/>
      <c r="P138" s="271"/>
      <c r="Q138" s="271"/>
      <c r="R138" s="140"/>
      <c r="T138" s="141" t="s">
        <v>5</v>
      </c>
      <c r="U138" s="40" t="s">
        <v>34</v>
      </c>
      <c r="V138" s="142">
        <v>0</v>
      </c>
      <c r="W138" s="142">
        <f t="shared" ref="W138:W144" si="11">V138*K138</f>
        <v>0</v>
      </c>
      <c r="X138" s="142">
        <v>0</v>
      </c>
      <c r="Y138" s="142">
        <f t="shared" ref="Y138:Y144" si="12">X138*K138</f>
        <v>0</v>
      </c>
      <c r="Z138" s="142">
        <v>0</v>
      </c>
      <c r="AA138" s="143">
        <f t="shared" ref="AA138:AA144" si="13">Z138*K138</f>
        <v>0</v>
      </c>
      <c r="AE138" s="218"/>
      <c r="AR138" s="18" t="s">
        <v>137</v>
      </c>
      <c r="AT138" s="18" t="s">
        <v>133</v>
      </c>
      <c r="AU138" s="18" t="s">
        <v>90</v>
      </c>
      <c r="AY138" s="18" t="s">
        <v>132</v>
      </c>
      <c r="BE138" s="144">
        <f t="shared" ref="BE138:BE144" si="14">IF(U138="základní",N138,0)</f>
        <v>0</v>
      </c>
      <c r="BF138" s="144">
        <f t="shared" ref="BF138:BF144" si="15">IF(U138="snížená",N138,0)</f>
        <v>0</v>
      </c>
      <c r="BG138" s="144">
        <f t="shared" ref="BG138:BG144" si="16">IF(U138="zákl. přenesená",N138,0)</f>
        <v>0</v>
      </c>
      <c r="BH138" s="144">
        <f t="shared" ref="BH138:BH144" si="17">IF(U138="sníž. přenesená",N138,0)</f>
        <v>0</v>
      </c>
      <c r="BI138" s="144">
        <f t="shared" ref="BI138:BI144" si="18">IF(U138="nulová",N138,0)</f>
        <v>0</v>
      </c>
      <c r="BJ138" s="18" t="s">
        <v>74</v>
      </c>
      <c r="BK138" s="144">
        <f t="shared" ref="BK138:BK144" si="19">ROUND(L138*K138,2)</f>
        <v>0</v>
      </c>
      <c r="BL138" s="18" t="s">
        <v>137</v>
      </c>
      <c r="BM138" s="18" t="s">
        <v>165</v>
      </c>
    </row>
    <row r="139" spans="2:65" s="1" customFormat="1" ht="38.25" customHeight="1">
      <c r="B139" s="135"/>
      <c r="C139" s="136">
        <v>12</v>
      </c>
      <c r="D139" s="136" t="s">
        <v>133</v>
      </c>
      <c r="E139" s="145" t="s">
        <v>221</v>
      </c>
      <c r="F139" s="275" t="s">
        <v>222</v>
      </c>
      <c r="G139" s="275"/>
      <c r="H139" s="275"/>
      <c r="I139" s="275"/>
      <c r="J139" s="138" t="s">
        <v>136</v>
      </c>
      <c r="K139" s="139">
        <v>58.239999999999995</v>
      </c>
      <c r="L139" s="271"/>
      <c r="M139" s="271"/>
      <c r="N139" s="271">
        <f t="shared" si="10"/>
        <v>0</v>
      </c>
      <c r="O139" s="271"/>
      <c r="P139" s="271"/>
      <c r="Q139" s="271"/>
      <c r="R139" s="140"/>
      <c r="T139" s="141" t="s">
        <v>5</v>
      </c>
      <c r="U139" s="40" t="s">
        <v>34</v>
      </c>
      <c r="V139" s="142">
        <v>0</v>
      </c>
      <c r="W139" s="142">
        <f t="shared" si="11"/>
        <v>0</v>
      </c>
      <c r="X139" s="142">
        <v>0</v>
      </c>
      <c r="Y139" s="142">
        <f t="shared" si="12"/>
        <v>0</v>
      </c>
      <c r="Z139" s="142">
        <v>0</v>
      </c>
      <c r="AA139" s="143">
        <f t="shared" si="13"/>
        <v>0</v>
      </c>
      <c r="AE139" s="218"/>
      <c r="AR139" s="18" t="s">
        <v>137</v>
      </c>
      <c r="AT139" s="18" t="s">
        <v>133</v>
      </c>
      <c r="AU139" s="18" t="s">
        <v>90</v>
      </c>
      <c r="AY139" s="18" t="s">
        <v>132</v>
      </c>
      <c r="BE139" s="144">
        <f t="shared" si="14"/>
        <v>0</v>
      </c>
      <c r="BF139" s="144">
        <f t="shared" si="15"/>
        <v>0</v>
      </c>
      <c r="BG139" s="144">
        <f t="shared" si="16"/>
        <v>0</v>
      </c>
      <c r="BH139" s="144">
        <f t="shared" si="17"/>
        <v>0</v>
      </c>
      <c r="BI139" s="144">
        <f t="shared" si="18"/>
        <v>0</v>
      </c>
      <c r="BJ139" s="18" t="s">
        <v>74</v>
      </c>
      <c r="BK139" s="144">
        <f t="shared" si="19"/>
        <v>0</v>
      </c>
      <c r="BL139" s="18" t="s">
        <v>137</v>
      </c>
      <c r="BM139" s="18" t="s">
        <v>168</v>
      </c>
    </row>
    <row r="140" spans="2:65" s="1" customFormat="1" ht="25.5" customHeight="1">
      <c r="B140" s="135"/>
      <c r="C140" s="146">
        <v>13</v>
      </c>
      <c r="D140" s="146" t="s">
        <v>172</v>
      </c>
      <c r="E140" s="147" t="s">
        <v>224</v>
      </c>
      <c r="F140" s="280" t="s">
        <v>225</v>
      </c>
      <c r="G140" s="280"/>
      <c r="H140" s="280"/>
      <c r="I140" s="280"/>
      <c r="J140" s="148" t="s">
        <v>136</v>
      </c>
      <c r="K140" s="149">
        <v>58.239999999999995</v>
      </c>
      <c r="L140" s="272"/>
      <c r="M140" s="272"/>
      <c r="N140" s="272">
        <f t="shared" si="10"/>
        <v>0</v>
      </c>
      <c r="O140" s="271"/>
      <c r="P140" s="271"/>
      <c r="Q140" s="271"/>
      <c r="R140" s="140"/>
      <c r="T140" s="141" t="s">
        <v>5</v>
      </c>
      <c r="U140" s="40" t="s">
        <v>34</v>
      </c>
      <c r="V140" s="142">
        <v>0</v>
      </c>
      <c r="W140" s="142">
        <f t="shared" si="11"/>
        <v>0</v>
      </c>
      <c r="X140" s="142">
        <v>0</v>
      </c>
      <c r="Y140" s="142">
        <f t="shared" si="12"/>
        <v>0</v>
      </c>
      <c r="Z140" s="142">
        <v>0</v>
      </c>
      <c r="AA140" s="143">
        <f t="shared" si="13"/>
        <v>0</v>
      </c>
      <c r="AE140" s="218"/>
      <c r="AR140" s="18" t="s">
        <v>145</v>
      </c>
      <c r="AT140" s="18" t="s">
        <v>172</v>
      </c>
      <c r="AU140" s="18" t="s">
        <v>90</v>
      </c>
      <c r="AY140" s="18" t="s">
        <v>132</v>
      </c>
      <c r="BE140" s="144">
        <f t="shared" si="14"/>
        <v>0</v>
      </c>
      <c r="BF140" s="144">
        <f t="shared" si="15"/>
        <v>0</v>
      </c>
      <c r="BG140" s="144">
        <f t="shared" si="16"/>
        <v>0</v>
      </c>
      <c r="BH140" s="144">
        <f t="shared" si="17"/>
        <v>0</v>
      </c>
      <c r="BI140" s="144">
        <f t="shared" si="18"/>
        <v>0</v>
      </c>
      <c r="BJ140" s="18" t="s">
        <v>74</v>
      </c>
      <c r="BK140" s="144">
        <f t="shared" si="19"/>
        <v>0</v>
      </c>
      <c r="BL140" s="18" t="s">
        <v>137</v>
      </c>
      <c r="BM140" s="18" t="s">
        <v>171</v>
      </c>
    </row>
    <row r="141" spans="2:65" s="1" customFormat="1" ht="25.5" customHeight="1">
      <c r="B141" s="135"/>
      <c r="C141" s="136">
        <v>14</v>
      </c>
      <c r="D141" s="136" t="s">
        <v>133</v>
      </c>
      <c r="E141" s="145" t="s">
        <v>227</v>
      </c>
      <c r="F141" s="275" t="s">
        <v>228</v>
      </c>
      <c r="G141" s="275"/>
      <c r="H141" s="275"/>
      <c r="I141" s="275"/>
      <c r="J141" s="138" t="s">
        <v>136</v>
      </c>
      <c r="K141" s="139">
        <v>58.239999999999995</v>
      </c>
      <c r="L141" s="271"/>
      <c r="M141" s="271"/>
      <c r="N141" s="271">
        <f t="shared" si="10"/>
        <v>0</v>
      </c>
      <c r="O141" s="271"/>
      <c r="P141" s="271"/>
      <c r="Q141" s="271"/>
      <c r="R141" s="140"/>
      <c r="T141" s="141" t="s">
        <v>5</v>
      </c>
      <c r="U141" s="40" t="s">
        <v>34</v>
      </c>
      <c r="V141" s="142">
        <v>0</v>
      </c>
      <c r="W141" s="142">
        <f t="shared" si="11"/>
        <v>0</v>
      </c>
      <c r="X141" s="142">
        <v>0</v>
      </c>
      <c r="Y141" s="142">
        <f t="shared" si="12"/>
        <v>0</v>
      </c>
      <c r="Z141" s="142">
        <v>0</v>
      </c>
      <c r="AA141" s="143">
        <f t="shared" si="13"/>
        <v>0</v>
      </c>
      <c r="AE141" s="218"/>
      <c r="AR141" s="18" t="s">
        <v>137</v>
      </c>
      <c r="AT141" s="18" t="s">
        <v>133</v>
      </c>
      <c r="AU141" s="18" t="s">
        <v>90</v>
      </c>
      <c r="AY141" s="18" t="s">
        <v>132</v>
      </c>
      <c r="BE141" s="144">
        <f t="shared" si="14"/>
        <v>0</v>
      </c>
      <c r="BF141" s="144">
        <f t="shared" si="15"/>
        <v>0</v>
      </c>
      <c r="BG141" s="144">
        <f t="shared" si="16"/>
        <v>0</v>
      </c>
      <c r="BH141" s="144">
        <f t="shared" si="17"/>
        <v>0</v>
      </c>
      <c r="BI141" s="144">
        <f t="shared" si="18"/>
        <v>0</v>
      </c>
      <c r="BJ141" s="18" t="s">
        <v>74</v>
      </c>
      <c r="BK141" s="144">
        <f t="shared" si="19"/>
        <v>0</v>
      </c>
      <c r="BL141" s="18" t="s">
        <v>137</v>
      </c>
      <c r="BM141" s="18" t="s">
        <v>176</v>
      </c>
    </row>
    <row r="142" spans="2:65" s="1" customFormat="1" ht="36.75" customHeight="1">
      <c r="B142" s="135"/>
      <c r="C142" s="146">
        <v>15</v>
      </c>
      <c r="D142" s="146" t="s">
        <v>172</v>
      </c>
      <c r="E142" s="147" t="s">
        <v>230</v>
      </c>
      <c r="F142" s="280" t="s">
        <v>231</v>
      </c>
      <c r="G142" s="280"/>
      <c r="H142" s="280"/>
      <c r="I142" s="280"/>
      <c r="J142" s="148" t="s">
        <v>136</v>
      </c>
      <c r="K142" s="149">
        <v>58.239999999999995</v>
      </c>
      <c r="L142" s="272"/>
      <c r="M142" s="272"/>
      <c r="N142" s="272">
        <f t="shared" si="10"/>
        <v>0</v>
      </c>
      <c r="O142" s="271"/>
      <c r="P142" s="271"/>
      <c r="Q142" s="271"/>
      <c r="R142" s="140"/>
      <c r="T142" s="141" t="s">
        <v>5</v>
      </c>
      <c r="U142" s="40" t="s">
        <v>34</v>
      </c>
      <c r="V142" s="142">
        <v>0</v>
      </c>
      <c r="W142" s="142">
        <f t="shared" si="11"/>
        <v>0</v>
      </c>
      <c r="X142" s="142">
        <v>0</v>
      </c>
      <c r="Y142" s="142">
        <f t="shared" si="12"/>
        <v>0</v>
      </c>
      <c r="Z142" s="142">
        <v>0</v>
      </c>
      <c r="AA142" s="143">
        <f t="shared" si="13"/>
        <v>0</v>
      </c>
      <c r="AE142" s="218"/>
      <c r="AR142" s="18" t="s">
        <v>145</v>
      </c>
      <c r="AT142" s="18" t="s">
        <v>172</v>
      </c>
      <c r="AU142" s="18" t="s">
        <v>90</v>
      </c>
      <c r="AY142" s="18" t="s">
        <v>132</v>
      </c>
      <c r="BE142" s="144">
        <f t="shared" si="14"/>
        <v>0</v>
      </c>
      <c r="BF142" s="144">
        <f t="shared" si="15"/>
        <v>0</v>
      </c>
      <c r="BG142" s="144">
        <f t="shared" si="16"/>
        <v>0</v>
      </c>
      <c r="BH142" s="144">
        <f t="shared" si="17"/>
        <v>0</v>
      </c>
      <c r="BI142" s="144">
        <f t="shared" si="18"/>
        <v>0</v>
      </c>
      <c r="BJ142" s="18" t="s">
        <v>74</v>
      </c>
      <c r="BK142" s="144">
        <f t="shared" si="19"/>
        <v>0</v>
      </c>
      <c r="BL142" s="18" t="s">
        <v>137</v>
      </c>
      <c r="BM142" s="18" t="s">
        <v>179</v>
      </c>
    </row>
    <row r="143" spans="2:65" s="1" customFormat="1" ht="25.5" customHeight="1">
      <c r="B143" s="135"/>
      <c r="C143" s="136">
        <v>16</v>
      </c>
      <c r="D143" s="136" t="s">
        <v>133</v>
      </c>
      <c r="E143" s="145" t="s">
        <v>233</v>
      </c>
      <c r="F143" s="275" t="s">
        <v>234</v>
      </c>
      <c r="G143" s="275"/>
      <c r="H143" s="275"/>
      <c r="I143" s="275"/>
      <c r="J143" s="138" t="s">
        <v>136</v>
      </c>
      <c r="K143" s="139">
        <v>58.239999999999995</v>
      </c>
      <c r="L143" s="271"/>
      <c r="M143" s="271"/>
      <c r="N143" s="271">
        <f t="shared" si="10"/>
        <v>0</v>
      </c>
      <c r="O143" s="271"/>
      <c r="P143" s="271"/>
      <c r="Q143" s="271"/>
      <c r="R143" s="140"/>
      <c r="T143" s="141" t="s">
        <v>5</v>
      </c>
      <c r="U143" s="40" t="s">
        <v>34</v>
      </c>
      <c r="V143" s="142">
        <v>0</v>
      </c>
      <c r="W143" s="142">
        <f t="shared" si="11"/>
        <v>0</v>
      </c>
      <c r="X143" s="142">
        <v>0</v>
      </c>
      <c r="Y143" s="142">
        <f t="shared" si="12"/>
        <v>0</v>
      </c>
      <c r="Z143" s="142">
        <v>0</v>
      </c>
      <c r="AA143" s="143">
        <f t="shared" si="13"/>
        <v>0</v>
      </c>
      <c r="AE143" s="218"/>
      <c r="AR143" s="18" t="s">
        <v>137</v>
      </c>
      <c r="AT143" s="18" t="s">
        <v>133</v>
      </c>
      <c r="AU143" s="18" t="s">
        <v>90</v>
      </c>
      <c r="AY143" s="18" t="s">
        <v>132</v>
      </c>
      <c r="BE143" s="144">
        <f t="shared" si="14"/>
        <v>0</v>
      </c>
      <c r="BF143" s="144">
        <f t="shared" si="15"/>
        <v>0</v>
      </c>
      <c r="BG143" s="144">
        <f t="shared" si="16"/>
        <v>0</v>
      </c>
      <c r="BH143" s="144">
        <f t="shared" si="17"/>
        <v>0</v>
      </c>
      <c r="BI143" s="144">
        <f t="shared" si="18"/>
        <v>0</v>
      </c>
      <c r="BJ143" s="18" t="s">
        <v>74</v>
      </c>
      <c r="BK143" s="144">
        <f t="shared" si="19"/>
        <v>0</v>
      </c>
      <c r="BL143" s="18" t="s">
        <v>137</v>
      </c>
      <c r="BM143" s="18" t="s">
        <v>182</v>
      </c>
    </row>
    <row r="144" spans="2:65" s="1" customFormat="1" ht="25.5" customHeight="1">
      <c r="B144" s="135"/>
      <c r="C144" s="136">
        <v>17</v>
      </c>
      <c r="D144" s="136" t="s">
        <v>133</v>
      </c>
      <c r="E144" s="137" t="s">
        <v>495</v>
      </c>
      <c r="F144" s="275" t="s">
        <v>494</v>
      </c>
      <c r="G144" s="275"/>
      <c r="H144" s="275"/>
      <c r="I144" s="275"/>
      <c r="J144" s="138" t="s">
        <v>320</v>
      </c>
      <c r="K144" s="139">
        <v>1</v>
      </c>
      <c r="L144" s="271"/>
      <c r="M144" s="271"/>
      <c r="N144" s="271">
        <f t="shared" si="10"/>
        <v>0</v>
      </c>
      <c r="O144" s="271"/>
      <c r="P144" s="271"/>
      <c r="Q144" s="271"/>
      <c r="R144" s="140"/>
      <c r="T144" s="141" t="s">
        <v>5</v>
      </c>
      <c r="U144" s="40" t="s">
        <v>34</v>
      </c>
      <c r="V144" s="142">
        <v>0</v>
      </c>
      <c r="W144" s="142">
        <f t="shared" si="11"/>
        <v>0</v>
      </c>
      <c r="X144" s="142">
        <v>0</v>
      </c>
      <c r="Y144" s="142">
        <f t="shared" si="12"/>
        <v>0</v>
      </c>
      <c r="Z144" s="142">
        <v>0</v>
      </c>
      <c r="AA144" s="143">
        <f t="shared" si="13"/>
        <v>0</v>
      </c>
      <c r="AE144" s="218"/>
      <c r="AR144" s="18" t="s">
        <v>137</v>
      </c>
      <c r="AT144" s="18" t="s">
        <v>133</v>
      </c>
      <c r="AU144" s="18" t="s">
        <v>90</v>
      </c>
      <c r="AY144" s="18" t="s">
        <v>132</v>
      </c>
      <c r="BE144" s="144">
        <f t="shared" si="14"/>
        <v>0</v>
      </c>
      <c r="BF144" s="144">
        <f t="shared" si="15"/>
        <v>0</v>
      </c>
      <c r="BG144" s="144">
        <f t="shared" si="16"/>
        <v>0</v>
      </c>
      <c r="BH144" s="144">
        <f t="shared" si="17"/>
        <v>0</v>
      </c>
      <c r="BI144" s="144">
        <f t="shared" si="18"/>
        <v>0</v>
      </c>
      <c r="BJ144" s="18" t="s">
        <v>74</v>
      </c>
      <c r="BK144" s="144">
        <f t="shared" si="19"/>
        <v>0</v>
      </c>
      <c r="BL144" s="18" t="s">
        <v>137</v>
      </c>
      <c r="BM144" s="18" t="s">
        <v>185</v>
      </c>
    </row>
    <row r="145" spans="2:65" s="9" customFormat="1" ht="29.85" customHeight="1">
      <c r="B145" s="124"/>
      <c r="C145" s="125"/>
      <c r="D145" s="134" t="s">
        <v>105</v>
      </c>
      <c r="E145" s="134"/>
      <c r="F145" s="134"/>
      <c r="G145" s="134"/>
      <c r="H145" s="134"/>
      <c r="I145" s="134"/>
      <c r="J145" s="134"/>
      <c r="K145" s="134"/>
      <c r="L145" s="134"/>
      <c r="M145" s="134"/>
      <c r="N145" s="278">
        <f>BK145</f>
        <v>0</v>
      </c>
      <c r="O145" s="279"/>
      <c r="P145" s="279"/>
      <c r="Q145" s="279"/>
      <c r="R145" s="127"/>
      <c r="T145" s="128"/>
      <c r="U145" s="125"/>
      <c r="V145" s="125"/>
      <c r="W145" s="129">
        <f>SUM(W146:W149)</f>
        <v>0</v>
      </c>
      <c r="X145" s="125"/>
      <c r="Y145" s="129">
        <f>SUM(Y146:Y149)</f>
        <v>0</v>
      </c>
      <c r="Z145" s="125"/>
      <c r="AA145" s="130">
        <f>SUM(AA146:AA149)</f>
        <v>0</v>
      </c>
      <c r="AC145" s="1"/>
      <c r="AE145" s="218"/>
      <c r="AR145" s="131" t="s">
        <v>74</v>
      </c>
      <c r="AT145" s="132" t="s">
        <v>67</v>
      </c>
      <c r="AU145" s="132" t="s">
        <v>74</v>
      </c>
      <c r="AY145" s="131" t="s">
        <v>132</v>
      </c>
      <c r="BK145" s="133">
        <f>SUM(BK146:BK149)</f>
        <v>0</v>
      </c>
    </row>
    <row r="146" spans="2:65" s="1" customFormat="1" ht="38.25" customHeight="1">
      <c r="B146" s="135"/>
      <c r="C146" s="136">
        <v>18</v>
      </c>
      <c r="D146" s="136" t="s">
        <v>133</v>
      </c>
      <c r="E146" s="137" t="s">
        <v>239</v>
      </c>
      <c r="F146" s="275" t="s">
        <v>240</v>
      </c>
      <c r="G146" s="275"/>
      <c r="H146" s="275"/>
      <c r="I146" s="275"/>
      <c r="J146" s="138" t="s">
        <v>155</v>
      </c>
      <c r="K146" s="139">
        <v>3.5</v>
      </c>
      <c r="L146" s="271"/>
      <c r="M146" s="271"/>
      <c r="N146" s="271">
        <f>ROUND(L146*K146,2)</f>
        <v>0</v>
      </c>
      <c r="O146" s="271"/>
      <c r="P146" s="271"/>
      <c r="Q146" s="271"/>
      <c r="R146" s="140"/>
      <c r="T146" s="141" t="s">
        <v>5</v>
      </c>
      <c r="U146" s="40" t="s">
        <v>34</v>
      </c>
      <c r="V146" s="142">
        <v>0</v>
      </c>
      <c r="W146" s="142">
        <f>V146*K146</f>
        <v>0</v>
      </c>
      <c r="X146" s="142">
        <v>0</v>
      </c>
      <c r="Y146" s="142">
        <f>X146*K146</f>
        <v>0</v>
      </c>
      <c r="Z146" s="142">
        <v>0</v>
      </c>
      <c r="AA146" s="143">
        <f>Z146*K146</f>
        <v>0</v>
      </c>
      <c r="AE146" s="218"/>
      <c r="AR146" s="18" t="s">
        <v>137</v>
      </c>
      <c r="AT146" s="18" t="s">
        <v>133</v>
      </c>
      <c r="AU146" s="18" t="s">
        <v>90</v>
      </c>
      <c r="AY146" s="18" t="s">
        <v>132</v>
      </c>
      <c r="BE146" s="144">
        <f>IF(U146="základní",N146,0)</f>
        <v>0</v>
      </c>
      <c r="BF146" s="144">
        <f>IF(U146="snížená",N146,0)</f>
        <v>0</v>
      </c>
      <c r="BG146" s="144">
        <f>IF(U146="zákl. přenesená",N146,0)</f>
        <v>0</v>
      </c>
      <c r="BH146" s="144">
        <f>IF(U146="sníž. přenesená",N146,0)</f>
        <v>0</v>
      </c>
      <c r="BI146" s="144">
        <f>IF(U146="nulová",N146,0)</f>
        <v>0</v>
      </c>
      <c r="BJ146" s="18" t="s">
        <v>74</v>
      </c>
      <c r="BK146" s="144">
        <f>ROUND(L146*K146,2)</f>
        <v>0</v>
      </c>
      <c r="BL146" s="18" t="s">
        <v>137</v>
      </c>
      <c r="BM146" s="18" t="s">
        <v>189</v>
      </c>
    </row>
    <row r="147" spans="2:65" s="1" customFormat="1" ht="38.25" customHeight="1">
      <c r="B147" s="135"/>
      <c r="C147" s="136">
        <v>19</v>
      </c>
      <c r="D147" s="136" t="s">
        <v>133</v>
      </c>
      <c r="E147" s="145" t="s">
        <v>244</v>
      </c>
      <c r="F147" s="275" t="s">
        <v>245</v>
      </c>
      <c r="G147" s="275"/>
      <c r="H147" s="275"/>
      <c r="I147" s="275"/>
      <c r="J147" s="138" t="s">
        <v>136</v>
      </c>
      <c r="K147" s="139">
        <v>58.239999999999995</v>
      </c>
      <c r="L147" s="271"/>
      <c r="M147" s="271"/>
      <c r="N147" s="271">
        <f>ROUND(L147*K147,2)</f>
        <v>0</v>
      </c>
      <c r="O147" s="271"/>
      <c r="P147" s="271"/>
      <c r="Q147" s="271"/>
      <c r="R147" s="140"/>
      <c r="T147" s="141" t="s">
        <v>5</v>
      </c>
      <c r="U147" s="40" t="s">
        <v>34</v>
      </c>
      <c r="V147" s="142">
        <v>0</v>
      </c>
      <c r="W147" s="142">
        <f>V147*K147</f>
        <v>0</v>
      </c>
      <c r="X147" s="142">
        <v>0</v>
      </c>
      <c r="Y147" s="142">
        <f>X147*K147</f>
        <v>0</v>
      </c>
      <c r="Z147" s="142">
        <v>0</v>
      </c>
      <c r="AA147" s="143">
        <f>Z147*K147</f>
        <v>0</v>
      </c>
      <c r="AE147" s="218"/>
      <c r="AR147" s="18" t="s">
        <v>137</v>
      </c>
      <c r="AT147" s="18" t="s">
        <v>133</v>
      </c>
      <c r="AU147" s="18" t="s">
        <v>90</v>
      </c>
      <c r="AY147" s="18" t="s">
        <v>132</v>
      </c>
      <c r="BE147" s="144">
        <f>IF(U147="základní",N147,0)</f>
        <v>0</v>
      </c>
      <c r="BF147" s="144">
        <f>IF(U147="snížená",N147,0)</f>
        <v>0</v>
      </c>
      <c r="BG147" s="144">
        <f>IF(U147="zákl. přenesená",N147,0)</f>
        <v>0</v>
      </c>
      <c r="BH147" s="144">
        <f>IF(U147="sníž. přenesená",N147,0)</f>
        <v>0</v>
      </c>
      <c r="BI147" s="144">
        <f>IF(U147="nulová",N147,0)</f>
        <v>0</v>
      </c>
      <c r="BJ147" s="18" t="s">
        <v>74</v>
      </c>
      <c r="BK147" s="144">
        <f>ROUND(L147*K147,2)</f>
        <v>0</v>
      </c>
      <c r="BL147" s="18" t="s">
        <v>137</v>
      </c>
      <c r="BM147" s="18" t="s">
        <v>192</v>
      </c>
    </row>
    <row r="148" spans="2:65" s="1" customFormat="1" ht="38.25" customHeight="1">
      <c r="B148" s="135"/>
      <c r="C148" s="136">
        <v>20</v>
      </c>
      <c r="D148" s="136"/>
      <c r="E148" s="145" t="s">
        <v>247</v>
      </c>
      <c r="F148" s="275" t="s">
        <v>248</v>
      </c>
      <c r="G148" s="275"/>
      <c r="H148" s="275"/>
      <c r="I148" s="275"/>
      <c r="J148" s="138" t="s">
        <v>136</v>
      </c>
      <c r="K148" s="139">
        <v>58.239999999999995</v>
      </c>
      <c r="L148" s="271"/>
      <c r="M148" s="271"/>
      <c r="N148" s="271">
        <f>ROUND(L148*K148,2)</f>
        <v>0</v>
      </c>
      <c r="O148" s="271"/>
      <c r="P148" s="271"/>
      <c r="Q148" s="271"/>
      <c r="R148" s="140"/>
      <c r="T148" s="141"/>
      <c r="U148" s="40"/>
      <c r="V148" s="142"/>
      <c r="W148" s="142"/>
      <c r="X148" s="142"/>
      <c r="Y148" s="142"/>
      <c r="Z148" s="142"/>
      <c r="AA148" s="143"/>
      <c r="AE148" s="218"/>
      <c r="AR148" s="18"/>
      <c r="AT148" s="18"/>
      <c r="AU148" s="18"/>
      <c r="AY148" s="18"/>
      <c r="BE148" s="144"/>
      <c r="BF148" s="144"/>
      <c r="BG148" s="144"/>
      <c r="BH148" s="144"/>
      <c r="BI148" s="144"/>
      <c r="BJ148" s="18"/>
      <c r="BK148" s="144">
        <f>ROUND(L148*K148,2)</f>
        <v>0</v>
      </c>
      <c r="BL148" s="18"/>
      <c r="BM148" s="18"/>
    </row>
    <row r="149" spans="2:65" s="1" customFormat="1" ht="38.25" customHeight="1">
      <c r="B149" s="135"/>
      <c r="C149" s="136">
        <v>21</v>
      </c>
      <c r="D149" s="136" t="s">
        <v>133</v>
      </c>
      <c r="E149" s="145" t="s">
        <v>249</v>
      </c>
      <c r="F149" s="275" t="s">
        <v>250</v>
      </c>
      <c r="G149" s="275"/>
      <c r="H149" s="275"/>
      <c r="I149" s="275"/>
      <c r="J149" s="138" t="s">
        <v>136</v>
      </c>
      <c r="K149" s="139">
        <v>58.239999999999995</v>
      </c>
      <c r="L149" s="271"/>
      <c r="M149" s="271"/>
      <c r="N149" s="271">
        <f>ROUND(L149*K149,2)</f>
        <v>0</v>
      </c>
      <c r="O149" s="271"/>
      <c r="P149" s="271"/>
      <c r="Q149" s="271"/>
      <c r="R149" s="140"/>
      <c r="T149" s="141" t="s">
        <v>5</v>
      </c>
      <c r="U149" s="40" t="s">
        <v>34</v>
      </c>
      <c r="V149" s="142">
        <v>0</v>
      </c>
      <c r="W149" s="142">
        <f>V149*K149</f>
        <v>0</v>
      </c>
      <c r="X149" s="142">
        <v>0</v>
      </c>
      <c r="Y149" s="142">
        <f>X149*K149</f>
        <v>0</v>
      </c>
      <c r="Z149" s="142">
        <v>0</v>
      </c>
      <c r="AA149" s="143">
        <f>Z149*K149</f>
        <v>0</v>
      </c>
      <c r="AE149" s="218"/>
      <c r="AR149" s="18" t="s">
        <v>137</v>
      </c>
      <c r="AT149" s="18" t="s">
        <v>133</v>
      </c>
      <c r="AU149" s="18" t="s">
        <v>90</v>
      </c>
      <c r="AY149" s="18" t="s">
        <v>132</v>
      </c>
      <c r="BE149" s="144">
        <f>IF(U149="základní",N149,0)</f>
        <v>0</v>
      </c>
      <c r="BF149" s="144">
        <f>IF(U149="snížená",N149,0)</f>
        <v>0</v>
      </c>
      <c r="BG149" s="144">
        <f>IF(U149="zákl. přenesená",N149,0)</f>
        <v>0</v>
      </c>
      <c r="BH149" s="144">
        <f>IF(U149="sníž. přenesená",N149,0)</f>
        <v>0</v>
      </c>
      <c r="BI149" s="144">
        <f>IF(U149="nulová",N149,0)</f>
        <v>0</v>
      </c>
      <c r="BJ149" s="18" t="s">
        <v>74</v>
      </c>
      <c r="BK149" s="144">
        <f>ROUND(L149*K149,2)</f>
        <v>0</v>
      </c>
      <c r="BL149" s="18" t="s">
        <v>137</v>
      </c>
      <c r="BM149" s="18" t="s">
        <v>195</v>
      </c>
    </row>
    <row r="150" spans="2:65" s="9" customFormat="1" ht="29.85" customHeight="1">
      <c r="B150" s="124"/>
      <c r="C150" s="125"/>
      <c r="D150" s="134" t="s">
        <v>106</v>
      </c>
      <c r="E150" s="134"/>
      <c r="F150" s="134"/>
      <c r="G150" s="134"/>
      <c r="H150" s="134"/>
      <c r="I150" s="134"/>
      <c r="J150" s="134"/>
      <c r="K150" s="134"/>
      <c r="L150" s="134"/>
      <c r="M150" s="134"/>
      <c r="N150" s="278">
        <f>BK150</f>
        <v>0</v>
      </c>
      <c r="O150" s="279"/>
      <c r="P150" s="279"/>
      <c r="Q150" s="279"/>
      <c r="R150" s="127"/>
      <c r="T150" s="128"/>
      <c r="U150" s="125"/>
      <c r="V150" s="125"/>
      <c r="W150" s="129">
        <f>SUM(W151:W154)</f>
        <v>0</v>
      </c>
      <c r="X150" s="125"/>
      <c r="Y150" s="129">
        <f>SUM(Y151:Y154)</f>
        <v>0</v>
      </c>
      <c r="Z150" s="125"/>
      <c r="AA150" s="130">
        <f>SUM(AA151:AA154)</f>
        <v>0</v>
      </c>
      <c r="AC150" s="1"/>
      <c r="AE150" s="218"/>
      <c r="AR150" s="131" t="s">
        <v>74</v>
      </c>
      <c r="AT150" s="132" t="s">
        <v>67</v>
      </c>
      <c r="AU150" s="132" t="s">
        <v>74</v>
      </c>
      <c r="AY150" s="131" t="s">
        <v>132</v>
      </c>
      <c r="BK150" s="133">
        <f>SUM(BK151:BK154)</f>
        <v>0</v>
      </c>
    </row>
    <row r="151" spans="2:65" s="1" customFormat="1" ht="38.25" customHeight="1">
      <c r="B151" s="135"/>
      <c r="C151" s="136">
        <v>22</v>
      </c>
      <c r="D151" s="136" t="s">
        <v>133</v>
      </c>
      <c r="E151" s="137" t="s">
        <v>252</v>
      </c>
      <c r="F151" s="275" t="s">
        <v>253</v>
      </c>
      <c r="G151" s="275"/>
      <c r="H151" s="275"/>
      <c r="I151" s="275"/>
      <c r="J151" s="138" t="s">
        <v>175</v>
      </c>
      <c r="K151" s="139">
        <v>9.1</v>
      </c>
      <c r="L151" s="271"/>
      <c r="M151" s="271"/>
      <c r="N151" s="271">
        <f>ROUND(L151*K151,2)</f>
        <v>0</v>
      </c>
      <c r="O151" s="271"/>
      <c r="P151" s="271"/>
      <c r="Q151" s="271"/>
      <c r="R151" s="140"/>
      <c r="T151" s="141" t="s">
        <v>5</v>
      </c>
      <c r="U151" s="40" t="s">
        <v>34</v>
      </c>
      <c r="V151" s="142">
        <v>0</v>
      </c>
      <c r="W151" s="142">
        <f>V151*K151</f>
        <v>0</v>
      </c>
      <c r="X151" s="142">
        <v>0</v>
      </c>
      <c r="Y151" s="142">
        <f>X151*K151</f>
        <v>0</v>
      </c>
      <c r="Z151" s="142">
        <v>0</v>
      </c>
      <c r="AA151" s="143">
        <f>Z151*K151</f>
        <v>0</v>
      </c>
      <c r="AE151" s="218"/>
      <c r="AR151" s="18" t="s">
        <v>137</v>
      </c>
      <c r="AT151" s="18" t="s">
        <v>133</v>
      </c>
      <c r="AU151" s="18" t="s">
        <v>90</v>
      </c>
      <c r="AY151" s="18" t="s">
        <v>132</v>
      </c>
      <c r="BE151" s="144">
        <f>IF(U151="základní",N151,0)</f>
        <v>0</v>
      </c>
      <c r="BF151" s="144">
        <f>IF(U151="snížená",N151,0)</f>
        <v>0</v>
      </c>
      <c r="BG151" s="144">
        <f>IF(U151="zákl. přenesená",N151,0)</f>
        <v>0</v>
      </c>
      <c r="BH151" s="144">
        <f>IF(U151="sníž. přenesená",N151,0)</f>
        <v>0</v>
      </c>
      <c r="BI151" s="144">
        <f>IF(U151="nulová",N151,0)</f>
        <v>0</v>
      </c>
      <c r="BJ151" s="18" t="s">
        <v>74</v>
      </c>
      <c r="BK151" s="144">
        <f>ROUND(L151*K151,2)</f>
        <v>0</v>
      </c>
      <c r="BL151" s="18" t="s">
        <v>137</v>
      </c>
      <c r="BM151" s="18" t="s">
        <v>198</v>
      </c>
    </row>
    <row r="152" spans="2:65" s="1" customFormat="1" ht="38.25" customHeight="1">
      <c r="B152" s="135"/>
      <c r="C152" s="136">
        <v>23</v>
      </c>
      <c r="D152" s="136" t="s">
        <v>133</v>
      </c>
      <c r="E152" s="137" t="s">
        <v>255</v>
      </c>
      <c r="F152" s="275" t="s">
        <v>256</v>
      </c>
      <c r="G152" s="275"/>
      <c r="H152" s="275"/>
      <c r="I152" s="275"/>
      <c r="J152" s="138" t="s">
        <v>175</v>
      </c>
      <c r="K152" s="139">
        <v>9.1</v>
      </c>
      <c r="L152" s="271"/>
      <c r="M152" s="271"/>
      <c r="N152" s="271">
        <f>ROUND(L152*K152,2)</f>
        <v>0</v>
      </c>
      <c r="O152" s="271"/>
      <c r="P152" s="271"/>
      <c r="Q152" s="271"/>
      <c r="R152" s="140"/>
      <c r="T152" s="141" t="s">
        <v>5</v>
      </c>
      <c r="U152" s="40" t="s">
        <v>34</v>
      </c>
      <c r="V152" s="142">
        <v>0</v>
      </c>
      <c r="W152" s="142">
        <f>V152*K152</f>
        <v>0</v>
      </c>
      <c r="X152" s="142">
        <v>0</v>
      </c>
      <c r="Y152" s="142">
        <f>X152*K152</f>
        <v>0</v>
      </c>
      <c r="Z152" s="142">
        <v>0</v>
      </c>
      <c r="AA152" s="143">
        <f>Z152*K152</f>
        <v>0</v>
      </c>
      <c r="AE152" s="218"/>
      <c r="AR152" s="18" t="s">
        <v>137</v>
      </c>
      <c r="AT152" s="18" t="s">
        <v>133</v>
      </c>
      <c r="AU152" s="18" t="s">
        <v>90</v>
      </c>
      <c r="AY152" s="18" t="s">
        <v>132</v>
      </c>
      <c r="BE152" s="144">
        <f>IF(U152="základní",N152,0)</f>
        <v>0</v>
      </c>
      <c r="BF152" s="144">
        <f>IF(U152="snížená",N152,0)</f>
        <v>0</v>
      </c>
      <c r="BG152" s="144">
        <f>IF(U152="zákl. přenesená",N152,0)</f>
        <v>0</v>
      </c>
      <c r="BH152" s="144">
        <f>IF(U152="sníž. přenesená",N152,0)</f>
        <v>0</v>
      </c>
      <c r="BI152" s="144">
        <f>IF(U152="nulová",N152,0)</f>
        <v>0</v>
      </c>
      <c r="BJ152" s="18" t="s">
        <v>74</v>
      </c>
      <c r="BK152" s="144">
        <f>ROUND(L152*K152,2)</f>
        <v>0</v>
      </c>
      <c r="BL152" s="18" t="s">
        <v>137</v>
      </c>
      <c r="BM152" s="18" t="s">
        <v>202</v>
      </c>
    </row>
    <row r="153" spans="2:65" s="1" customFormat="1" ht="38.25" customHeight="1">
      <c r="B153" s="135"/>
      <c r="C153" s="136">
        <v>24</v>
      </c>
      <c r="D153" s="136" t="s">
        <v>133</v>
      </c>
      <c r="E153" s="137" t="s">
        <v>258</v>
      </c>
      <c r="F153" s="275" t="s">
        <v>259</v>
      </c>
      <c r="G153" s="275"/>
      <c r="H153" s="275"/>
      <c r="I153" s="275"/>
      <c r="J153" s="138" t="s">
        <v>175</v>
      </c>
      <c r="K153" s="139">
        <v>9.1</v>
      </c>
      <c r="L153" s="271"/>
      <c r="M153" s="271"/>
      <c r="N153" s="271">
        <f>ROUND(L153*K153,2)</f>
        <v>0</v>
      </c>
      <c r="O153" s="271"/>
      <c r="P153" s="271"/>
      <c r="Q153" s="271"/>
      <c r="R153" s="140"/>
      <c r="T153" s="141" t="s">
        <v>5</v>
      </c>
      <c r="U153" s="40" t="s">
        <v>34</v>
      </c>
      <c r="V153" s="142">
        <v>0</v>
      </c>
      <c r="W153" s="142">
        <f>V153*K153</f>
        <v>0</v>
      </c>
      <c r="X153" s="142">
        <v>0</v>
      </c>
      <c r="Y153" s="142">
        <f>X153*K153</f>
        <v>0</v>
      </c>
      <c r="Z153" s="142">
        <v>0</v>
      </c>
      <c r="AA153" s="143">
        <f>Z153*K153</f>
        <v>0</v>
      </c>
      <c r="AE153" s="218"/>
      <c r="AR153" s="18" t="s">
        <v>137</v>
      </c>
      <c r="AT153" s="18" t="s">
        <v>133</v>
      </c>
      <c r="AU153" s="18" t="s">
        <v>90</v>
      </c>
      <c r="AY153" s="18" t="s">
        <v>132</v>
      </c>
      <c r="BE153" s="144">
        <f>IF(U153="základní",N153,0)</f>
        <v>0</v>
      </c>
      <c r="BF153" s="144">
        <f>IF(U153="snížená",N153,0)</f>
        <v>0</v>
      </c>
      <c r="BG153" s="144">
        <f>IF(U153="zákl. přenesená",N153,0)</f>
        <v>0</v>
      </c>
      <c r="BH153" s="144">
        <f>IF(U153="sníž. přenesená",N153,0)</f>
        <v>0</v>
      </c>
      <c r="BI153" s="144">
        <f>IF(U153="nulová",N153,0)</f>
        <v>0</v>
      </c>
      <c r="BJ153" s="18" t="s">
        <v>74</v>
      </c>
      <c r="BK153" s="144">
        <f>ROUND(L153*K153,2)</f>
        <v>0</v>
      </c>
      <c r="BL153" s="18" t="s">
        <v>137</v>
      </c>
      <c r="BM153" s="18" t="s">
        <v>205</v>
      </c>
    </row>
    <row r="154" spans="2:65" s="1" customFormat="1" ht="38.25" customHeight="1">
      <c r="B154" s="135"/>
      <c r="C154" s="136">
        <v>25</v>
      </c>
      <c r="D154" s="136" t="s">
        <v>133</v>
      </c>
      <c r="E154" s="137" t="s">
        <v>261</v>
      </c>
      <c r="F154" s="275" t="s">
        <v>262</v>
      </c>
      <c r="G154" s="275"/>
      <c r="H154" s="275"/>
      <c r="I154" s="275"/>
      <c r="J154" s="138" t="s">
        <v>175</v>
      </c>
      <c r="K154" s="139">
        <v>9.1</v>
      </c>
      <c r="L154" s="271"/>
      <c r="M154" s="271"/>
      <c r="N154" s="271">
        <f>ROUND(L154*K154,2)</f>
        <v>0</v>
      </c>
      <c r="O154" s="271"/>
      <c r="P154" s="271"/>
      <c r="Q154" s="271"/>
      <c r="R154" s="140"/>
      <c r="T154" s="141" t="s">
        <v>5</v>
      </c>
      <c r="U154" s="40" t="s">
        <v>34</v>
      </c>
      <c r="V154" s="142">
        <v>0</v>
      </c>
      <c r="W154" s="142">
        <f>V154*K154</f>
        <v>0</v>
      </c>
      <c r="X154" s="142">
        <v>0</v>
      </c>
      <c r="Y154" s="142">
        <f>X154*K154</f>
        <v>0</v>
      </c>
      <c r="Z154" s="142">
        <v>0</v>
      </c>
      <c r="AA154" s="143">
        <f>Z154*K154</f>
        <v>0</v>
      </c>
      <c r="AE154" s="218"/>
      <c r="AR154" s="18" t="s">
        <v>137</v>
      </c>
      <c r="AT154" s="18" t="s">
        <v>133</v>
      </c>
      <c r="AU154" s="18" t="s">
        <v>90</v>
      </c>
      <c r="AY154" s="18" t="s">
        <v>132</v>
      </c>
      <c r="BE154" s="144">
        <f>IF(U154="základní",N154,0)</f>
        <v>0</v>
      </c>
      <c r="BF154" s="144">
        <f>IF(U154="snížená",N154,0)</f>
        <v>0</v>
      </c>
      <c r="BG154" s="144">
        <f>IF(U154="zákl. přenesená",N154,0)</f>
        <v>0</v>
      </c>
      <c r="BH154" s="144">
        <f>IF(U154="sníž. přenesená",N154,0)</f>
        <v>0</v>
      </c>
      <c r="BI154" s="144">
        <f>IF(U154="nulová",N154,0)</f>
        <v>0</v>
      </c>
      <c r="BJ154" s="18" t="s">
        <v>74</v>
      </c>
      <c r="BK154" s="144">
        <f>ROUND(L154*K154,2)</f>
        <v>0</v>
      </c>
      <c r="BL154" s="18" t="s">
        <v>137</v>
      </c>
      <c r="BM154" s="18" t="s">
        <v>208</v>
      </c>
    </row>
    <row r="155" spans="2:65" s="9" customFormat="1" ht="37.35" customHeight="1">
      <c r="B155" s="124"/>
      <c r="C155" s="125"/>
      <c r="D155" s="126" t="s">
        <v>107</v>
      </c>
      <c r="E155" s="126"/>
      <c r="F155" s="126"/>
      <c r="G155" s="126"/>
      <c r="H155" s="126"/>
      <c r="I155" s="126"/>
      <c r="J155" s="126"/>
      <c r="K155" s="126"/>
      <c r="L155" s="126"/>
      <c r="M155" s="126"/>
      <c r="N155" s="276">
        <f>BK155</f>
        <v>0</v>
      </c>
      <c r="O155" s="277"/>
      <c r="P155" s="277"/>
      <c r="Q155" s="277"/>
      <c r="R155" s="127"/>
      <c r="T155" s="128"/>
      <c r="U155" s="125"/>
      <c r="V155" s="125"/>
      <c r="W155" s="129">
        <f>W156</f>
        <v>0</v>
      </c>
      <c r="X155" s="125"/>
      <c r="Y155" s="129">
        <f>Y156</f>
        <v>0</v>
      </c>
      <c r="Z155" s="125"/>
      <c r="AA155" s="130">
        <f>AA156</f>
        <v>0</v>
      </c>
      <c r="AC155" s="1"/>
      <c r="AE155" s="218"/>
      <c r="AR155" s="131" t="s">
        <v>90</v>
      </c>
      <c r="AT155" s="132" t="s">
        <v>67</v>
      </c>
      <c r="AU155" s="132" t="s">
        <v>68</v>
      </c>
      <c r="AY155" s="131" t="s">
        <v>132</v>
      </c>
      <c r="BK155" s="133">
        <f>BK156</f>
        <v>0</v>
      </c>
    </row>
    <row r="156" spans="2:65" s="9" customFormat="1" ht="19.899999999999999" customHeight="1">
      <c r="B156" s="124"/>
      <c r="C156" s="125"/>
      <c r="D156" s="134" t="s">
        <v>108</v>
      </c>
      <c r="E156" s="134"/>
      <c r="F156" s="134"/>
      <c r="G156" s="134"/>
      <c r="H156" s="134"/>
      <c r="I156" s="134"/>
      <c r="J156" s="134"/>
      <c r="K156" s="134"/>
      <c r="L156" s="134"/>
      <c r="M156" s="134"/>
      <c r="N156" s="273">
        <f>BK156</f>
        <v>0</v>
      </c>
      <c r="O156" s="274"/>
      <c r="P156" s="274"/>
      <c r="Q156" s="274"/>
      <c r="R156" s="127"/>
      <c r="T156" s="128"/>
      <c r="U156" s="125"/>
      <c r="V156" s="125"/>
      <c r="W156" s="129">
        <f>SUM(W157:W159)</f>
        <v>0</v>
      </c>
      <c r="X156" s="125"/>
      <c r="Y156" s="129">
        <f>SUM(Y157:Y159)</f>
        <v>0</v>
      </c>
      <c r="Z156" s="125"/>
      <c r="AA156" s="130">
        <f>SUM(AA157:AA159)</f>
        <v>0</v>
      </c>
      <c r="AC156" s="1"/>
      <c r="AE156" s="218"/>
      <c r="AR156" s="131" t="s">
        <v>90</v>
      </c>
      <c r="AT156" s="132" t="s">
        <v>67</v>
      </c>
      <c r="AU156" s="132" t="s">
        <v>74</v>
      </c>
      <c r="AY156" s="131" t="s">
        <v>132</v>
      </c>
      <c r="BK156" s="133">
        <f>SUM(BK157:BK159)</f>
        <v>0</v>
      </c>
    </row>
    <row r="157" spans="2:65" s="1" customFormat="1" ht="38.25" customHeight="1">
      <c r="B157" s="135"/>
      <c r="C157" s="136">
        <v>26</v>
      </c>
      <c r="D157" s="136" t="s">
        <v>133</v>
      </c>
      <c r="E157" s="145" t="s">
        <v>264</v>
      </c>
      <c r="F157" s="275" t="s">
        <v>265</v>
      </c>
      <c r="G157" s="275"/>
      <c r="H157" s="275"/>
      <c r="I157" s="275"/>
      <c r="J157" s="138" t="s">
        <v>136</v>
      </c>
      <c r="K157" s="139">
        <v>58.239999999999995</v>
      </c>
      <c r="L157" s="271"/>
      <c r="M157" s="271"/>
      <c r="N157" s="271">
        <f>ROUND(L157*K157,2)</f>
        <v>0</v>
      </c>
      <c r="O157" s="271"/>
      <c r="P157" s="271"/>
      <c r="Q157" s="271"/>
      <c r="R157" s="140"/>
      <c r="T157" s="141" t="s">
        <v>5</v>
      </c>
      <c r="U157" s="40" t="s">
        <v>34</v>
      </c>
      <c r="V157" s="142">
        <v>0</v>
      </c>
      <c r="W157" s="142">
        <f>V157*K157</f>
        <v>0</v>
      </c>
      <c r="X157" s="142">
        <v>0</v>
      </c>
      <c r="Y157" s="142">
        <f>X157*K157</f>
        <v>0</v>
      </c>
      <c r="Z157" s="142">
        <v>0</v>
      </c>
      <c r="AA157" s="143">
        <f>Z157*K157</f>
        <v>0</v>
      </c>
      <c r="AE157" s="218"/>
      <c r="AR157" s="18" t="s">
        <v>159</v>
      </c>
      <c r="AT157" s="18" t="s">
        <v>133</v>
      </c>
      <c r="AU157" s="18" t="s">
        <v>90</v>
      </c>
      <c r="AY157" s="18" t="s">
        <v>132</v>
      </c>
      <c r="BE157" s="144">
        <f>IF(U157="základní",N157,0)</f>
        <v>0</v>
      </c>
      <c r="BF157" s="144">
        <f>IF(U157="snížená",N157,0)</f>
        <v>0</v>
      </c>
      <c r="BG157" s="144">
        <f>IF(U157="zákl. přenesená",N157,0)</f>
        <v>0</v>
      </c>
      <c r="BH157" s="144">
        <f>IF(U157="sníž. přenesená",N157,0)</f>
        <v>0</v>
      </c>
      <c r="BI157" s="144">
        <f>IF(U157="nulová",N157,0)</f>
        <v>0</v>
      </c>
      <c r="BJ157" s="18" t="s">
        <v>74</v>
      </c>
      <c r="BK157" s="144">
        <f>ROUND(L157*K157,2)</f>
        <v>0</v>
      </c>
      <c r="BL157" s="18" t="s">
        <v>159</v>
      </c>
      <c r="BM157" s="18" t="s">
        <v>211</v>
      </c>
    </row>
    <row r="158" spans="2:65" s="1" customFormat="1" ht="25.5" customHeight="1">
      <c r="B158" s="135"/>
      <c r="C158" s="136">
        <v>27</v>
      </c>
      <c r="D158" s="136" t="s">
        <v>133</v>
      </c>
      <c r="E158" s="137" t="s">
        <v>267</v>
      </c>
      <c r="F158" s="275" t="s">
        <v>268</v>
      </c>
      <c r="G158" s="275"/>
      <c r="H158" s="275"/>
      <c r="I158" s="275"/>
      <c r="J158" s="138" t="s">
        <v>148</v>
      </c>
      <c r="K158" s="139">
        <v>18.2</v>
      </c>
      <c r="L158" s="271"/>
      <c r="M158" s="271"/>
      <c r="N158" s="271">
        <f>ROUND(L158*K158,2)</f>
        <v>0</v>
      </c>
      <c r="O158" s="271"/>
      <c r="P158" s="271"/>
      <c r="Q158" s="271"/>
      <c r="R158" s="140"/>
      <c r="T158" s="141" t="s">
        <v>5</v>
      </c>
      <c r="U158" s="40" t="s">
        <v>34</v>
      </c>
      <c r="V158" s="142">
        <v>0</v>
      </c>
      <c r="W158" s="142">
        <f>V158*K158</f>
        <v>0</v>
      </c>
      <c r="X158" s="142">
        <v>0</v>
      </c>
      <c r="Y158" s="142">
        <f>X158*K158</f>
        <v>0</v>
      </c>
      <c r="Z158" s="142">
        <v>0</v>
      </c>
      <c r="AA158" s="143">
        <f>Z158*K158</f>
        <v>0</v>
      </c>
      <c r="AE158" s="218"/>
      <c r="AR158" s="18" t="s">
        <v>159</v>
      </c>
      <c r="AT158" s="18" t="s">
        <v>133</v>
      </c>
      <c r="AU158" s="18" t="s">
        <v>90</v>
      </c>
      <c r="AY158" s="18" t="s">
        <v>132</v>
      </c>
      <c r="BE158" s="144">
        <f>IF(U158="základní",N158,0)</f>
        <v>0</v>
      </c>
      <c r="BF158" s="144">
        <f>IF(U158="snížená",N158,0)</f>
        <v>0</v>
      </c>
      <c r="BG158" s="144">
        <f>IF(U158="zákl. přenesená",N158,0)</f>
        <v>0</v>
      </c>
      <c r="BH158" s="144">
        <f>IF(U158="sníž. přenesená",N158,0)</f>
        <v>0</v>
      </c>
      <c r="BI158" s="144">
        <f>IF(U158="nulová",N158,0)</f>
        <v>0</v>
      </c>
      <c r="BJ158" s="18" t="s">
        <v>74</v>
      </c>
      <c r="BK158" s="144">
        <f>ROUND(L158*K158,2)</f>
        <v>0</v>
      </c>
      <c r="BL158" s="18" t="s">
        <v>159</v>
      </c>
      <c r="BM158" s="18" t="s">
        <v>214</v>
      </c>
    </row>
    <row r="159" spans="2:65" s="1" customFormat="1" ht="25.5" customHeight="1">
      <c r="B159" s="135"/>
      <c r="C159" s="146">
        <v>28</v>
      </c>
      <c r="D159" s="146" t="s">
        <v>172</v>
      </c>
      <c r="E159" s="147" t="s">
        <v>270</v>
      </c>
      <c r="F159" s="280" t="s">
        <v>271</v>
      </c>
      <c r="G159" s="280"/>
      <c r="H159" s="280"/>
      <c r="I159" s="280"/>
      <c r="J159" s="148" t="s">
        <v>148</v>
      </c>
      <c r="K159" s="149">
        <v>18.2</v>
      </c>
      <c r="L159" s="272"/>
      <c r="M159" s="272"/>
      <c r="N159" s="272">
        <f>ROUND(L159*K159,2)</f>
        <v>0</v>
      </c>
      <c r="O159" s="271"/>
      <c r="P159" s="271"/>
      <c r="Q159" s="271"/>
      <c r="R159" s="140"/>
      <c r="T159" s="141" t="s">
        <v>5</v>
      </c>
      <c r="U159" s="40" t="s">
        <v>34</v>
      </c>
      <c r="V159" s="142">
        <v>0</v>
      </c>
      <c r="W159" s="142">
        <f>V159*K159</f>
        <v>0</v>
      </c>
      <c r="X159" s="142">
        <v>0</v>
      </c>
      <c r="Y159" s="142">
        <f>X159*K159</f>
        <v>0</v>
      </c>
      <c r="Z159" s="142">
        <v>0</v>
      </c>
      <c r="AA159" s="143">
        <f>Z159*K159</f>
        <v>0</v>
      </c>
      <c r="AE159" s="218"/>
      <c r="AR159" s="18" t="s">
        <v>185</v>
      </c>
      <c r="AT159" s="18" t="s">
        <v>172</v>
      </c>
      <c r="AU159" s="18" t="s">
        <v>90</v>
      </c>
      <c r="AY159" s="18" t="s">
        <v>132</v>
      </c>
      <c r="BE159" s="144">
        <f>IF(U159="základní",N159,0)</f>
        <v>0</v>
      </c>
      <c r="BF159" s="144">
        <f>IF(U159="snížená",N159,0)</f>
        <v>0</v>
      </c>
      <c r="BG159" s="144">
        <f>IF(U159="zákl. přenesená",N159,0)</f>
        <v>0</v>
      </c>
      <c r="BH159" s="144">
        <f>IF(U159="sníž. přenesená",N159,0)</f>
        <v>0</v>
      </c>
      <c r="BI159" s="144">
        <f>IF(U159="nulová",N159,0)</f>
        <v>0</v>
      </c>
      <c r="BJ159" s="18" t="s">
        <v>74</v>
      </c>
      <c r="BK159" s="144">
        <f>ROUND(L159*K159,2)</f>
        <v>0</v>
      </c>
      <c r="BL159" s="18" t="s">
        <v>159</v>
      </c>
      <c r="BM159" s="18" t="s">
        <v>217</v>
      </c>
    </row>
    <row r="160" spans="2:65" s="9" customFormat="1" ht="37.35" customHeight="1">
      <c r="B160" s="124"/>
      <c r="C160" s="125"/>
      <c r="D160" s="126" t="s">
        <v>114</v>
      </c>
      <c r="E160" s="126"/>
      <c r="F160" s="126"/>
      <c r="G160" s="126"/>
      <c r="H160" s="126"/>
      <c r="I160" s="126"/>
      <c r="J160" s="126"/>
      <c r="K160" s="126"/>
      <c r="L160" s="126"/>
      <c r="M160" s="126"/>
      <c r="N160" s="276">
        <f>BK160</f>
        <v>0</v>
      </c>
      <c r="O160" s="277"/>
      <c r="P160" s="277"/>
      <c r="Q160" s="277"/>
      <c r="R160" s="127"/>
      <c r="T160" s="128"/>
      <c r="U160" s="125"/>
      <c r="V160" s="125"/>
      <c r="W160" s="129">
        <f>W161</f>
        <v>0</v>
      </c>
      <c r="X160" s="125"/>
      <c r="Y160" s="129">
        <f>Y161</f>
        <v>0</v>
      </c>
      <c r="Z160" s="125"/>
      <c r="AA160" s="130">
        <f>AA161</f>
        <v>0</v>
      </c>
      <c r="AC160" s="1"/>
      <c r="AE160" s="218"/>
      <c r="AR160" s="131" t="s">
        <v>303</v>
      </c>
      <c r="AT160" s="132" t="s">
        <v>67</v>
      </c>
      <c r="AU160" s="132" t="s">
        <v>68</v>
      </c>
      <c r="AY160" s="131" t="s">
        <v>132</v>
      </c>
      <c r="BK160" s="133">
        <f>BK161</f>
        <v>0</v>
      </c>
    </row>
    <row r="161" spans="2:65" s="9" customFormat="1" ht="19.899999999999999" customHeight="1">
      <c r="B161" s="124"/>
      <c r="C161" s="125"/>
      <c r="D161" s="134" t="s">
        <v>115</v>
      </c>
      <c r="E161" s="134"/>
      <c r="F161" s="134"/>
      <c r="G161" s="134"/>
      <c r="H161" s="134"/>
      <c r="I161" s="134"/>
      <c r="J161" s="134"/>
      <c r="K161" s="134"/>
      <c r="L161" s="134"/>
      <c r="M161" s="134"/>
      <c r="N161" s="273">
        <f>BK161</f>
        <v>0</v>
      </c>
      <c r="O161" s="274"/>
      <c r="P161" s="274"/>
      <c r="Q161" s="274"/>
      <c r="R161" s="127"/>
      <c r="T161" s="128"/>
      <c r="U161" s="125"/>
      <c r="V161" s="125"/>
      <c r="W161" s="129">
        <f>W162</f>
        <v>0</v>
      </c>
      <c r="X161" s="125"/>
      <c r="Y161" s="129">
        <f>Y162</f>
        <v>0</v>
      </c>
      <c r="Z161" s="125"/>
      <c r="AA161" s="130">
        <f>AA162</f>
        <v>0</v>
      </c>
      <c r="AC161" s="1"/>
      <c r="AE161" s="218"/>
      <c r="AR161" s="131" t="s">
        <v>303</v>
      </c>
      <c r="AT161" s="132" t="s">
        <v>67</v>
      </c>
      <c r="AU161" s="132" t="s">
        <v>74</v>
      </c>
      <c r="AY161" s="131" t="s">
        <v>132</v>
      </c>
      <c r="BK161" s="133">
        <f>BK162</f>
        <v>0</v>
      </c>
    </row>
    <row r="162" spans="2:65" s="1" customFormat="1" ht="25.5" customHeight="1">
      <c r="B162" s="135"/>
      <c r="C162" s="136">
        <v>29</v>
      </c>
      <c r="D162" s="136" t="s">
        <v>133</v>
      </c>
      <c r="E162" s="137" t="s">
        <v>304</v>
      </c>
      <c r="F162" s="275" t="s">
        <v>305</v>
      </c>
      <c r="G162" s="275"/>
      <c r="H162" s="275"/>
      <c r="I162" s="275"/>
      <c r="J162" s="138" t="s">
        <v>320</v>
      </c>
      <c r="K162" s="139">
        <v>1</v>
      </c>
      <c r="L162" s="271"/>
      <c r="M162" s="271"/>
      <c r="N162" s="271">
        <f>ROUND(L162*K162,2)</f>
        <v>0</v>
      </c>
      <c r="O162" s="271"/>
      <c r="P162" s="271"/>
      <c r="Q162" s="271"/>
      <c r="R162" s="140"/>
      <c r="T162" s="141" t="s">
        <v>5</v>
      </c>
      <c r="U162" s="40" t="s">
        <v>34</v>
      </c>
      <c r="V162" s="142">
        <v>0</v>
      </c>
      <c r="W162" s="142">
        <f>V162*K162</f>
        <v>0</v>
      </c>
      <c r="X162" s="142">
        <v>0</v>
      </c>
      <c r="Y162" s="142">
        <f>X162*K162</f>
        <v>0</v>
      </c>
      <c r="Z162" s="142">
        <v>0</v>
      </c>
      <c r="AA162" s="143">
        <f>Z162*K162</f>
        <v>0</v>
      </c>
      <c r="AE162" s="218"/>
      <c r="AR162" s="18" t="s">
        <v>229</v>
      </c>
      <c r="AT162" s="18" t="s">
        <v>133</v>
      </c>
      <c r="AU162" s="18" t="s">
        <v>90</v>
      </c>
      <c r="AY162" s="18" t="s">
        <v>132</v>
      </c>
      <c r="BE162" s="144">
        <f>IF(U162="základní",N162,0)</f>
        <v>0</v>
      </c>
      <c r="BF162" s="144">
        <f>IF(U162="snížená",N162,0)</f>
        <v>0</v>
      </c>
      <c r="BG162" s="144">
        <f>IF(U162="zákl. přenesená",N162,0)</f>
        <v>0</v>
      </c>
      <c r="BH162" s="144">
        <f>IF(U162="sníž. přenesená",N162,0)</f>
        <v>0</v>
      </c>
      <c r="BI162" s="144">
        <f>IF(U162="nulová",N162,0)</f>
        <v>0</v>
      </c>
      <c r="BJ162" s="18" t="s">
        <v>74</v>
      </c>
      <c r="BK162" s="144">
        <f>ROUND(L162*K162,2)</f>
        <v>0</v>
      </c>
      <c r="BL162" s="18" t="s">
        <v>229</v>
      </c>
      <c r="BM162" s="18" t="s">
        <v>322</v>
      </c>
    </row>
    <row r="163" spans="2:65" s="9" customFormat="1" ht="37.35" customHeight="1">
      <c r="B163" s="124"/>
      <c r="C163" s="125"/>
      <c r="D163" s="126" t="s">
        <v>116</v>
      </c>
      <c r="E163" s="126"/>
      <c r="F163" s="126"/>
      <c r="G163" s="126"/>
      <c r="H163" s="126"/>
      <c r="I163" s="126"/>
      <c r="J163" s="126"/>
      <c r="K163" s="126"/>
      <c r="L163" s="126"/>
      <c r="M163" s="126"/>
      <c r="N163" s="276">
        <f>BK163</f>
        <v>0</v>
      </c>
      <c r="O163" s="277"/>
      <c r="P163" s="277"/>
      <c r="Q163" s="277"/>
      <c r="R163" s="127"/>
      <c r="T163" s="128"/>
      <c r="U163" s="125"/>
      <c r="V163" s="125"/>
      <c r="W163" s="129">
        <f>W164</f>
        <v>0</v>
      </c>
      <c r="X163" s="125"/>
      <c r="Y163" s="129">
        <f>Y164</f>
        <v>0</v>
      </c>
      <c r="Z163" s="125"/>
      <c r="AA163" s="130">
        <f>AA164</f>
        <v>0</v>
      </c>
      <c r="AC163" s="1"/>
      <c r="AE163" s="218"/>
      <c r="AR163" s="131" t="s">
        <v>317</v>
      </c>
      <c r="AT163" s="132" t="s">
        <v>67</v>
      </c>
      <c r="AU163" s="132" t="s">
        <v>68</v>
      </c>
      <c r="AY163" s="131" t="s">
        <v>132</v>
      </c>
      <c r="BK163" s="133">
        <f>BK164</f>
        <v>0</v>
      </c>
    </row>
    <row r="164" spans="2:65" s="9" customFormat="1" ht="19.899999999999999" customHeight="1">
      <c r="B164" s="124"/>
      <c r="C164" s="125"/>
      <c r="D164" s="134" t="s">
        <v>117</v>
      </c>
      <c r="E164" s="134"/>
      <c r="F164" s="134"/>
      <c r="G164" s="134"/>
      <c r="H164" s="134"/>
      <c r="I164" s="134"/>
      <c r="J164" s="134"/>
      <c r="K164" s="134"/>
      <c r="L164" s="134"/>
      <c r="M164" s="134"/>
      <c r="N164" s="273">
        <f>BK164</f>
        <v>0</v>
      </c>
      <c r="O164" s="274"/>
      <c r="P164" s="274"/>
      <c r="Q164" s="274"/>
      <c r="R164" s="127"/>
      <c r="T164" s="128"/>
      <c r="U164" s="125"/>
      <c r="V164" s="125"/>
      <c r="W164" s="129">
        <f>W165</f>
        <v>0</v>
      </c>
      <c r="X164" s="125"/>
      <c r="Y164" s="129">
        <f>Y165</f>
        <v>0</v>
      </c>
      <c r="Z164" s="125"/>
      <c r="AA164" s="130">
        <f>AA165</f>
        <v>0</v>
      </c>
      <c r="AC164" s="1"/>
      <c r="AE164" s="218"/>
      <c r="AR164" s="131" t="s">
        <v>317</v>
      </c>
      <c r="AT164" s="132" t="s">
        <v>67</v>
      </c>
      <c r="AU164" s="132" t="s">
        <v>74</v>
      </c>
      <c r="AY164" s="131" t="s">
        <v>132</v>
      </c>
      <c r="BK164" s="133">
        <f>BK165</f>
        <v>0</v>
      </c>
    </row>
    <row r="165" spans="2:65" s="1" customFormat="1" ht="16.5" customHeight="1">
      <c r="B165" s="135"/>
      <c r="C165" s="136">
        <v>30</v>
      </c>
      <c r="D165" s="136" t="s">
        <v>133</v>
      </c>
      <c r="E165" s="137" t="s">
        <v>318</v>
      </c>
      <c r="F165" s="275" t="s">
        <v>319</v>
      </c>
      <c r="G165" s="275"/>
      <c r="H165" s="275"/>
      <c r="I165" s="275"/>
      <c r="J165" s="138" t="s">
        <v>320</v>
      </c>
      <c r="K165" s="139">
        <v>1</v>
      </c>
      <c r="L165" s="271"/>
      <c r="M165" s="271"/>
      <c r="N165" s="271">
        <f>ROUND(L165*K165,2)</f>
        <v>0</v>
      </c>
      <c r="O165" s="271"/>
      <c r="P165" s="271"/>
      <c r="Q165" s="271"/>
      <c r="R165" s="140"/>
      <c r="T165" s="141" t="s">
        <v>5</v>
      </c>
      <c r="U165" s="151" t="s">
        <v>34</v>
      </c>
      <c r="V165" s="152">
        <v>0</v>
      </c>
      <c r="W165" s="152">
        <f>V165*K165</f>
        <v>0</v>
      </c>
      <c r="X165" s="152">
        <v>0</v>
      </c>
      <c r="Y165" s="152">
        <f>X165*K165</f>
        <v>0</v>
      </c>
      <c r="Z165" s="152">
        <v>0</v>
      </c>
      <c r="AA165" s="153">
        <f>Z165*K165</f>
        <v>0</v>
      </c>
      <c r="AE165" s="218"/>
      <c r="AR165" s="18" t="s">
        <v>137</v>
      </c>
      <c r="AT165" s="18" t="s">
        <v>133</v>
      </c>
      <c r="AU165" s="18" t="s">
        <v>90</v>
      </c>
      <c r="AY165" s="18" t="s">
        <v>132</v>
      </c>
      <c r="BE165" s="144">
        <f>IF(U165="základní",N165,0)</f>
        <v>0</v>
      </c>
      <c r="BF165" s="144">
        <f>IF(U165="snížená",N165,0)</f>
        <v>0</v>
      </c>
      <c r="BG165" s="144">
        <f>IF(U165="zákl. přenesená",N165,0)</f>
        <v>0</v>
      </c>
      <c r="BH165" s="144">
        <f>IF(U165="sníž. přenesená",N165,0)</f>
        <v>0</v>
      </c>
      <c r="BI165" s="144">
        <f>IF(U165="nulová",N165,0)</f>
        <v>0</v>
      </c>
      <c r="BJ165" s="18" t="s">
        <v>74</v>
      </c>
      <c r="BK165" s="144">
        <f>ROUND(L165*K165,2)</f>
        <v>0</v>
      </c>
      <c r="BL165" s="18" t="s">
        <v>137</v>
      </c>
      <c r="BM165" s="18" t="s">
        <v>223</v>
      </c>
    </row>
    <row r="166" spans="2:65" s="1" customFormat="1" ht="6.95" customHeight="1">
      <c r="B166" s="55"/>
      <c r="C166" s="56"/>
      <c r="D166" s="56"/>
      <c r="E166" s="56"/>
      <c r="F166" s="56"/>
      <c r="G166" s="56"/>
      <c r="H166" s="56"/>
      <c r="I166" s="56"/>
      <c r="J166" s="56"/>
      <c r="K166" s="56"/>
      <c r="L166" s="56"/>
      <c r="M166" s="56"/>
      <c r="N166" s="56"/>
      <c r="O166" s="56"/>
      <c r="P166" s="56"/>
      <c r="Q166" s="56"/>
      <c r="R166" s="57"/>
    </row>
  </sheetData>
  <mergeCells count="169">
    <mergeCell ref="F165:I165"/>
    <mergeCell ref="F154:I154"/>
    <mergeCell ref="F153:I153"/>
    <mergeCell ref="F152:I152"/>
    <mergeCell ref="F158:I158"/>
    <mergeCell ref="F157:I157"/>
    <mergeCell ref="F162:I162"/>
    <mergeCell ref="F159:I159"/>
    <mergeCell ref="N156:Q156"/>
    <mergeCell ref="L159:M159"/>
    <mergeCell ref="N160:Q160"/>
    <mergeCell ref="N159:Q159"/>
    <mergeCell ref="N153:Q153"/>
    <mergeCell ref="N155:Q155"/>
    <mergeCell ref="N154:Q154"/>
    <mergeCell ref="N165:Q165"/>
    <mergeCell ref="N162:Q162"/>
    <mergeCell ref="N161:Q161"/>
    <mergeCell ref="N163:Q163"/>
    <mergeCell ref="N164:Q164"/>
    <mergeCell ref="L165:M165"/>
    <mergeCell ref="L162:M162"/>
    <mergeCell ref="L154:M154"/>
    <mergeCell ref="L153:M153"/>
    <mergeCell ref="N158:Q158"/>
    <mergeCell ref="N157:Q157"/>
    <mergeCell ref="L157:M157"/>
    <mergeCell ref="L158:M158"/>
    <mergeCell ref="N152:Q152"/>
    <mergeCell ref="L151:M151"/>
    <mergeCell ref="L152:M152"/>
    <mergeCell ref="F127:I127"/>
    <mergeCell ref="N143:Q143"/>
    <mergeCell ref="N140:Q140"/>
    <mergeCell ref="N141:Q141"/>
    <mergeCell ref="N145:Q145"/>
    <mergeCell ref="N144:Q144"/>
    <mergeCell ref="N131:Q131"/>
    <mergeCell ref="L141:M141"/>
    <mergeCell ref="L142:M142"/>
    <mergeCell ref="L143:M143"/>
    <mergeCell ref="L140:M140"/>
    <mergeCell ref="L144:M144"/>
    <mergeCell ref="N139:Q139"/>
    <mergeCell ref="L135:M135"/>
    <mergeCell ref="L136:M136"/>
    <mergeCell ref="L132:M132"/>
    <mergeCell ref="F126:I126"/>
    <mergeCell ref="F129:I129"/>
    <mergeCell ref="N138:Q138"/>
    <mergeCell ref="N132:Q132"/>
    <mergeCell ref="N134:Q134"/>
    <mergeCell ref="N135:Q135"/>
    <mergeCell ref="N133:Q133"/>
    <mergeCell ref="N150:Q150"/>
    <mergeCell ref="L149:M149"/>
    <mergeCell ref="L148:M148"/>
    <mergeCell ref="N148:Q148"/>
    <mergeCell ref="F128:I128"/>
    <mergeCell ref="F132:I132"/>
    <mergeCell ref="F134:I134"/>
    <mergeCell ref="F135:I135"/>
    <mergeCell ref="N149:Q149"/>
    <mergeCell ref="N126:Q126"/>
    <mergeCell ref="N127:Q127"/>
    <mergeCell ref="N128:Q128"/>
    <mergeCell ref="L147:M147"/>
    <mergeCell ref="L146:M146"/>
    <mergeCell ref="L139:M139"/>
    <mergeCell ref="L138:M138"/>
    <mergeCell ref="N142:Q142"/>
    <mergeCell ref="F120:I120"/>
    <mergeCell ref="L104:Q104"/>
    <mergeCell ref="C110:Q110"/>
    <mergeCell ref="F113:P113"/>
    <mergeCell ref="F112:P112"/>
    <mergeCell ref="M115:P115"/>
    <mergeCell ref="L124:M124"/>
    <mergeCell ref="L125:M125"/>
    <mergeCell ref="M117:Q117"/>
    <mergeCell ref="M118:Q118"/>
    <mergeCell ref="N120:Q120"/>
    <mergeCell ref="L120:M120"/>
    <mergeCell ref="N125:Q125"/>
    <mergeCell ref="N121:Q121"/>
    <mergeCell ref="N124:Q124"/>
    <mergeCell ref="N122:Q122"/>
    <mergeCell ref="N123:Q123"/>
    <mergeCell ref="F124:I124"/>
    <mergeCell ref="F125:I125"/>
    <mergeCell ref="N102:Q102"/>
    <mergeCell ref="C76:Q76"/>
    <mergeCell ref="F79:P79"/>
    <mergeCell ref="F78:P78"/>
    <mergeCell ref="C86:G86"/>
    <mergeCell ref="M81:P81"/>
    <mergeCell ref="M83:Q83"/>
    <mergeCell ref="M84:Q84"/>
    <mergeCell ref="N86:Q86"/>
    <mergeCell ref="N88:Q88"/>
    <mergeCell ref="N93:Q93"/>
    <mergeCell ref="N97:Q97"/>
    <mergeCell ref="N98:Q98"/>
    <mergeCell ref="N99:Q99"/>
    <mergeCell ref="F148:I148"/>
    <mergeCell ref="F151:I151"/>
    <mergeCell ref="F149:I149"/>
    <mergeCell ref="F142:I142"/>
    <mergeCell ref="F140:I140"/>
    <mergeCell ref="F141:I141"/>
    <mergeCell ref="L129:M129"/>
    <mergeCell ref="L130:M130"/>
    <mergeCell ref="N130:Q130"/>
    <mergeCell ref="N129:Q129"/>
    <mergeCell ref="N146:Q146"/>
    <mergeCell ref="N147:Q147"/>
    <mergeCell ref="N137:Q137"/>
    <mergeCell ref="N136:Q136"/>
    <mergeCell ref="F136:I136"/>
    <mergeCell ref="F130:I130"/>
    <mergeCell ref="F139:I139"/>
    <mergeCell ref="F147:I147"/>
    <mergeCell ref="F144:I144"/>
    <mergeCell ref="F143:I143"/>
    <mergeCell ref="F146:I146"/>
    <mergeCell ref="L134:M134"/>
    <mergeCell ref="N151:Q151"/>
    <mergeCell ref="H1:K1"/>
    <mergeCell ref="S2:AC2"/>
    <mergeCell ref="C2:Q2"/>
    <mergeCell ref="C4:Q4"/>
    <mergeCell ref="F6:P6"/>
    <mergeCell ref="F7:P7"/>
    <mergeCell ref="M30:P30"/>
    <mergeCell ref="L126:M126"/>
    <mergeCell ref="F138:I138"/>
    <mergeCell ref="L128:M128"/>
    <mergeCell ref="L127:M127"/>
    <mergeCell ref="N89:Q89"/>
    <mergeCell ref="N90:Q90"/>
    <mergeCell ref="N91:Q91"/>
    <mergeCell ref="N92:Q92"/>
    <mergeCell ref="N100:Q100"/>
    <mergeCell ref="N94:Q94"/>
    <mergeCell ref="N96:Q96"/>
    <mergeCell ref="N95:Q95"/>
    <mergeCell ref="L38:P38"/>
    <mergeCell ref="H36:J36"/>
    <mergeCell ref="H32:J32"/>
    <mergeCell ref="M32:P32"/>
    <mergeCell ref="H33:J33"/>
    <mergeCell ref="H35:J35"/>
    <mergeCell ref="M36:P36"/>
    <mergeCell ref="M35:P35"/>
    <mergeCell ref="M34:P34"/>
    <mergeCell ref="O9:P9"/>
    <mergeCell ref="O11:P11"/>
    <mergeCell ref="O14:P14"/>
    <mergeCell ref="O12:P12"/>
    <mergeCell ref="E24:L24"/>
    <mergeCell ref="O15:P15"/>
    <mergeCell ref="M27:P27"/>
    <mergeCell ref="M28:P28"/>
    <mergeCell ref="O18:P18"/>
    <mergeCell ref="O20:P20"/>
    <mergeCell ref="O21:P21"/>
    <mergeCell ref="O17:P17"/>
    <mergeCell ref="M33:P33"/>
    <mergeCell ref="H34:J34"/>
  </mergeCells>
  <hyperlinks>
    <hyperlink ref="F1:G1" location="C2" display="1) Krycí list rozpočtu"/>
    <hyperlink ref="H1:K1" location="C86" display="2) Rekapitulace rozpočtu"/>
    <hyperlink ref="L1" location="C121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167"/>
  <sheetViews>
    <sheetView showGridLines="0" workbookViewId="0">
      <pane ySplit="1" topLeftCell="A2" activePane="bottomLeft" state="frozen"/>
      <selection pane="bottomLeft" activeCell="D28" sqref="D28:P28"/>
    </sheetView>
  </sheetViews>
  <sheetFormatPr defaultRowHeight="13.5"/>
  <cols>
    <col min="1" max="1" width="8.33203125" style="207" customWidth="1"/>
    <col min="2" max="2" width="1.6640625" style="207" customWidth="1"/>
    <col min="3" max="3" width="4.1640625" style="207" customWidth="1"/>
    <col min="4" max="4" width="4.33203125" style="207" customWidth="1"/>
    <col min="5" max="5" width="17.1640625" style="207" customWidth="1"/>
    <col min="6" max="7" width="11.1640625" style="207" customWidth="1"/>
    <col min="8" max="8" width="12.5" style="207" customWidth="1"/>
    <col min="9" max="9" width="7" style="207" customWidth="1"/>
    <col min="10" max="10" width="5.1640625" style="207" customWidth="1"/>
    <col min="11" max="11" width="11.5" style="207" customWidth="1"/>
    <col min="12" max="12" width="12" style="207" customWidth="1"/>
    <col min="13" max="14" width="6" style="207" customWidth="1"/>
    <col min="15" max="15" width="2" style="207" customWidth="1"/>
    <col min="16" max="16" width="12.5" style="207" customWidth="1"/>
    <col min="17" max="17" width="4.1640625" style="207" customWidth="1"/>
    <col min="18" max="18" width="5" style="207" customWidth="1"/>
    <col min="19" max="19" width="8.1640625" style="207" customWidth="1"/>
    <col min="20" max="20" width="29.6640625" style="207" hidden="1" customWidth="1"/>
    <col min="21" max="21" width="16.33203125" style="207" hidden="1" customWidth="1"/>
    <col min="22" max="22" width="12.33203125" style="207" hidden="1" customWidth="1"/>
    <col min="23" max="23" width="16.33203125" style="207" hidden="1" customWidth="1"/>
    <col min="24" max="24" width="12.1640625" style="207" hidden="1" customWidth="1"/>
    <col min="25" max="25" width="15" style="207" hidden="1" customWidth="1"/>
    <col min="26" max="26" width="11" style="207" hidden="1" customWidth="1"/>
    <col min="27" max="27" width="15" style="207" hidden="1" customWidth="1"/>
    <col min="28" max="28" width="16.33203125" style="207" hidden="1" customWidth="1"/>
    <col min="29" max="29" width="11" style="207" customWidth="1"/>
    <col min="30" max="30" width="15" style="207" customWidth="1"/>
    <col min="31" max="31" width="16.33203125" style="207" customWidth="1"/>
    <col min="32" max="16384" width="9.33203125" style="207"/>
  </cols>
  <sheetData>
    <row r="1" spans="1:66" ht="21.75" customHeight="1">
      <c r="A1" s="99"/>
      <c r="B1" s="11"/>
      <c r="C1" s="11"/>
      <c r="D1" s="12" t="s">
        <v>1</v>
      </c>
      <c r="E1" s="11"/>
      <c r="F1" s="13" t="s">
        <v>85</v>
      </c>
      <c r="G1" s="13"/>
      <c r="H1" s="281" t="s">
        <v>86</v>
      </c>
      <c r="I1" s="281"/>
      <c r="J1" s="281"/>
      <c r="K1" s="281"/>
      <c r="L1" s="13" t="s">
        <v>87</v>
      </c>
      <c r="M1" s="11"/>
      <c r="N1" s="11"/>
      <c r="O1" s="12" t="s">
        <v>88</v>
      </c>
      <c r="P1" s="11"/>
      <c r="Q1" s="11"/>
      <c r="R1" s="11"/>
      <c r="S1" s="13" t="s">
        <v>89</v>
      </c>
      <c r="T1" s="13"/>
      <c r="U1" s="99"/>
      <c r="V1" s="99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266" t="s">
        <v>7</v>
      </c>
      <c r="D2" s="267"/>
      <c r="E2" s="267"/>
      <c r="F2" s="267"/>
      <c r="G2" s="267"/>
      <c r="H2" s="267"/>
      <c r="I2" s="267"/>
      <c r="J2" s="267"/>
      <c r="K2" s="267"/>
      <c r="L2" s="267"/>
      <c r="M2" s="267"/>
      <c r="N2" s="267"/>
      <c r="O2" s="267"/>
      <c r="P2" s="267"/>
      <c r="Q2" s="267"/>
      <c r="S2" s="264" t="s">
        <v>8</v>
      </c>
      <c r="T2" s="265"/>
      <c r="U2" s="265"/>
      <c r="V2" s="265"/>
      <c r="W2" s="265"/>
      <c r="X2" s="265"/>
      <c r="Y2" s="265"/>
      <c r="Z2" s="265"/>
      <c r="AA2" s="265"/>
      <c r="AB2" s="265"/>
      <c r="AC2" s="265"/>
      <c r="AT2" s="18" t="s">
        <v>498</v>
      </c>
    </row>
    <row r="3" spans="1:6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90</v>
      </c>
    </row>
    <row r="4" spans="1:66" ht="36.950000000000003" customHeight="1">
      <c r="B4" s="22"/>
      <c r="C4" s="238" t="s">
        <v>91</v>
      </c>
      <c r="D4" s="239"/>
      <c r="E4" s="239"/>
      <c r="F4" s="239"/>
      <c r="G4" s="239"/>
      <c r="H4" s="239"/>
      <c r="I4" s="239"/>
      <c r="J4" s="239"/>
      <c r="K4" s="239"/>
      <c r="L4" s="239"/>
      <c r="M4" s="239"/>
      <c r="N4" s="239"/>
      <c r="O4" s="239"/>
      <c r="P4" s="239"/>
      <c r="Q4" s="239"/>
      <c r="R4" s="23"/>
      <c r="T4" s="208" t="s">
        <v>13</v>
      </c>
      <c r="AT4" s="18" t="s">
        <v>6</v>
      </c>
    </row>
    <row r="5" spans="1:66" ht="6.95" customHeight="1">
      <c r="B5" s="22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206"/>
      <c r="P5" s="206"/>
      <c r="Q5" s="206"/>
      <c r="R5" s="23"/>
    </row>
    <row r="6" spans="1:66" ht="25.35" customHeight="1">
      <c r="B6" s="22"/>
      <c r="C6" s="206"/>
      <c r="D6" s="213" t="s">
        <v>16</v>
      </c>
      <c r="E6" s="206"/>
      <c r="F6" s="285" t="str">
        <f>'[3]Rekapitulace stavby'!K6</f>
        <v xml:space="preserve"> Český rozhlas</v>
      </c>
      <c r="G6" s="286"/>
      <c r="H6" s="286"/>
      <c r="I6" s="286"/>
      <c r="J6" s="286"/>
      <c r="K6" s="286"/>
      <c r="L6" s="286"/>
      <c r="M6" s="286"/>
      <c r="N6" s="286"/>
      <c r="O6" s="286"/>
      <c r="P6" s="286"/>
      <c r="Q6" s="206"/>
      <c r="R6" s="23"/>
    </row>
    <row r="7" spans="1:66" s="1" customFormat="1" ht="32.85" customHeight="1">
      <c r="B7" s="31"/>
      <c r="C7" s="212"/>
      <c r="D7" s="27" t="s">
        <v>92</v>
      </c>
      <c r="E7" s="212"/>
      <c r="F7" s="269">
        <v>13</v>
      </c>
      <c r="G7" s="284"/>
      <c r="H7" s="284"/>
      <c r="I7" s="284"/>
      <c r="J7" s="284"/>
      <c r="K7" s="284"/>
      <c r="L7" s="284"/>
      <c r="M7" s="284"/>
      <c r="N7" s="284"/>
      <c r="O7" s="284"/>
      <c r="P7" s="284"/>
      <c r="Q7" s="212"/>
      <c r="R7" s="33"/>
    </row>
    <row r="8" spans="1:66" s="1" customFormat="1" ht="14.45" customHeight="1">
      <c r="B8" s="31"/>
      <c r="C8" s="212"/>
      <c r="D8" s="213" t="s">
        <v>17</v>
      </c>
      <c r="E8" s="212"/>
      <c r="F8" s="209" t="s">
        <v>5</v>
      </c>
      <c r="G8" s="212"/>
      <c r="H8" s="212"/>
      <c r="I8" s="212"/>
      <c r="J8" s="212"/>
      <c r="K8" s="212"/>
      <c r="L8" s="212"/>
      <c r="M8" s="213" t="s">
        <v>18</v>
      </c>
      <c r="N8" s="212"/>
      <c r="O8" s="209" t="s">
        <v>5</v>
      </c>
      <c r="P8" s="212"/>
      <c r="Q8" s="212"/>
      <c r="R8" s="33"/>
    </row>
    <row r="9" spans="1:66" s="1" customFormat="1" ht="14.45" customHeight="1">
      <c r="B9" s="31"/>
      <c r="C9" s="212"/>
      <c r="D9" s="213" t="s">
        <v>19</v>
      </c>
      <c r="E9" s="212"/>
      <c r="F9" s="209" t="s">
        <v>20</v>
      </c>
      <c r="G9" s="212"/>
      <c r="H9" s="212"/>
      <c r="I9" s="212"/>
      <c r="J9" s="212"/>
      <c r="K9" s="212"/>
      <c r="L9" s="212"/>
      <c r="M9" s="213" t="s">
        <v>21</v>
      </c>
      <c r="N9" s="212"/>
      <c r="O9" s="287" t="str">
        <f>'[3]Rekapitulace stavby'!AN8</f>
        <v>6. 2. 2019</v>
      </c>
      <c r="P9" s="287"/>
      <c r="Q9" s="212"/>
      <c r="R9" s="33"/>
    </row>
    <row r="10" spans="1:66" s="1" customFormat="1" ht="10.9" customHeight="1">
      <c r="B10" s="31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33"/>
    </row>
    <row r="11" spans="1:66" s="1" customFormat="1" ht="14.45" customHeight="1">
      <c r="B11" s="31"/>
      <c r="C11" s="212"/>
      <c r="D11" s="213" t="s">
        <v>23</v>
      </c>
      <c r="E11" s="212"/>
      <c r="F11" s="212"/>
      <c r="G11" s="212"/>
      <c r="H11" s="212"/>
      <c r="I11" s="212"/>
      <c r="J11" s="212"/>
      <c r="K11" s="212"/>
      <c r="L11" s="212"/>
      <c r="M11" s="213" t="s">
        <v>24</v>
      </c>
      <c r="N11" s="212"/>
      <c r="O11" s="268" t="str">
        <f>IF('[3]Rekapitulace stavby'!AN10="","",'[3]Rekapitulace stavby'!AN10)</f>
        <v/>
      </c>
      <c r="P11" s="268"/>
      <c r="Q11" s="212"/>
      <c r="R11" s="33"/>
    </row>
    <row r="12" spans="1:66" s="1" customFormat="1" ht="18" customHeight="1">
      <c r="B12" s="31"/>
      <c r="C12" s="212"/>
      <c r="D12" s="212"/>
      <c r="E12" s="209" t="str">
        <f>IF('[3]Rekapitulace stavby'!E11="","",'[3]Rekapitulace stavby'!E11)</f>
        <v xml:space="preserve"> </v>
      </c>
      <c r="F12" s="212"/>
      <c r="G12" s="212"/>
      <c r="H12" s="212"/>
      <c r="I12" s="212"/>
      <c r="J12" s="212"/>
      <c r="K12" s="212"/>
      <c r="L12" s="212"/>
      <c r="M12" s="213" t="s">
        <v>25</v>
      </c>
      <c r="N12" s="212"/>
      <c r="O12" s="268" t="str">
        <f>IF('[3]Rekapitulace stavby'!AN11="","",'[3]Rekapitulace stavby'!AN11)</f>
        <v/>
      </c>
      <c r="P12" s="268"/>
      <c r="Q12" s="212"/>
      <c r="R12" s="33"/>
    </row>
    <row r="13" spans="1:66" s="1" customFormat="1" ht="6.95" customHeight="1">
      <c r="B13" s="31"/>
      <c r="C13" s="212"/>
      <c r="D13" s="212"/>
      <c r="E13" s="212"/>
      <c r="F13" s="212"/>
      <c r="G13" s="212"/>
      <c r="H13" s="212"/>
      <c r="I13" s="212"/>
      <c r="J13" s="212"/>
      <c r="K13" s="212"/>
      <c r="L13" s="212"/>
      <c r="M13" s="212"/>
      <c r="N13" s="212"/>
      <c r="O13" s="212"/>
      <c r="P13" s="212"/>
      <c r="Q13" s="212"/>
      <c r="R13" s="33"/>
    </row>
    <row r="14" spans="1:66" s="1" customFormat="1" ht="14.45" customHeight="1">
      <c r="B14" s="31"/>
      <c r="C14" s="212"/>
      <c r="D14" s="213" t="s">
        <v>26</v>
      </c>
      <c r="E14" s="212"/>
      <c r="F14" s="212"/>
      <c r="G14" s="212"/>
      <c r="H14" s="212"/>
      <c r="I14" s="212"/>
      <c r="J14" s="212"/>
      <c r="K14" s="212"/>
      <c r="L14" s="212"/>
      <c r="M14" s="213" t="s">
        <v>24</v>
      </c>
      <c r="N14" s="212"/>
      <c r="O14" s="268" t="str">
        <f>IF('[3]Rekapitulace stavby'!AN13="","",'[3]Rekapitulace stavby'!AN13)</f>
        <v/>
      </c>
      <c r="P14" s="268"/>
      <c r="Q14" s="212"/>
      <c r="R14" s="33"/>
    </row>
    <row r="15" spans="1:66" s="1" customFormat="1" ht="18" customHeight="1">
      <c r="B15" s="31"/>
      <c r="C15" s="212"/>
      <c r="D15" s="212"/>
      <c r="E15" s="209" t="str">
        <f>IF('[3]Rekapitulace stavby'!E14="","",'[3]Rekapitulace stavby'!E14)</f>
        <v xml:space="preserve"> </v>
      </c>
      <c r="F15" s="212"/>
      <c r="G15" s="212"/>
      <c r="H15" s="212"/>
      <c r="I15" s="212"/>
      <c r="J15" s="212"/>
      <c r="K15" s="212"/>
      <c r="L15" s="212"/>
      <c r="M15" s="213" t="s">
        <v>25</v>
      </c>
      <c r="N15" s="212"/>
      <c r="O15" s="268" t="str">
        <f>IF('[3]Rekapitulace stavby'!AN14="","",'[3]Rekapitulace stavby'!AN14)</f>
        <v/>
      </c>
      <c r="P15" s="268"/>
      <c r="Q15" s="212"/>
      <c r="R15" s="33"/>
    </row>
    <row r="16" spans="1:66" s="1" customFormat="1" ht="6.95" customHeight="1">
      <c r="B16" s="31"/>
      <c r="C16" s="212"/>
      <c r="D16" s="212"/>
      <c r="E16" s="212"/>
      <c r="F16" s="212"/>
      <c r="G16" s="212"/>
      <c r="H16" s="212"/>
      <c r="I16" s="212"/>
      <c r="J16" s="212"/>
      <c r="K16" s="212"/>
      <c r="L16" s="212"/>
      <c r="M16" s="212"/>
      <c r="N16" s="212"/>
      <c r="O16" s="212"/>
      <c r="P16" s="212"/>
      <c r="Q16" s="212"/>
      <c r="R16" s="33"/>
    </row>
    <row r="17" spans="2:18" s="1" customFormat="1" ht="14.45" customHeight="1">
      <c r="B17" s="31"/>
      <c r="C17" s="212"/>
      <c r="D17" s="213" t="s">
        <v>27</v>
      </c>
      <c r="E17" s="212"/>
      <c r="F17" s="212"/>
      <c r="G17" s="212"/>
      <c r="H17" s="212"/>
      <c r="I17" s="212"/>
      <c r="J17" s="212"/>
      <c r="K17" s="212"/>
      <c r="L17" s="212"/>
      <c r="M17" s="213" t="s">
        <v>24</v>
      </c>
      <c r="N17" s="212"/>
      <c r="O17" s="268" t="str">
        <f>IF('[3]Rekapitulace stavby'!AN16="","",'[3]Rekapitulace stavby'!AN16)</f>
        <v/>
      </c>
      <c r="P17" s="268"/>
      <c r="Q17" s="212"/>
      <c r="R17" s="33"/>
    </row>
    <row r="18" spans="2:18" s="1" customFormat="1" ht="18" customHeight="1">
      <c r="B18" s="31"/>
      <c r="C18" s="212"/>
      <c r="D18" s="212"/>
      <c r="E18" s="209" t="str">
        <f>IF('[3]Rekapitulace stavby'!E17="","",'[3]Rekapitulace stavby'!E17)</f>
        <v xml:space="preserve"> </v>
      </c>
      <c r="F18" s="212"/>
      <c r="G18" s="212"/>
      <c r="H18" s="212"/>
      <c r="I18" s="212"/>
      <c r="J18" s="212"/>
      <c r="K18" s="212"/>
      <c r="L18" s="212"/>
      <c r="M18" s="213" t="s">
        <v>25</v>
      </c>
      <c r="N18" s="212"/>
      <c r="O18" s="268" t="str">
        <f>IF('[3]Rekapitulace stavby'!AN17="","",'[3]Rekapitulace stavby'!AN17)</f>
        <v/>
      </c>
      <c r="P18" s="268"/>
      <c r="Q18" s="212"/>
      <c r="R18" s="33"/>
    </row>
    <row r="19" spans="2:18" s="1" customFormat="1" ht="6.95" customHeight="1">
      <c r="B19" s="31"/>
      <c r="C19" s="212"/>
      <c r="D19" s="212"/>
      <c r="E19" s="212"/>
      <c r="F19" s="212"/>
      <c r="G19" s="212"/>
      <c r="H19" s="212"/>
      <c r="I19" s="212"/>
      <c r="J19" s="212"/>
      <c r="K19" s="212"/>
      <c r="L19" s="212"/>
      <c r="M19" s="212"/>
      <c r="N19" s="212"/>
      <c r="O19" s="212"/>
      <c r="P19" s="212"/>
      <c r="Q19" s="212"/>
      <c r="R19" s="33"/>
    </row>
    <row r="20" spans="2:18" s="1" customFormat="1" ht="14.45" customHeight="1">
      <c r="B20" s="31"/>
      <c r="C20" s="212"/>
      <c r="D20" s="213" t="s">
        <v>29</v>
      </c>
      <c r="E20" s="212"/>
      <c r="F20" s="212"/>
      <c r="G20" s="212"/>
      <c r="H20" s="212"/>
      <c r="I20" s="212"/>
      <c r="J20" s="212"/>
      <c r="K20" s="212"/>
      <c r="L20" s="212"/>
      <c r="M20" s="213" t="s">
        <v>24</v>
      </c>
      <c r="N20" s="212"/>
      <c r="O20" s="268" t="str">
        <f>IF('[3]Rekapitulace stavby'!AN19="","",'[3]Rekapitulace stavby'!AN19)</f>
        <v/>
      </c>
      <c r="P20" s="268"/>
      <c r="Q20" s="212"/>
      <c r="R20" s="33"/>
    </row>
    <row r="21" spans="2:18" s="1" customFormat="1" ht="18" customHeight="1">
      <c r="B21" s="31"/>
      <c r="C21" s="212"/>
      <c r="D21" s="212"/>
      <c r="E21" s="209" t="str">
        <f>IF('[3]Rekapitulace stavby'!E20="","",'[3]Rekapitulace stavby'!E20)</f>
        <v xml:space="preserve"> </v>
      </c>
      <c r="F21" s="212"/>
      <c r="G21" s="212"/>
      <c r="H21" s="212"/>
      <c r="I21" s="212"/>
      <c r="J21" s="212"/>
      <c r="K21" s="212"/>
      <c r="L21" s="212"/>
      <c r="M21" s="213" t="s">
        <v>25</v>
      </c>
      <c r="N21" s="212"/>
      <c r="O21" s="268" t="str">
        <f>IF('[3]Rekapitulace stavby'!AN20="","",'[3]Rekapitulace stavby'!AN20)</f>
        <v/>
      </c>
      <c r="P21" s="268"/>
      <c r="Q21" s="212"/>
      <c r="R21" s="33"/>
    </row>
    <row r="22" spans="2:18" s="1" customFormat="1" ht="6.95" customHeight="1">
      <c r="B22" s="31"/>
      <c r="C22" s="212"/>
      <c r="D22" s="212"/>
      <c r="E22" s="212"/>
      <c r="F22" s="212"/>
      <c r="G22" s="212"/>
      <c r="H22" s="212"/>
      <c r="I22" s="212"/>
      <c r="J22" s="212"/>
      <c r="K22" s="212"/>
      <c r="L22" s="212"/>
      <c r="M22" s="212"/>
      <c r="N22" s="212"/>
      <c r="O22" s="212"/>
      <c r="P22" s="212"/>
      <c r="Q22" s="212"/>
      <c r="R22" s="33"/>
    </row>
    <row r="23" spans="2:18" s="1" customFormat="1" ht="14.45" customHeight="1">
      <c r="B23" s="31"/>
      <c r="C23" s="212"/>
      <c r="D23" s="213" t="s">
        <v>30</v>
      </c>
      <c r="E23" s="212"/>
      <c r="F23" s="212"/>
      <c r="G23" s="212"/>
      <c r="H23" s="212"/>
      <c r="I23" s="212"/>
      <c r="J23" s="212"/>
      <c r="K23" s="212"/>
      <c r="L23" s="212"/>
      <c r="M23" s="212"/>
      <c r="N23" s="212"/>
      <c r="O23" s="212"/>
      <c r="P23" s="212"/>
      <c r="Q23" s="212"/>
      <c r="R23" s="33"/>
    </row>
    <row r="24" spans="2:18" s="1" customFormat="1" ht="16.5" customHeight="1">
      <c r="B24" s="31"/>
      <c r="C24" s="212"/>
      <c r="D24" s="212"/>
      <c r="E24" s="259" t="s">
        <v>5</v>
      </c>
      <c r="F24" s="259"/>
      <c r="G24" s="259"/>
      <c r="H24" s="259"/>
      <c r="I24" s="259"/>
      <c r="J24" s="259"/>
      <c r="K24" s="259"/>
      <c r="L24" s="259"/>
      <c r="M24" s="212"/>
      <c r="N24" s="212"/>
      <c r="O24" s="212"/>
      <c r="P24" s="212"/>
      <c r="Q24" s="212"/>
      <c r="R24" s="33"/>
    </row>
    <row r="25" spans="2:18" s="1" customFormat="1" ht="6.95" customHeight="1">
      <c r="B25" s="31"/>
      <c r="C25" s="212"/>
      <c r="D25" s="212"/>
      <c r="E25" s="212"/>
      <c r="F25" s="212"/>
      <c r="G25" s="212"/>
      <c r="H25" s="212"/>
      <c r="I25" s="212"/>
      <c r="J25" s="212"/>
      <c r="K25" s="212"/>
      <c r="L25" s="212"/>
      <c r="M25" s="212"/>
      <c r="N25" s="212"/>
      <c r="O25" s="212"/>
      <c r="P25" s="212"/>
      <c r="Q25" s="212"/>
      <c r="R25" s="33"/>
    </row>
    <row r="26" spans="2:18" s="1" customFormat="1" ht="6.95" customHeight="1">
      <c r="B26" s="31"/>
      <c r="C26" s="212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212"/>
      <c r="R26" s="33"/>
    </row>
    <row r="27" spans="2:18" s="1" customFormat="1" ht="14.45" customHeight="1">
      <c r="B27" s="31"/>
      <c r="C27" s="212"/>
      <c r="D27" s="100" t="s">
        <v>93</v>
      </c>
      <c r="E27" s="212"/>
      <c r="F27" s="212"/>
      <c r="G27" s="212"/>
      <c r="H27" s="212"/>
      <c r="I27" s="212"/>
      <c r="J27" s="212"/>
      <c r="K27" s="212"/>
      <c r="L27" s="212"/>
      <c r="M27" s="260">
        <f>N88</f>
        <v>0</v>
      </c>
      <c r="N27" s="260"/>
      <c r="O27" s="260"/>
      <c r="P27" s="260"/>
      <c r="Q27" s="212"/>
      <c r="R27" s="33"/>
    </row>
    <row r="28" spans="2:18" s="1" customFormat="1" ht="14.45" customHeight="1">
      <c r="B28" s="31"/>
      <c r="C28" s="212"/>
      <c r="D28" s="30"/>
      <c r="E28" s="212"/>
      <c r="F28" s="212"/>
      <c r="G28" s="212"/>
      <c r="H28" s="212"/>
      <c r="I28" s="212"/>
      <c r="J28" s="212"/>
      <c r="K28" s="212"/>
      <c r="L28" s="212"/>
      <c r="M28" s="260"/>
      <c r="N28" s="260"/>
      <c r="O28" s="260"/>
      <c r="P28" s="260"/>
      <c r="Q28" s="212"/>
      <c r="R28" s="33"/>
    </row>
    <row r="29" spans="2:18" s="1" customFormat="1" ht="6.95" customHeight="1">
      <c r="B29" s="31"/>
      <c r="C29" s="212"/>
      <c r="D29" s="212"/>
      <c r="E29" s="212"/>
      <c r="F29" s="212"/>
      <c r="G29" s="212"/>
      <c r="H29" s="212"/>
      <c r="I29" s="212"/>
      <c r="J29" s="212"/>
      <c r="K29" s="212"/>
      <c r="L29" s="212"/>
      <c r="M29" s="212"/>
      <c r="N29" s="212"/>
      <c r="O29" s="212"/>
      <c r="P29" s="212"/>
      <c r="Q29" s="212"/>
      <c r="R29" s="33"/>
    </row>
    <row r="30" spans="2:18" s="1" customFormat="1" ht="25.35" customHeight="1">
      <c r="B30" s="31"/>
      <c r="C30" s="212"/>
      <c r="D30" s="101" t="s">
        <v>32</v>
      </c>
      <c r="E30" s="212"/>
      <c r="F30" s="212"/>
      <c r="G30" s="212"/>
      <c r="H30" s="212"/>
      <c r="I30" s="212"/>
      <c r="J30" s="212"/>
      <c r="K30" s="212"/>
      <c r="L30" s="212"/>
      <c r="M30" s="290">
        <f>ROUND(M27+M28,2)</f>
        <v>0</v>
      </c>
      <c r="N30" s="284"/>
      <c r="O30" s="284"/>
      <c r="P30" s="284"/>
      <c r="Q30" s="212"/>
      <c r="R30" s="33"/>
    </row>
    <row r="31" spans="2:18" s="1" customFormat="1" ht="6.95" customHeight="1">
      <c r="B31" s="31"/>
      <c r="C31" s="212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212"/>
      <c r="R31" s="33"/>
    </row>
    <row r="32" spans="2:18" s="1" customFormat="1" ht="14.45" customHeight="1">
      <c r="B32" s="31"/>
      <c r="C32" s="212"/>
      <c r="D32" s="205" t="s">
        <v>33</v>
      </c>
      <c r="E32" s="205" t="s">
        <v>34</v>
      </c>
      <c r="F32" s="210">
        <v>0.21</v>
      </c>
      <c r="G32" s="102" t="s">
        <v>35</v>
      </c>
      <c r="H32" s="291">
        <f>ROUND((SUM(BE102:BE103)+SUM(BE121:BE166)), 2)</f>
        <v>0</v>
      </c>
      <c r="I32" s="284"/>
      <c r="J32" s="284"/>
      <c r="K32" s="212"/>
      <c r="L32" s="212"/>
      <c r="M32" s="291">
        <f>ROUND(ROUND((SUM(BE102:BE103)+SUM(BE121:BE166)), 2)*F32, 2)</f>
        <v>0</v>
      </c>
      <c r="N32" s="284"/>
      <c r="O32" s="284"/>
      <c r="P32" s="284"/>
      <c r="Q32" s="212"/>
      <c r="R32" s="33"/>
    </row>
    <row r="33" spans="2:18" s="1" customFormat="1" ht="14.45" customHeight="1">
      <c r="B33" s="31"/>
      <c r="C33" s="212"/>
      <c r="D33" s="212"/>
      <c r="E33" s="205" t="s">
        <v>36</v>
      </c>
      <c r="F33" s="210">
        <v>0.15</v>
      </c>
      <c r="G33" s="102" t="s">
        <v>35</v>
      </c>
      <c r="H33" s="291">
        <f>ROUND((SUM(BF102:BF103)+SUM(BF121:BF166)), 2)</f>
        <v>0</v>
      </c>
      <c r="I33" s="284"/>
      <c r="J33" s="284"/>
      <c r="K33" s="212"/>
      <c r="L33" s="212"/>
      <c r="M33" s="291">
        <f>ROUND(ROUND((SUM(BF102:BF103)+SUM(BF121:BF166)), 2)*F33, 2)</f>
        <v>0</v>
      </c>
      <c r="N33" s="284"/>
      <c r="O33" s="284"/>
      <c r="P33" s="284"/>
      <c r="Q33" s="212"/>
      <c r="R33" s="33"/>
    </row>
    <row r="34" spans="2:18" s="1" customFormat="1" ht="14.45" hidden="1" customHeight="1">
      <c r="B34" s="31"/>
      <c r="C34" s="212"/>
      <c r="D34" s="212"/>
      <c r="E34" s="205" t="s">
        <v>37</v>
      </c>
      <c r="F34" s="210">
        <v>0.21</v>
      </c>
      <c r="G34" s="102" t="s">
        <v>35</v>
      </c>
      <c r="H34" s="291">
        <f>ROUND((SUM(BG102:BG103)+SUM(BG121:BG166)), 2)</f>
        <v>0</v>
      </c>
      <c r="I34" s="284"/>
      <c r="J34" s="284"/>
      <c r="K34" s="212"/>
      <c r="L34" s="212"/>
      <c r="M34" s="291">
        <v>0</v>
      </c>
      <c r="N34" s="284"/>
      <c r="O34" s="284"/>
      <c r="P34" s="284"/>
      <c r="Q34" s="212"/>
      <c r="R34" s="33"/>
    </row>
    <row r="35" spans="2:18" s="1" customFormat="1" ht="14.45" hidden="1" customHeight="1">
      <c r="B35" s="31"/>
      <c r="C35" s="212"/>
      <c r="D35" s="212"/>
      <c r="E35" s="205" t="s">
        <v>38</v>
      </c>
      <c r="F35" s="210">
        <v>0.15</v>
      </c>
      <c r="G35" s="102" t="s">
        <v>35</v>
      </c>
      <c r="H35" s="291">
        <f>ROUND((SUM(BH102:BH103)+SUM(BH121:BH166)), 2)</f>
        <v>0</v>
      </c>
      <c r="I35" s="284"/>
      <c r="J35" s="284"/>
      <c r="K35" s="212"/>
      <c r="L35" s="212"/>
      <c r="M35" s="291">
        <v>0</v>
      </c>
      <c r="N35" s="284"/>
      <c r="O35" s="284"/>
      <c r="P35" s="284"/>
      <c r="Q35" s="212"/>
      <c r="R35" s="33"/>
    </row>
    <row r="36" spans="2:18" s="1" customFormat="1" ht="14.45" hidden="1" customHeight="1">
      <c r="B36" s="31"/>
      <c r="C36" s="212"/>
      <c r="D36" s="212"/>
      <c r="E36" s="205" t="s">
        <v>39</v>
      </c>
      <c r="F36" s="210">
        <v>0</v>
      </c>
      <c r="G36" s="102" t="s">
        <v>35</v>
      </c>
      <c r="H36" s="291">
        <f>ROUND((SUM(BI102:BI103)+SUM(BI121:BI166)), 2)</f>
        <v>0</v>
      </c>
      <c r="I36" s="284"/>
      <c r="J36" s="284"/>
      <c r="K36" s="212"/>
      <c r="L36" s="212"/>
      <c r="M36" s="291">
        <v>0</v>
      </c>
      <c r="N36" s="284"/>
      <c r="O36" s="284"/>
      <c r="P36" s="284"/>
      <c r="Q36" s="212"/>
      <c r="R36" s="33"/>
    </row>
    <row r="37" spans="2:18" s="1" customFormat="1" ht="6.95" customHeight="1">
      <c r="B37" s="31"/>
      <c r="C37" s="212"/>
      <c r="D37" s="212"/>
      <c r="E37" s="212"/>
      <c r="F37" s="212"/>
      <c r="G37" s="212"/>
      <c r="H37" s="212"/>
      <c r="I37" s="212"/>
      <c r="J37" s="212"/>
      <c r="K37" s="212"/>
      <c r="L37" s="212"/>
      <c r="M37" s="212"/>
      <c r="N37" s="212"/>
      <c r="O37" s="212"/>
      <c r="P37" s="212"/>
      <c r="Q37" s="212"/>
      <c r="R37" s="33"/>
    </row>
    <row r="38" spans="2:18" s="1" customFormat="1" ht="25.35" customHeight="1">
      <c r="B38" s="31"/>
      <c r="C38" s="211"/>
      <c r="D38" s="103" t="s">
        <v>40</v>
      </c>
      <c r="E38" s="71"/>
      <c r="F38" s="71"/>
      <c r="G38" s="104" t="s">
        <v>41</v>
      </c>
      <c r="H38" s="105" t="s">
        <v>42</v>
      </c>
      <c r="I38" s="71"/>
      <c r="J38" s="71"/>
      <c r="K38" s="71"/>
      <c r="L38" s="288">
        <f>SUM(M30:M36)</f>
        <v>0</v>
      </c>
      <c r="M38" s="288"/>
      <c r="N38" s="288"/>
      <c r="O38" s="288"/>
      <c r="P38" s="289"/>
      <c r="Q38" s="211"/>
      <c r="R38" s="33"/>
    </row>
    <row r="39" spans="2:18" s="1" customFormat="1" ht="14.45" customHeight="1">
      <c r="B39" s="31"/>
      <c r="C39" s="212"/>
      <c r="D39" s="212"/>
      <c r="E39" s="212"/>
      <c r="F39" s="212"/>
      <c r="G39" s="212"/>
      <c r="H39" s="212"/>
      <c r="I39" s="212"/>
      <c r="J39" s="212"/>
      <c r="K39" s="212"/>
      <c r="L39" s="212"/>
      <c r="M39" s="212"/>
      <c r="N39" s="212"/>
      <c r="O39" s="212"/>
      <c r="P39" s="212"/>
      <c r="Q39" s="212"/>
      <c r="R39" s="33"/>
    </row>
    <row r="40" spans="2:18" s="1" customFormat="1" ht="14.45" customHeight="1">
      <c r="B40" s="31"/>
      <c r="C40" s="212"/>
      <c r="D40" s="212"/>
      <c r="E40" s="212"/>
      <c r="F40" s="212"/>
      <c r="G40" s="212"/>
      <c r="H40" s="212"/>
      <c r="I40" s="212"/>
      <c r="J40" s="212"/>
      <c r="K40" s="212"/>
      <c r="L40" s="212"/>
      <c r="M40" s="212"/>
      <c r="N40" s="212"/>
      <c r="O40" s="212"/>
      <c r="P40" s="212"/>
      <c r="Q40" s="212"/>
      <c r="R40" s="33"/>
    </row>
    <row r="41" spans="2:18">
      <c r="B41" s="22"/>
      <c r="C41" s="206"/>
      <c r="D41" s="206"/>
      <c r="E41" s="206"/>
      <c r="F41" s="206"/>
      <c r="G41" s="206"/>
      <c r="H41" s="206"/>
      <c r="I41" s="206"/>
      <c r="J41" s="206"/>
      <c r="K41" s="206"/>
      <c r="L41" s="206"/>
      <c r="M41" s="206"/>
      <c r="N41" s="206"/>
      <c r="O41" s="206"/>
      <c r="P41" s="206"/>
      <c r="Q41" s="206"/>
      <c r="R41" s="23"/>
    </row>
    <row r="42" spans="2:18">
      <c r="B42" s="22"/>
      <c r="C42" s="206"/>
      <c r="D42" s="206"/>
      <c r="E42" s="206"/>
      <c r="F42" s="206"/>
      <c r="G42" s="206"/>
      <c r="H42" s="206"/>
      <c r="I42" s="206"/>
      <c r="J42" s="206"/>
      <c r="K42" s="206"/>
      <c r="L42" s="206"/>
      <c r="M42" s="206"/>
      <c r="N42" s="206"/>
      <c r="O42" s="206"/>
      <c r="P42" s="206"/>
      <c r="Q42" s="206"/>
      <c r="R42" s="23"/>
    </row>
    <row r="43" spans="2:18">
      <c r="B43" s="22"/>
      <c r="C43" s="206"/>
      <c r="D43" s="206"/>
      <c r="E43" s="206"/>
      <c r="F43" s="206"/>
      <c r="G43" s="206"/>
      <c r="H43" s="206"/>
      <c r="I43" s="206"/>
      <c r="J43" s="206"/>
      <c r="K43" s="206"/>
      <c r="L43" s="206"/>
      <c r="M43" s="206"/>
      <c r="N43" s="206"/>
      <c r="O43" s="206"/>
      <c r="P43" s="206"/>
      <c r="Q43" s="206"/>
      <c r="R43" s="23"/>
    </row>
    <row r="44" spans="2:18">
      <c r="B44" s="22"/>
      <c r="C44" s="206"/>
      <c r="D44" s="206"/>
      <c r="E44" s="206"/>
      <c r="F44" s="206"/>
      <c r="G44" s="206"/>
      <c r="H44" s="206"/>
      <c r="I44" s="206"/>
      <c r="J44" s="206"/>
      <c r="K44" s="206"/>
      <c r="L44" s="206"/>
      <c r="M44" s="206"/>
      <c r="N44" s="206"/>
      <c r="O44" s="206"/>
      <c r="P44" s="206"/>
      <c r="Q44" s="206"/>
      <c r="R44" s="23"/>
    </row>
    <row r="45" spans="2:18">
      <c r="B45" s="22"/>
      <c r="C45" s="206"/>
      <c r="D45" s="206"/>
      <c r="E45" s="206"/>
      <c r="F45" s="206"/>
      <c r="G45" s="206"/>
      <c r="H45" s="206"/>
      <c r="I45" s="206"/>
      <c r="J45" s="206"/>
      <c r="K45" s="206"/>
      <c r="L45" s="206"/>
      <c r="M45" s="206"/>
      <c r="N45" s="206"/>
      <c r="O45" s="206"/>
      <c r="P45" s="206"/>
      <c r="Q45" s="206"/>
      <c r="R45" s="23"/>
    </row>
    <row r="46" spans="2:18">
      <c r="B46" s="22"/>
      <c r="C46" s="206"/>
      <c r="D46" s="206"/>
      <c r="E46" s="206"/>
      <c r="F46" s="206"/>
      <c r="G46" s="206"/>
      <c r="H46" s="206"/>
      <c r="I46" s="206"/>
      <c r="J46" s="206"/>
      <c r="K46" s="206"/>
      <c r="L46" s="206"/>
      <c r="M46" s="206"/>
      <c r="N46" s="206"/>
      <c r="O46" s="206"/>
      <c r="P46" s="206"/>
      <c r="Q46" s="206"/>
      <c r="R46" s="23"/>
    </row>
    <row r="47" spans="2:18">
      <c r="B47" s="22"/>
      <c r="C47" s="206"/>
      <c r="D47" s="206"/>
      <c r="E47" s="206"/>
      <c r="F47" s="206"/>
      <c r="G47" s="206"/>
      <c r="H47" s="206"/>
      <c r="I47" s="206"/>
      <c r="J47" s="206"/>
      <c r="K47" s="206"/>
      <c r="L47" s="206"/>
      <c r="M47" s="206"/>
      <c r="N47" s="206"/>
      <c r="O47" s="206"/>
      <c r="P47" s="206"/>
      <c r="Q47" s="206"/>
      <c r="R47" s="23"/>
    </row>
    <row r="48" spans="2:18">
      <c r="B48" s="22"/>
      <c r="C48" s="206"/>
      <c r="D48" s="206"/>
      <c r="E48" s="206"/>
      <c r="F48" s="206"/>
      <c r="G48" s="206"/>
      <c r="H48" s="206"/>
      <c r="I48" s="206"/>
      <c r="J48" s="206"/>
      <c r="K48" s="206"/>
      <c r="L48" s="206"/>
      <c r="M48" s="206"/>
      <c r="N48" s="206"/>
      <c r="O48" s="206"/>
      <c r="P48" s="206"/>
      <c r="Q48" s="206"/>
      <c r="R48" s="23"/>
    </row>
    <row r="49" spans="2:18">
      <c r="B49" s="22"/>
      <c r="C49" s="206"/>
      <c r="D49" s="206"/>
      <c r="E49" s="206"/>
      <c r="F49" s="206"/>
      <c r="G49" s="206"/>
      <c r="H49" s="206"/>
      <c r="I49" s="206"/>
      <c r="J49" s="206"/>
      <c r="K49" s="206"/>
      <c r="L49" s="206"/>
      <c r="M49" s="206"/>
      <c r="N49" s="206"/>
      <c r="O49" s="206"/>
      <c r="P49" s="206"/>
      <c r="Q49" s="206"/>
      <c r="R49" s="23"/>
    </row>
    <row r="50" spans="2:18" s="1" customFormat="1" ht="15">
      <c r="B50" s="31"/>
      <c r="C50" s="212"/>
      <c r="D50" s="46" t="s">
        <v>43</v>
      </c>
      <c r="E50" s="47"/>
      <c r="F50" s="47"/>
      <c r="G50" s="47"/>
      <c r="H50" s="48"/>
      <c r="I50" s="212"/>
      <c r="J50" s="46" t="s">
        <v>44</v>
      </c>
      <c r="K50" s="47"/>
      <c r="L50" s="47"/>
      <c r="M50" s="47"/>
      <c r="N50" s="47"/>
      <c r="O50" s="47"/>
      <c r="P50" s="48"/>
      <c r="Q50" s="212"/>
      <c r="R50" s="33"/>
    </row>
    <row r="51" spans="2:18">
      <c r="B51" s="22"/>
      <c r="C51" s="206"/>
      <c r="D51" s="49"/>
      <c r="E51" s="206"/>
      <c r="F51" s="206"/>
      <c r="G51" s="206"/>
      <c r="H51" s="50"/>
      <c r="I51" s="206"/>
      <c r="J51" s="49"/>
      <c r="K51" s="206"/>
      <c r="L51" s="206"/>
      <c r="M51" s="206"/>
      <c r="N51" s="206"/>
      <c r="O51" s="206"/>
      <c r="P51" s="50"/>
      <c r="Q51" s="206"/>
      <c r="R51" s="23"/>
    </row>
    <row r="52" spans="2:18">
      <c r="B52" s="22"/>
      <c r="C52" s="206"/>
      <c r="D52" s="49"/>
      <c r="E52" s="206"/>
      <c r="F52" s="206"/>
      <c r="G52" s="206"/>
      <c r="H52" s="50"/>
      <c r="I52" s="206"/>
      <c r="J52" s="49"/>
      <c r="K52" s="206"/>
      <c r="L52" s="206"/>
      <c r="M52" s="206"/>
      <c r="N52" s="206"/>
      <c r="O52" s="206"/>
      <c r="P52" s="50"/>
      <c r="Q52" s="206"/>
      <c r="R52" s="23"/>
    </row>
    <row r="53" spans="2:18">
      <c r="B53" s="22"/>
      <c r="C53" s="206"/>
      <c r="D53" s="49"/>
      <c r="E53" s="206"/>
      <c r="F53" s="206"/>
      <c r="G53" s="206"/>
      <c r="H53" s="50"/>
      <c r="I53" s="206"/>
      <c r="J53" s="49"/>
      <c r="K53" s="206"/>
      <c r="L53" s="206"/>
      <c r="M53" s="206"/>
      <c r="N53" s="206"/>
      <c r="O53" s="206"/>
      <c r="P53" s="50"/>
      <c r="Q53" s="206"/>
      <c r="R53" s="23"/>
    </row>
    <row r="54" spans="2:18">
      <c r="B54" s="22"/>
      <c r="C54" s="206"/>
      <c r="D54" s="49"/>
      <c r="E54" s="206"/>
      <c r="F54" s="206"/>
      <c r="G54" s="206"/>
      <c r="H54" s="50"/>
      <c r="I54" s="206"/>
      <c r="J54" s="49"/>
      <c r="K54" s="206"/>
      <c r="L54" s="206"/>
      <c r="M54" s="206"/>
      <c r="N54" s="206"/>
      <c r="O54" s="206"/>
      <c r="P54" s="50"/>
      <c r="Q54" s="206"/>
      <c r="R54" s="23"/>
    </row>
    <row r="55" spans="2:18">
      <c r="B55" s="22"/>
      <c r="C55" s="206"/>
      <c r="D55" s="49"/>
      <c r="E55" s="206"/>
      <c r="F55" s="206"/>
      <c r="G55" s="206"/>
      <c r="H55" s="50"/>
      <c r="I55" s="206"/>
      <c r="J55" s="49"/>
      <c r="K55" s="206"/>
      <c r="L55" s="206"/>
      <c r="M55" s="206"/>
      <c r="N55" s="206"/>
      <c r="O55" s="206"/>
      <c r="P55" s="50"/>
      <c r="Q55" s="206"/>
      <c r="R55" s="23"/>
    </row>
    <row r="56" spans="2:18">
      <c r="B56" s="22"/>
      <c r="C56" s="206"/>
      <c r="D56" s="49"/>
      <c r="E56" s="206"/>
      <c r="F56" s="206"/>
      <c r="G56" s="206"/>
      <c r="H56" s="50"/>
      <c r="I56" s="206"/>
      <c r="J56" s="49"/>
      <c r="K56" s="206"/>
      <c r="L56" s="206"/>
      <c r="M56" s="206"/>
      <c r="N56" s="206"/>
      <c r="O56" s="206"/>
      <c r="P56" s="50"/>
      <c r="Q56" s="206"/>
      <c r="R56" s="23"/>
    </row>
    <row r="57" spans="2:18">
      <c r="B57" s="22"/>
      <c r="C57" s="206"/>
      <c r="D57" s="49"/>
      <c r="E57" s="206"/>
      <c r="F57" s="206"/>
      <c r="G57" s="206"/>
      <c r="H57" s="50"/>
      <c r="I57" s="206"/>
      <c r="J57" s="49"/>
      <c r="K57" s="206"/>
      <c r="L57" s="206"/>
      <c r="M57" s="206"/>
      <c r="N57" s="206"/>
      <c r="O57" s="206"/>
      <c r="P57" s="50"/>
      <c r="Q57" s="206"/>
      <c r="R57" s="23"/>
    </row>
    <row r="58" spans="2:18">
      <c r="B58" s="22"/>
      <c r="C58" s="206"/>
      <c r="D58" s="49"/>
      <c r="E58" s="206"/>
      <c r="F58" s="206"/>
      <c r="G58" s="206"/>
      <c r="H58" s="50"/>
      <c r="I58" s="206"/>
      <c r="J58" s="49"/>
      <c r="K58" s="206"/>
      <c r="L58" s="206"/>
      <c r="M58" s="206"/>
      <c r="N58" s="206"/>
      <c r="O58" s="206"/>
      <c r="P58" s="50"/>
      <c r="Q58" s="206"/>
      <c r="R58" s="23"/>
    </row>
    <row r="59" spans="2:18" s="1" customFormat="1" ht="15">
      <c r="B59" s="31"/>
      <c r="C59" s="212"/>
      <c r="D59" s="51" t="s">
        <v>45</v>
      </c>
      <c r="E59" s="52"/>
      <c r="F59" s="52"/>
      <c r="G59" s="53" t="s">
        <v>46</v>
      </c>
      <c r="H59" s="54"/>
      <c r="I59" s="212"/>
      <c r="J59" s="51" t="s">
        <v>45</v>
      </c>
      <c r="K59" s="52"/>
      <c r="L59" s="52"/>
      <c r="M59" s="52"/>
      <c r="N59" s="53" t="s">
        <v>46</v>
      </c>
      <c r="O59" s="52"/>
      <c r="P59" s="54"/>
      <c r="Q59" s="212"/>
      <c r="R59" s="33"/>
    </row>
    <row r="60" spans="2:18">
      <c r="B60" s="22"/>
      <c r="C60" s="206"/>
      <c r="D60" s="206"/>
      <c r="E60" s="206"/>
      <c r="F60" s="206"/>
      <c r="G60" s="206"/>
      <c r="H60" s="206"/>
      <c r="I60" s="206"/>
      <c r="J60" s="206"/>
      <c r="K60" s="206"/>
      <c r="L60" s="206"/>
      <c r="M60" s="206"/>
      <c r="N60" s="206"/>
      <c r="O60" s="206"/>
      <c r="P60" s="206"/>
      <c r="Q60" s="206"/>
      <c r="R60" s="23"/>
    </row>
    <row r="61" spans="2:18" s="1" customFormat="1" ht="15">
      <c r="B61" s="31"/>
      <c r="C61" s="212"/>
      <c r="D61" s="46" t="s">
        <v>47</v>
      </c>
      <c r="E61" s="47"/>
      <c r="F61" s="47"/>
      <c r="G61" s="47"/>
      <c r="H61" s="48"/>
      <c r="I61" s="212"/>
      <c r="J61" s="46" t="s">
        <v>48</v>
      </c>
      <c r="K61" s="47"/>
      <c r="L61" s="47"/>
      <c r="M61" s="47"/>
      <c r="N61" s="47"/>
      <c r="O61" s="47"/>
      <c r="P61" s="48"/>
      <c r="Q61" s="212"/>
      <c r="R61" s="33"/>
    </row>
    <row r="62" spans="2:18">
      <c r="B62" s="22"/>
      <c r="C62" s="206"/>
      <c r="D62" s="49"/>
      <c r="E62" s="206"/>
      <c r="F62" s="206"/>
      <c r="G62" s="206"/>
      <c r="H62" s="50"/>
      <c r="I62" s="206"/>
      <c r="J62" s="49"/>
      <c r="K62" s="206"/>
      <c r="L62" s="206"/>
      <c r="M62" s="206"/>
      <c r="N62" s="206"/>
      <c r="O62" s="206"/>
      <c r="P62" s="50"/>
      <c r="Q62" s="206"/>
      <c r="R62" s="23"/>
    </row>
    <row r="63" spans="2:18">
      <c r="B63" s="22"/>
      <c r="C63" s="206"/>
      <c r="D63" s="49"/>
      <c r="E63" s="206"/>
      <c r="F63" s="206"/>
      <c r="G63" s="206"/>
      <c r="H63" s="50"/>
      <c r="I63" s="206"/>
      <c r="J63" s="49"/>
      <c r="K63" s="206"/>
      <c r="L63" s="206"/>
      <c r="M63" s="206"/>
      <c r="N63" s="206"/>
      <c r="O63" s="206"/>
      <c r="P63" s="50"/>
      <c r="Q63" s="206"/>
      <c r="R63" s="23"/>
    </row>
    <row r="64" spans="2:18">
      <c r="B64" s="22"/>
      <c r="C64" s="206"/>
      <c r="D64" s="49"/>
      <c r="E64" s="206"/>
      <c r="F64" s="206"/>
      <c r="G64" s="206"/>
      <c r="H64" s="50"/>
      <c r="I64" s="206"/>
      <c r="J64" s="49"/>
      <c r="K64" s="206"/>
      <c r="L64" s="206"/>
      <c r="M64" s="206"/>
      <c r="N64" s="206"/>
      <c r="O64" s="206"/>
      <c r="P64" s="50"/>
      <c r="Q64" s="206"/>
      <c r="R64" s="23"/>
    </row>
    <row r="65" spans="2:18">
      <c r="B65" s="22"/>
      <c r="C65" s="206"/>
      <c r="D65" s="49"/>
      <c r="E65" s="206"/>
      <c r="F65" s="206"/>
      <c r="G65" s="206"/>
      <c r="H65" s="50"/>
      <c r="I65" s="206"/>
      <c r="J65" s="49"/>
      <c r="K65" s="206"/>
      <c r="L65" s="206"/>
      <c r="M65" s="206"/>
      <c r="N65" s="206"/>
      <c r="O65" s="206"/>
      <c r="P65" s="50"/>
      <c r="Q65" s="206"/>
      <c r="R65" s="23"/>
    </row>
    <row r="66" spans="2:18">
      <c r="B66" s="22"/>
      <c r="C66" s="206"/>
      <c r="D66" s="49"/>
      <c r="E66" s="206"/>
      <c r="F66" s="206"/>
      <c r="G66" s="206"/>
      <c r="H66" s="50"/>
      <c r="I66" s="206"/>
      <c r="J66" s="49"/>
      <c r="K66" s="206"/>
      <c r="L66" s="206"/>
      <c r="M66" s="206"/>
      <c r="N66" s="206"/>
      <c r="O66" s="206"/>
      <c r="P66" s="50"/>
      <c r="Q66" s="206"/>
      <c r="R66" s="23"/>
    </row>
    <row r="67" spans="2:18">
      <c r="B67" s="22"/>
      <c r="C67" s="206"/>
      <c r="D67" s="49"/>
      <c r="E67" s="206"/>
      <c r="F67" s="206"/>
      <c r="G67" s="206"/>
      <c r="H67" s="50"/>
      <c r="I67" s="206"/>
      <c r="J67" s="49"/>
      <c r="K67" s="206"/>
      <c r="L67" s="206"/>
      <c r="M67" s="206"/>
      <c r="N67" s="206"/>
      <c r="O67" s="206"/>
      <c r="P67" s="50"/>
      <c r="Q67" s="206"/>
      <c r="R67" s="23"/>
    </row>
    <row r="68" spans="2:18">
      <c r="B68" s="22"/>
      <c r="C68" s="206"/>
      <c r="D68" s="49"/>
      <c r="E68" s="206"/>
      <c r="F68" s="206"/>
      <c r="G68" s="206"/>
      <c r="H68" s="50"/>
      <c r="I68" s="206"/>
      <c r="J68" s="49"/>
      <c r="K68" s="206"/>
      <c r="L68" s="206"/>
      <c r="M68" s="206"/>
      <c r="N68" s="206"/>
      <c r="O68" s="206"/>
      <c r="P68" s="50"/>
      <c r="Q68" s="206"/>
      <c r="R68" s="23"/>
    </row>
    <row r="69" spans="2:18">
      <c r="B69" s="22"/>
      <c r="C69" s="206"/>
      <c r="D69" s="49"/>
      <c r="E69" s="206"/>
      <c r="F69" s="206"/>
      <c r="G69" s="206"/>
      <c r="H69" s="50"/>
      <c r="I69" s="206"/>
      <c r="J69" s="49"/>
      <c r="K69" s="206"/>
      <c r="L69" s="206"/>
      <c r="M69" s="206"/>
      <c r="N69" s="206"/>
      <c r="O69" s="206"/>
      <c r="P69" s="50"/>
      <c r="Q69" s="206"/>
      <c r="R69" s="23"/>
    </row>
    <row r="70" spans="2:18" s="1" customFormat="1" ht="15">
      <c r="B70" s="31"/>
      <c r="C70" s="212"/>
      <c r="D70" s="51" t="s">
        <v>45</v>
      </c>
      <c r="E70" s="52"/>
      <c r="F70" s="52"/>
      <c r="G70" s="53" t="s">
        <v>46</v>
      </c>
      <c r="H70" s="54"/>
      <c r="I70" s="212"/>
      <c r="J70" s="51" t="s">
        <v>45</v>
      </c>
      <c r="K70" s="52"/>
      <c r="L70" s="52"/>
      <c r="M70" s="52"/>
      <c r="N70" s="53" t="s">
        <v>46</v>
      </c>
      <c r="O70" s="52"/>
      <c r="P70" s="54"/>
      <c r="Q70" s="212"/>
      <c r="R70" s="33"/>
    </row>
    <row r="71" spans="2:18" s="1" customFormat="1" ht="14.45" customHeight="1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7"/>
    </row>
    <row r="75" spans="2:18" s="1" customFormat="1" ht="6.95" customHeight="1">
      <c r="B75" s="58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60"/>
    </row>
    <row r="76" spans="2:18" s="1" customFormat="1" ht="36.950000000000003" customHeight="1">
      <c r="B76" s="31"/>
      <c r="C76" s="238" t="s">
        <v>94</v>
      </c>
      <c r="D76" s="239"/>
      <c r="E76" s="239"/>
      <c r="F76" s="239"/>
      <c r="G76" s="239"/>
      <c r="H76" s="239"/>
      <c r="I76" s="239"/>
      <c r="J76" s="239"/>
      <c r="K76" s="239"/>
      <c r="L76" s="239"/>
      <c r="M76" s="239"/>
      <c r="N76" s="239"/>
      <c r="O76" s="239"/>
      <c r="P76" s="239"/>
      <c r="Q76" s="239"/>
      <c r="R76" s="33"/>
    </row>
    <row r="77" spans="2:18" s="1" customFormat="1" ht="6.95" customHeight="1">
      <c r="B77" s="31"/>
      <c r="C77" s="212"/>
      <c r="D77" s="212"/>
      <c r="E77" s="212"/>
      <c r="F77" s="212"/>
      <c r="G77" s="212"/>
      <c r="H77" s="212"/>
      <c r="I77" s="212"/>
      <c r="J77" s="212"/>
      <c r="K77" s="212"/>
      <c r="L77" s="212"/>
      <c r="M77" s="212"/>
      <c r="N77" s="212"/>
      <c r="O77" s="212"/>
      <c r="P77" s="212"/>
      <c r="Q77" s="212"/>
      <c r="R77" s="33"/>
    </row>
    <row r="78" spans="2:18" s="1" customFormat="1" ht="30" customHeight="1">
      <c r="B78" s="31"/>
      <c r="C78" s="213" t="s">
        <v>16</v>
      </c>
      <c r="D78" s="212"/>
      <c r="E78" s="212"/>
      <c r="F78" s="285" t="str">
        <f>F6</f>
        <v xml:space="preserve"> Český rozhlas</v>
      </c>
      <c r="G78" s="286"/>
      <c r="H78" s="286"/>
      <c r="I78" s="286"/>
      <c r="J78" s="286"/>
      <c r="K78" s="286"/>
      <c r="L78" s="286"/>
      <c r="M78" s="286"/>
      <c r="N78" s="286"/>
      <c r="O78" s="286"/>
      <c r="P78" s="286"/>
      <c r="Q78" s="212"/>
      <c r="R78" s="33"/>
    </row>
    <row r="79" spans="2:18" s="1" customFormat="1" ht="36.950000000000003" customHeight="1">
      <c r="B79" s="31"/>
      <c r="C79" s="65" t="s">
        <v>92</v>
      </c>
      <c r="D79" s="212"/>
      <c r="E79" s="212"/>
      <c r="F79" s="244" t="s">
        <v>500</v>
      </c>
      <c r="G79" s="284"/>
      <c r="H79" s="284"/>
      <c r="I79" s="284"/>
      <c r="J79" s="284"/>
      <c r="K79" s="284"/>
      <c r="L79" s="284"/>
      <c r="M79" s="284"/>
      <c r="N79" s="284"/>
      <c r="O79" s="284"/>
      <c r="P79" s="284"/>
      <c r="Q79" s="212"/>
      <c r="R79" s="33"/>
    </row>
    <row r="80" spans="2:18" s="1" customFormat="1" ht="6.95" customHeight="1">
      <c r="B80" s="31"/>
      <c r="C80" s="212"/>
      <c r="D80" s="212"/>
      <c r="E80" s="212"/>
      <c r="F80" s="212"/>
      <c r="G80" s="212"/>
      <c r="H80" s="212"/>
      <c r="I80" s="212"/>
      <c r="J80" s="212"/>
      <c r="K80" s="212"/>
      <c r="L80" s="212"/>
      <c r="M80" s="212"/>
      <c r="N80" s="212"/>
      <c r="O80" s="212"/>
      <c r="P80" s="212"/>
      <c r="Q80" s="212"/>
      <c r="R80" s="33"/>
    </row>
    <row r="81" spans="2:47" s="1" customFormat="1" ht="18" customHeight="1">
      <c r="B81" s="31"/>
      <c r="C81" s="213" t="s">
        <v>19</v>
      </c>
      <c r="D81" s="212"/>
      <c r="E81" s="212"/>
      <c r="F81" s="209" t="str">
        <f>F9</f>
        <v xml:space="preserve"> </v>
      </c>
      <c r="G81" s="212"/>
      <c r="H81" s="212"/>
      <c r="I81" s="212"/>
      <c r="J81" s="212"/>
      <c r="K81" s="213" t="s">
        <v>21</v>
      </c>
      <c r="L81" s="212"/>
      <c r="M81" s="287" t="str">
        <f>IF(O9="","",O9)</f>
        <v>6. 2. 2019</v>
      </c>
      <c r="N81" s="287"/>
      <c r="O81" s="287"/>
      <c r="P81" s="287"/>
      <c r="Q81" s="212"/>
      <c r="R81" s="33"/>
    </row>
    <row r="82" spans="2:47" s="1" customFormat="1" ht="6.95" customHeight="1">
      <c r="B82" s="31"/>
      <c r="C82" s="212"/>
      <c r="D82" s="212"/>
      <c r="E82" s="212"/>
      <c r="F82" s="212"/>
      <c r="G82" s="212"/>
      <c r="H82" s="212"/>
      <c r="I82" s="212"/>
      <c r="J82" s="212"/>
      <c r="K82" s="212"/>
      <c r="L82" s="212"/>
      <c r="M82" s="212"/>
      <c r="N82" s="212"/>
      <c r="O82" s="212"/>
      <c r="P82" s="212"/>
      <c r="Q82" s="212"/>
      <c r="R82" s="33"/>
    </row>
    <row r="83" spans="2:47" s="1" customFormat="1" ht="15">
      <c r="B83" s="31"/>
      <c r="C83" s="213" t="s">
        <v>23</v>
      </c>
      <c r="D83" s="212"/>
      <c r="E83" s="212"/>
      <c r="F83" s="209" t="str">
        <f>E12</f>
        <v xml:space="preserve"> </v>
      </c>
      <c r="G83" s="212"/>
      <c r="H83" s="212"/>
      <c r="I83" s="212"/>
      <c r="J83" s="212"/>
      <c r="K83" s="213" t="s">
        <v>27</v>
      </c>
      <c r="L83" s="212"/>
      <c r="M83" s="268" t="str">
        <f>E18</f>
        <v xml:space="preserve"> </v>
      </c>
      <c r="N83" s="268"/>
      <c r="O83" s="268"/>
      <c r="P83" s="268"/>
      <c r="Q83" s="268"/>
      <c r="R83" s="33"/>
    </row>
    <row r="84" spans="2:47" s="1" customFormat="1" ht="14.45" customHeight="1">
      <c r="B84" s="31"/>
      <c r="C84" s="213" t="s">
        <v>26</v>
      </c>
      <c r="D84" s="212"/>
      <c r="E84" s="212"/>
      <c r="F84" s="209" t="str">
        <f>IF(E15="","",E15)</f>
        <v xml:space="preserve"> </v>
      </c>
      <c r="G84" s="212"/>
      <c r="H84" s="212"/>
      <c r="I84" s="212"/>
      <c r="J84" s="212"/>
      <c r="K84" s="213" t="s">
        <v>29</v>
      </c>
      <c r="L84" s="212"/>
      <c r="M84" s="268" t="str">
        <f>E21</f>
        <v xml:space="preserve"> </v>
      </c>
      <c r="N84" s="268"/>
      <c r="O84" s="268"/>
      <c r="P84" s="268"/>
      <c r="Q84" s="268"/>
      <c r="R84" s="33"/>
    </row>
    <row r="85" spans="2:47" s="1" customFormat="1" ht="10.35" customHeight="1">
      <c r="B85" s="31"/>
      <c r="C85" s="212"/>
      <c r="D85" s="212"/>
      <c r="E85" s="212"/>
      <c r="F85" s="212"/>
      <c r="G85" s="212"/>
      <c r="H85" s="212"/>
      <c r="I85" s="212"/>
      <c r="J85" s="212"/>
      <c r="K85" s="212"/>
      <c r="L85" s="212"/>
      <c r="M85" s="212"/>
      <c r="N85" s="212"/>
      <c r="O85" s="212"/>
      <c r="P85" s="212"/>
      <c r="Q85" s="212"/>
      <c r="R85" s="33"/>
    </row>
    <row r="86" spans="2:47" s="1" customFormat="1" ht="29.25" customHeight="1">
      <c r="B86" s="31"/>
      <c r="C86" s="282" t="s">
        <v>95</v>
      </c>
      <c r="D86" s="283"/>
      <c r="E86" s="283"/>
      <c r="F86" s="283"/>
      <c r="G86" s="283"/>
      <c r="H86" s="211"/>
      <c r="I86" s="211"/>
      <c r="J86" s="211"/>
      <c r="K86" s="211"/>
      <c r="L86" s="211"/>
      <c r="M86" s="211"/>
      <c r="N86" s="282" t="s">
        <v>96</v>
      </c>
      <c r="O86" s="283"/>
      <c r="P86" s="283"/>
      <c r="Q86" s="283"/>
      <c r="R86" s="33"/>
    </row>
    <row r="87" spans="2:47" s="1" customFormat="1" ht="10.35" customHeight="1">
      <c r="B87" s="31"/>
      <c r="C87" s="212"/>
      <c r="D87" s="212"/>
      <c r="E87" s="212"/>
      <c r="F87" s="212"/>
      <c r="G87" s="212"/>
      <c r="H87" s="212"/>
      <c r="I87" s="212"/>
      <c r="J87" s="212"/>
      <c r="K87" s="212"/>
      <c r="L87" s="212"/>
      <c r="M87" s="212"/>
      <c r="N87" s="212"/>
      <c r="O87" s="212"/>
      <c r="P87" s="212"/>
      <c r="Q87" s="212"/>
      <c r="R87" s="33"/>
    </row>
    <row r="88" spans="2:47" s="1" customFormat="1" ht="29.25" customHeight="1">
      <c r="B88" s="31"/>
      <c r="C88" s="106" t="s">
        <v>97</v>
      </c>
      <c r="D88" s="212"/>
      <c r="E88" s="212"/>
      <c r="F88" s="212"/>
      <c r="G88" s="212"/>
      <c r="H88" s="212"/>
      <c r="I88" s="212"/>
      <c r="J88" s="212"/>
      <c r="K88" s="212"/>
      <c r="L88" s="212"/>
      <c r="M88" s="212"/>
      <c r="N88" s="296">
        <f>N121</f>
        <v>0</v>
      </c>
      <c r="O88" s="297"/>
      <c r="P88" s="297"/>
      <c r="Q88" s="297"/>
      <c r="R88" s="33"/>
      <c r="AU88" s="18" t="s">
        <v>98</v>
      </c>
    </row>
    <row r="89" spans="2:47" s="6" customFormat="1" ht="24.95" customHeight="1">
      <c r="B89" s="107"/>
      <c r="C89" s="216"/>
      <c r="D89" s="109" t="s">
        <v>99</v>
      </c>
      <c r="E89" s="216"/>
      <c r="F89" s="216"/>
      <c r="G89" s="216"/>
      <c r="H89" s="216"/>
      <c r="I89" s="216"/>
      <c r="J89" s="216"/>
      <c r="K89" s="216"/>
      <c r="L89" s="216"/>
      <c r="M89" s="216"/>
      <c r="N89" s="295">
        <f>N122</f>
        <v>0</v>
      </c>
      <c r="O89" s="300"/>
      <c r="P89" s="300"/>
      <c r="Q89" s="300"/>
      <c r="R89" s="110"/>
    </row>
    <row r="90" spans="2:47" s="7" customFormat="1" ht="19.899999999999999" customHeight="1">
      <c r="B90" s="111"/>
      <c r="C90" s="215"/>
      <c r="D90" s="113" t="s">
        <v>100</v>
      </c>
      <c r="E90" s="215"/>
      <c r="F90" s="215"/>
      <c r="G90" s="215"/>
      <c r="H90" s="215"/>
      <c r="I90" s="215"/>
      <c r="J90" s="215"/>
      <c r="K90" s="215"/>
      <c r="L90" s="215"/>
      <c r="M90" s="215"/>
      <c r="N90" s="298">
        <f>N123</f>
        <v>0</v>
      </c>
      <c r="O90" s="299"/>
      <c r="P90" s="299"/>
      <c r="Q90" s="299"/>
      <c r="R90" s="114"/>
    </row>
    <row r="91" spans="2:47" s="7" customFormat="1" ht="19.899999999999999" customHeight="1">
      <c r="B91" s="111"/>
      <c r="C91" s="215"/>
      <c r="D91" s="113" t="s">
        <v>102</v>
      </c>
      <c r="E91" s="215"/>
      <c r="F91" s="215"/>
      <c r="G91" s="215"/>
      <c r="H91" s="215"/>
      <c r="I91" s="215"/>
      <c r="J91" s="215"/>
      <c r="K91" s="215"/>
      <c r="L91" s="215"/>
      <c r="M91" s="215"/>
      <c r="N91" s="298">
        <f>N133</f>
        <v>0</v>
      </c>
      <c r="O91" s="299"/>
      <c r="P91" s="299"/>
      <c r="Q91" s="299"/>
      <c r="R91" s="114"/>
    </row>
    <row r="92" spans="2:47" s="7" customFormat="1" ht="19.899999999999999" customHeight="1">
      <c r="B92" s="111"/>
      <c r="C92" s="215"/>
      <c r="D92" s="113" t="s">
        <v>104</v>
      </c>
      <c r="E92" s="215"/>
      <c r="F92" s="215"/>
      <c r="G92" s="215"/>
      <c r="H92" s="215"/>
      <c r="I92" s="215"/>
      <c r="J92" s="215"/>
      <c r="K92" s="215"/>
      <c r="L92" s="215"/>
      <c r="M92" s="215"/>
      <c r="N92" s="298">
        <f>N137</f>
        <v>0</v>
      </c>
      <c r="O92" s="299"/>
      <c r="P92" s="299"/>
      <c r="Q92" s="299"/>
      <c r="R92" s="114"/>
    </row>
    <row r="93" spans="2:47" s="7" customFormat="1" ht="19.899999999999999" customHeight="1">
      <c r="B93" s="111"/>
      <c r="C93" s="215"/>
      <c r="D93" s="113" t="s">
        <v>105</v>
      </c>
      <c r="E93" s="215"/>
      <c r="F93" s="215"/>
      <c r="G93" s="215"/>
      <c r="H93" s="215"/>
      <c r="I93" s="215"/>
      <c r="J93" s="215"/>
      <c r="K93" s="215"/>
      <c r="L93" s="215"/>
      <c r="M93" s="215"/>
      <c r="N93" s="298">
        <f>N145</f>
        <v>0</v>
      </c>
      <c r="O93" s="299"/>
      <c r="P93" s="299"/>
      <c r="Q93" s="299"/>
      <c r="R93" s="114"/>
    </row>
    <row r="94" spans="2:47" s="7" customFormat="1" ht="19.899999999999999" customHeight="1">
      <c r="B94" s="111"/>
      <c r="C94" s="215"/>
      <c r="D94" s="113" t="s">
        <v>106</v>
      </c>
      <c r="E94" s="215"/>
      <c r="F94" s="215"/>
      <c r="G94" s="215"/>
      <c r="H94" s="215"/>
      <c r="I94" s="215"/>
      <c r="J94" s="215"/>
      <c r="K94" s="215"/>
      <c r="L94" s="215"/>
      <c r="M94" s="215"/>
      <c r="N94" s="298">
        <f>N150</f>
        <v>0</v>
      </c>
      <c r="O94" s="299"/>
      <c r="P94" s="299"/>
      <c r="Q94" s="299"/>
      <c r="R94" s="114"/>
    </row>
    <row r="95" spans="2:47" s="6" customFormat="1" ht="24.95" customHeight="1">
      <c r="B95" s="107"/>
      <c r="C95" s="216"/>
      <c r="D95" s="109" t="s">
        <v>107</v>
      </c>
      <c r="E95" s="216"/>
      <c r="F95" s="216"/>
      <c r="G95" s="216"/>
      <c r="H95" s="216"/>
      <c r="I95" s="216"/>
      <c r="J95" s="216"/>
      <c r="K95" s="216"/>
      <c r="L95" s="216"/>
      <c r="M95" s="216"/>
      <c r="N95" s="295">
        <f>N155</f>
        <v>0</v>
      </c>
      <c r="O95" s="300"/>
      <c r="P95" s="300"/>
      <c r="Q95" s="300"/>
      <c r="R95" s="110"/>
    </row>
    <row r="96" spans="2:47" s="7" customFormat="1" ht="19.899999999999999" customHeight="1">
      <c r="B96" s="111"/>
      <c r="C96" s="215"/>
      <c r="D96" s="113" t="s">
        <v>108</v>
      </c>
      <c r="E96" s="215"/>
      <c r="F96" s="215"/>
      <c r="G96" s="215"/>
      <c r="H96" s="215"/>
      <c r="I96" s="215"/>
      <c r="J96" s="215"/>
      <c r="K96" s="215"/>
      <c r="L96" s="215"/>
      <c r="M96" s="215"/>
      <c r="N96" s="298">
        <f>N156</f>
        <v>0</v>
      </c>
      <c r="O96" s="299"/>
      <c r="P96" s="299"/>
      <c r="Q96" s="299"/>
      <c r="R96" s="114"/>
    </row>
    <row r="97" spans="2:21" s="6" customFormat="1" ht="24.95" customHeight="1">
      <c r="B97" s="107"/>
      <c r="C97" s="216"/>
      <c r="D97" s="109" t="s">
        <v>114</v>
      </c>
      <c r="E97" s="216"/>
      <c r="F97" s="216"/>
      <c r="G97" s="216"/>
      <c r="H97" s="216"/>
      <c r="I97" s="216"/>
      <c r="J97" s="216"/>
      <c r="K97" s="216"/>
      <c r="L97" s="216"/>
      <c r="M97" s="216"/>
      <c r="N97" s="295">
        <f>N160</f>
        <v>0</v>
      </c>
      <c r="O97" s="300"/>
      <c r="P97" s="300"/>
      <c r="Q97" s="300"/>
      <c r="R97" s="110"/>
    </row>
    <row r="98" spans="2:21" s="7" customFormat="1" ht="19.899999999999999" customHeight="1">
      <c r="B98" s="111"/>
      <c r="C98" s="215"/>
      <c r="D98" s="113" t="s">
        <v>115</v>
      </c>
      <c r="E98" s="215"/>
      <c r="F98" s="215"/>
      <c r="G98" s="215"/>
      <c r="H98" s="215"/>
      <c r="I98" s="215"/>
      <c r="J98" s="215"/>
      <c r="K98" s="215"/>
      <c r="L98" s="215"/>
      <c r="M98" s="215"/>
      <c r="N98" s="298">
        <f>N161</f>
        <v>0</v>
      </c>
      <c r="O98" s="299"/>
      <c r="P98" s="299"/>
      <c r="Q98" s="299"/>
      <c r="R98" s="114"/>
    </row>
    <row r="99" spans="2:21" s="6" customFormat="1" ht="24.95" customHeight="1">
      <c r="B99" s="107"/>
      <c r="C99" s="216"/>
      <c r="D99" s="109" t="s">
        <v>116</v>
      </c>
      <c r="E99" s="216"/>
      <c r="F99" s="216"/>
      <c r="G99" s="216"/>
      <c r="H99" s="216"/>
      <c r="I99" s="216"/>
      <c r="J99" s="216"/>
      <c r="K99" s="216"/>
      <c r="L99" s="216"/>
      <c r="M99" s="216"/>
      <c r="N99" s="295">
        <f>N163</f>
        <v>0</v>
      </c>
      <c r="O99" s="300"/>
      <c r="P99" s="300"/>
      <c r="Q99" s="300"/>
      <c r="R99" s="110"/>
    </row>
    <row r="100" spans="2:21" s="7" customFormat="1" ht="19.899999999999999" customHeight="1">
      <c r="B100" s="111"/>
      <c r="C100" s="215"/>
      <c r="D100" s="113" t="s">
        <v>117</v>
      </c>
      <c r="E100" s="215"/>
      <c r="F100" s="215"/>
      <c r="G100" s="215"/>
      <c r="H100" s="215"/>
      <c r="I100" s="215"/>
      <c r="J100" s="215"/>
      <c r="K100" s="215"/>
      <c r="L100" s="215"/>
      <c r="M100" s="215"/>
      <c r="N100" s="298">
        <f>N164</f>
        <v>0</v>
      </c>
      <c r="O100" s="299"/>
      <c r="P100" s="299"/>
      <c r="Q100" s="299"/>
      <c r="R100" s="114"/>
    </row>
    <row r="101" spans="2:21" s="1" customFormat="1" ht="21.75" customHeight="1">
      <c r="B101" s="31"/>
      <c r="C101" s="212"/>
      <c r="D101" s="212"/>
      <c r="E101" s="212"/>
      <c r="F101" s="212"/>
      <c r="G101" s="212"/>
      <c r="H101" s="212"/>
      <c r="I101" s="212"/>
      <c r="J101" s="212"/>
      <c r="K101" s="212"/>
      <c r="L101" s="212"/>
      <c r="M101" s="212"/>
      <c r="N101" s="212"/>
      <c r="O101" s="212"/>
      <c r="P101" s="212"/>
      <c r="Q101" s="212"/>
      <c r="R101" s="33"/>
    </row>
    <row r="102" spans="2:21" s="1" customFormat="1" ht="29.25" customHeight="1">
      <c r="B102" s="31"/>
      <c r="C102" s="106"/>
      <c r="D102" s="212"/>
      <c r="E102" s="212"/>
      <c r="F102" s="212"/>
      <c r="G102" s="212"/>
      <c r="H102" s="212"/>
      <c r="I102" s="212"/>
      <c r="J102" s="212"/>
      <c r="K102" s="212"/>
      <c r="L102" s="212"/>
      <c r="M102" s="212"/>
      <c r="N102" s="297"/>
      <c r="O102" s="303"/>
      <c r="P102" s="303"/>
      <c r="Q102" s="303"/>
      <c r="R102" s="33"/>
      <c r="T102" s="115"/>
      <c r="U102" s="116" t="s">
        <v>33</v>
      </c>
    </row>
    <row r="103" spans="2:21" s="1" customFormat="1" ht="18" customHeight="1">
      <c r="B103" s="31"/>
      <c r="C103" s="212"/>
      <c r="D103" s="212"/>
      <c r="E103" s="212"/>
      <c r="F103" s="212"/>
      <c r="G103" s="212"/>
      <c r="H103" s="212"/>
      <c r="I103" s="212"/>
      <c r="J103" s="212"/>
      <c r="K103" s="212"/>
      <c r="L103" s="212"/>
      <c r="M103" s="212"/>
      <c r="N103" s="212"/>
      <c r="O103" s="212"/>
      <c r="P103" s="212"/>
      <c r="Q103" s="212"/>
      <c r="R103" s="33"/>
    </row>
    <row r="104" spans="2:21" s="1" customFormat="1" ht="29.25" customHeight="1">
      <c r="B104" s="31"/>
      <c r="C104" s="97" t="s">
        <v>516</v>
      </c>
      <c r="D104" s="211"/>
      <c r="E104" s="211"/>
      <c r="F104" s="211"/>
      <c r="G104" s="211"/>
      <c r="H104" s="211"/>
      <c r="I104" s="211"/>
      <c r="J104" s="211"/>
      <c r="K104" s="211"/>
      <c r="L104" s="304">
        <f>ROUND(SUM(N88+N102),2)</f>
        <v>0</v>
      </c>
      <c r="M104" s="304"/>
      <c r="N104" s="304"/>
      <c r="O104" s="304"/>
      <c r="P104" s="304"/>
      <c r="Q104" s="304"/>
      <c r="R104" s="33"/>
    </row>
    <row r="105" spans="2:21" s="1" customFormat="1" ht="6.95" customHeight="1">
      <c r="B105" s="55"/>
      <c r="C105" s="56"/>
      <c r="D105" s="56"/>
      <c r="E105" s="56"/>
      <c r="F105" s="56"/>
      <c r="G105" s="56"/>
      <c r="H105" s="56"/>
      <c r="I105" s="56"/>
      <c r="J105" s="56"/>
      <c r="K105" s="56"/>
      <c r="L105" s="56"/>
      <c r="M105" s="56"/>
      <c r="N105" s="56"/>
      <c r="O105" s="56"/>
      <c r="P105" s="56"/>
      <c r="Q105" s="56"/>
      <c r="R105" s="57"/>
    </row>
    <row r="109" spans="2:21" s="1" customFormat="1" ht="6.95" customHeight="1">
      <c r="B109" s="58"/>
      <c r="C109" s="59"/>
      <c r="D109" s="59"/>
      <c r="E109" s="59"/>
      <c r="F109" s="59"/>
      <c r="G109" s="59"/>
      <c r="H109" s="59"/>
      <c r="I109" s="59"/>
      <c r="J109" s="59"/>
      <c r="K109" s="59"/>
      <c r="L109" s="59"/>
      <c r="M109" s="59"/>
      <c r="N109" s="59"/>
      <c r="O109" s="59"/>
      <c r="P109" s="59"/>
      <c r="Q109" s="59"/>
      <c r="R109" s="60"/>
    </row>
    <row r="110" spans="2:21" s="1" customFormat="1" ht="36.950000000000003" customHeight="1">
      <c r="B110" s="31"/>
      <c r="C110" s="238" t="s">
        <v>118</v>
      </c>
      <c r="D110" s="284"/>
      <c r="E110" s="284"/>
      <c r="F110" s="284"/>
      <c r="G110" s="284"/>
      <c r="H110" s="284"/>
      <c r="I110" s="284"/>
      <c r="J110" s="284"/>
      <c r="K110" s="284"/>
      <c r="L110" s="284"/>
      <c r="M110" s="284"/>
      <c r="N110" s="284"/>
      <c r="O110" s="284"/>
      <c r="P110" s="284"/>
      <c r="Q110" s="284"/>
      <c r="R110" s="33"/>
    </row>
    <row r="111" spans="2:21" s="1" customFormat="1" ht="6.95" customHeight="1">
      <c r="B111" s="31"/>
      <c r="C111" s="212"/>
      <c r="D111" s="212"/>
      <c r="E111" s="212"/>
      <c r="F111" s="212"/>
      <c r="G111" s="212"/>
      <c r="H111" s="212"/>
      <c r="I111" s="212"/>
      <c r="J111" s="212"/>
      <c r="K111" s="212"/>
      <c r="L111" s="212"/>
      <c r="M111" s="212"/>
      <c r="N111" s="212"/>
      <c r="O111" s="212"/>
      <c r="P111" s="212"/>
      <c r="Q111" s="212"/>
      <c r="R111" s="33"/>
    </row>
    <row r="112" spans="2:21" s="1" customFormat="1" ht="30" customHeight="1">
      <c r="B112" s="31"/>
      <c r="C112" s="213" t="s">
        <v>16</v>
      </c>
      <c r="D112" s="212"/>
      <c r="E112" s="212"/>
      <c r="F112" s="285" t="str">
        <f>F6</f>
        <v xml:space="preserve"> Český rozhlas</v>
      </c>
      <c r="G112" s="286"/>
      <c r="H112" s="286"/>
      <c r="I112" s="286"/>
      <c r="J112" s="286"/>
      <c r="K112" s="286"/>
      <c r="L112" s="286"/>
      <c r="M112" s="286"/>
      <c r="N112" s="286"/>
      <c r="O112" s="286"/>
      <c r="P112" s="286"/>
      <c r="Q112" s="212"/>
      <c r="R112" s="33"/>
    </row>
    <row r="113" spans="2:65" s="1" customFormat="1" ht="36.950000000000003" customHeight="1">
      <c r="B113" s="31"/>
      <c r="C113" s="65" t="s">
        <v>92</v>
      </c>
      <c r="D113" s="212"/>
      <c r="E113" s="212"/>
      <c r="F113" s="244">
        <v>13</v>
      </c>
      <c r="G113" s="284"/>
      <c r="H113" s="284"/>
      <c r="I113" s="284"/>
      <c r="J113" s="284"/>
      <c r="K113" s="284"/>
      <c r="L113" s="284"/>
      <c r="M113" s="284"/>
      <c r="N113" s="284"/>
      <c r="O113" s="284"/>
      <c r="P113" s="284"/>
      <c r="Q113" s="212"/>
      <c r="R113" s="33"/>
    </row>
    <row r="114" spans="2:65" s="1" customFormat="1" ht="6.95" customHeight="1">
      <c r="B114" s="31"/>
      <c r="C114" s="212"/>
      <c r="D114" s="212"/>
      <c r="E114" s="212"/>
      <c r="F114" s="212"/>
      <c r="G114" s="212"/>
      <c r="H114" s="212"/>
      <c r="I114" s="212"/>
      <c r="J114" s="212"/>
      <c r="K114" s="212"/>
      <c r="L114" s="212"/>
      <c r="M114" s="212"/>
      <c r="N114" s="212"/>
      <c r="O114" s="212"/>
      <c r="P114" s="212"/>
      <c r="Q114" s="212"/>
      <c r="R114" s="33"/>
    </row>
    <row r="115" spans="2:65" s="1" customFormat="1" ht="18" customHeight="1">
      <c r="B115" s="31"/>
      <c r="C115" s="213" t="s">
        <v>19</v>
      </c>
      <c r="D115" s="212"/>
      <c r="E115" s="212"/>
      <c r="F115" s="209" t="str">
        <f>F9</f>
        <v xml:space="preserve"> </v>
      </c>
      <c r="G115" s="212"/>
      <c r="H115" s="212"/>
      <c r="I115" s="212"/>
      <c r="J115" s="212"/>
      <c r="K115" s="213" t="s">
        <v>21</v>
      </c>
      <c r="L115" s="212"/>
      <c r="M115" s="287" t="str">
        <f>IF(O9="","",O9)</f>
        <v>6. 2. 2019</v>
      </c>
      <c r="N115" s="287"/>
      <c r="O115" s="287"/>
      <c r="P115" s="287"/>
      <c r="Q115" s="212"/>
      <c r="R115" s="33"/>
    </row>
    <row r="116" spans="2:65" s="1" customFormat="1" ht="6.95" customHeight="1">
      <c r="B116" s="31"/>
      <c r="C116" s="212"/>
      <c r="D116" s="212"/>
      <c r="E116" s="212"/>
      <c r="F116" s="212"/>
      <c r="G116" s="212"/>
      <c r="H116" s="212"/>
      <c r="I116" s="212"/>
      <c r="J116" s="212"/>
      <c r="K116" s="212"/>
      <c r="L116" s="212"/>
      <c r="M116" s="212"/>
      <c r="N116" s="212"/>
      <c r="O116" s="212"/>
      <c r="P116" s="212"/>
      <c r="Q116" s="212"/>
      <c r="R116" s="33"/>
    </row>
    <row r="117" spans="2:65" s="1" customFormat="1" ht="15">
      <c r="B117" s="31"/>
      <c r="C117" s="213" t="s">
        <v>23</v>
      </c>
      <c r="D117" s="212"/>
      <c r="E117" s="212"/>
      <c r="F117" s="209" t="str">
        <f>E12</f>
        <v xml:space="preserve"> </v>
      </c>
      <c r="G117" s="212"/>
      <c r="H117" s="212"/>
      <c r="I117" s="212"/>
      <c r="J117" s="212"/>
      <c r="K117" s="213" t="s">
        <v>27</v>
      </c>
      <c r="L117" s="212"/>
      <c r="M117" s="268" t="str">
        <f>E18</f>
        <v xml:space="preserve"> </v>
      </c>
      <c r="N117" s="268"/>
      <c r="O117" s="268"/>
      <c r="P117" s="268"/>
      <c r="Q117" s="268"/>
      <c r="R117" s="33"/>
    </row>
    <row r="118" spans="2:65" s="1" customFormat="1" ht="14.45" customHeight="1">
      <c r="B118" s="31"/>
      <c r="C118" s="213" t="s">
        <v>26</v>
      </c>
      <c r="D118" s="212"/>
      <c r="E118" s="212"/>
      <c r="F118" s="209" t="str">
        <f>IF(E15="","",E15)</f>
        <v xml:space="preserve"> </v>
      </c>
      <c r="G118" s="212"/>
      <c r="H118" s="212"/>
      <c r="I118" s="212"/>
      <c r="J118" s="212"/>
      <c r="K118" s="213" t="s">
        <v>29</v>
      </c>
      <c r="L118" s="212"/>
      <c r="M118" s="268" t="str">
        <f>E21</f>
        <v xml:space="preserve"> </v>
      </c>
      <c r="N118" s="268"/>
      <c r="O118" s="268"/>
      <c r="P118" s="268"/>
      <c r="Q118" s="268"/>
      <c r="R118" s="33"/>
    </row>
    <row r="119" spans="2:65" s="1" customFormat="1" ht="10.35" hidden="1" customHeight="1">
      <c r="B119" s="31"/>
      <c r="C119" s="212"/>
      <c r="D119" s="212"/>
      <c r="E119" s="212"/>
      <c r="F119" s="212"/>
      <c r="G119" s="212"/>
      <c r="H119" s="212"/>
      <c r="I119" s="212"/>
      <c r="J119" s="212"/>
      <c r="K119" s="212"/>
      <c r="L119" s="212"/>
      <c r="M119" s="212"/>
      <c r="N119" s="212"/>
      <c r="O119" s="212"/>
      <c r="P119" s="219">
        <f>N121</f>
        <v>0</v>
      </c>
      <c r="Q119" s="212"/>
      <c r="R119" s="33"/>
    </row>
    <row r="120" spans="2:65" s="8" customFormat="1" ht="29.25" customHeight="1">
      <c r="B120" s="117"/>
      <c r="C120" s="118" t="s">
        <v>119</v>
      </c>
      <c r="D120" s="214" t="s">
        <v>120</v>
      </c>
      <c r="E120" s="214" t="s">
        <v>51</v>
      </c>
      <c r="F120" s="292" t="s">
        <v>121</v>
      </c>
      <c r="G120" s="292"/>
      <c r="H120" s="292"/>
      <c r="I120" s="292"/>
      <c r="J120" s="214" t="s">
        <v>122</v>
      </c>
      <c r="K120" s="214" t="s">
        <v>123</v>
      </c>
      <c r="L120" s="292" t="s">
        <v>124</v>
      </c>
      <c r="M120" s="292"/>
      <c r="N120" s="292" t="s">
        <v>96</v>
      </c>
      <c r="O120" s="292"/>
      <c r="P120" s="292"/>
      <c r="Q120" s="293"/>
      <c r="R120" s="120"/>
      <c r="T120" s="72" t="s">
        <v>125</v>
      </c>
      <c r="U120" s="73" t="s">
        <v>33</v>
      </c>
      <c r="V120" s="73" t="s">
        <v>126</v>
      </c>
      <c r="W120" s="73" t="s">
        <v>127</v>
      </c>
      <c r="X120" s="73" t="s">
        <v>128</v>
      </c>
      <c r="Y120" s="73" t="s">
        <v>129</v>
      </c>
      <c r="Z120" s="73" t="s">
        <v>130</v>
      </c>
      <c r="AA120" s="74" t="s">
        <v>131</v>
      </c>
    </row>
    <row r="121" spans="2:65" s="1" customFormat="1" ht="29.25" customHeight="1">
      <c r="B121" s="31"/>
      <c r="C121" s="76" t="s">
        <v>93</v>
      </c>
      <c r="D121" s="212"/>
      <c r="E121" s="212"/>
      <c r="F121" s="212"/>
      <c r="G121" s="212"/>
      <c r="H121" s="212"/>
      <c r="I121" s="212"/>
      <c r="J121" s="212"/>
      <c r="K121" s="212"/>
      <c r="L121" s="212"/>
      <c r="M121" s="212"/>
      <c r="N121" s="301">
        <f>BK121</f>
        <v>0</v>
      </c>
      <c r="O121" s="302"/>
      <c r="P121" s="302"/>
      <c r="Q121" s="302"/>
      <c r="R121" s="33"/>
      <c r="T121" s="75"/>
      <c r="U121" s="47"/>
      <c r="V121" s="47"/>
      <c r="W121" s="121">
        <f>W122+W155+W160+W163</f>
        <v>22.608900000000002</v>
      </c>
      <c r="X121" s="47"/>
      <c r="Y121" s="121">
        <f>Y122+Y155+Y160+Y163</f>
        <v>0.48856500000000003</v>
      </c>
      <c r="Z121" s="47"/>
      <c r="AA121" s="122">
        <f>AA122+AA155+AA160+AA163</f>
        <v>0</v>
      </c>
      <c r="AT121" s="18" t="s">
        <v>67</v>
      </c>
      <c r="AU121" s="18" t="s">
        <v>98</v>
      </c>
      <c r="BK121" s="123">
        <f>BK122+BK155+BK160+BK163</f>
        <v>0</v>
      </c>
    </row>
    <row r="122" spans="2:65" s="9" customFormat="1" ht="37.35" customHeight="1">
      <c r="B122" s="124"/>
      <c r="C122" s="125"/>
      <c r="D122" s="126" t="s">
        <v>99</v>
      </c>
      <c r="E122" s="126"/>
      <c r="F122" s="126"/>
      <c r="G122" s="126"/>
      <c r="H122" s="126"/>
      <c r="I122" s="126"/>
      <c r="J122" s="126"/>
      <c r="K122" s="126"/>
      <c r="L122" s="126"/>
      <c r="M122" s="126"/>
      <c r="N122" s="294">
        <f>BK122</f>
        <v>0</v>
      </c>
      <c r="O122" s="295"/>
      <c r="P122" s="295"/>
      <c r="Q122" s="295"/>
      <c r="R122" s="127"/>
      <c r="T122" s="128"/>
      <c r="U122" s="125"/>
      <c r="V122" s="125"/>
      <c r="W122" s="129">
        <f>W123+W131+W133+W137+W145+W150</f>
        <v>22.608900000000002</v>
      </c>
      <c r="X122" s="125"/>
      <c r="Y122" s="129">
        <f>Y123+Y131+Y133+Y137+Y145+Y150</f>
        <v>0.48856500000000003</v>
      </c>
      <c r="Z122" s="125"/>
      <c r="AA122" s="130">
        <f>AA123+AA131+AA133+AA137+AA145+AA150</f>
        <v>0</v>
      </c>
      <c r="AR122" s="131" t="s">
        <v>74</v>
      </c>
      <c r="AT122" s="132" t="s">
        <v>67</v>
      </c>
      <c r="AU122" s="132" t="s">
        <v>68</v>
      </c>
      <c r="AY122" s="131" t="s">
        <v>132</v>
      </c>
      <c r="BK122" s="133">
        <f>BK123+BK131+BK133+BK137+BK145+BK150</f>
        <v>0</v>
      </c>
    </row>
    <row r="123" spans="2:65" s="9" customFormat="1" ht="19.899999999999999" customHeight="1">
      <c r="B123" s="124"/>
      <c r="C123" s="125"/>
      <c r="D123" s="134" t="s">
        <v>100</v>
      </c>
      <c r="E123" s="134"/>
      <c r="F123" s="134"/>
      <c r="G123" s="134"/>
      <c r="H123" s="134"/>
      <c r="I123" s="134"/>
      <c r="J123" s="134"/>
      <c r="K123" s="134"/>
      <c r="L123" s="134"/>
      <c r="M123" s="134"/>
      <c r="N123" s="273">
        <f>BK123</f>
        <v>0</v>
      </c>
      <c r="O123" s="274"/>
      <c r="P123" s="274"/>
      <c r="Q123" s="274"/>
      <c r="R123" s="127"/>
      <c r="T123" s="128"/>
      <c r="U123" s="125"/>
      <c r="V123" s="125"/>
      <c r="W123" s="129">
        <f>SUM(W124:W130)</f>
        <v>3.5880000000000001</v>
      </c>
      <c r="X123" s="125"/>
      <c r="Y123" s="129">
        <f>SUM(Y124:Y130)</f>
        <v>0</v>
      </c>
      <c r="Z123" s="125"/>
      <c r="AA123" s="130">
        <f>SUM(AA124:AA130)</f>
        <v>0</v>
      </c>
      <c r="AR123" s="131" t="s">
        <v>74</v>
      </c>
      <c r="AT123" s="132" t="s">
        <v>67</v>
      </c>
      <c r="AU123" s="132" t="s">
        <v>74</v>
      </c>
      <c r="AY123" s="131" t="s">
        <v>132</v>
      </c>
      <c r="BK123" s="133">
        <f>SUM(BK124:BK130)</f>
        <v>0</v>
      </c>
    </row>
    <row r="124" spans="2:65" s="1" customFormat="1" ht="38.25" customHeight="1">
      <c r="B124" s="135"/>
      <c r="C124" s="136">
        <v>1</v>
      </c>
      <c r="D124" s="136" t="s">
        <v>133</v>
      </c>
      <c r="E124" s="137" t="s">
        <v>138</v>
      </c>
      <c r="F124" s="275" t="s">
        <v>139</v>
      </c>
      <c r="G124" s="275"/>
      <c r="H124" s="275"/>
      <c r="I124" s="275"/>
      <c r="J124" s="138" t="s">
        <v>136</v>
      </c>
      <c r="K124" s="139">
        <v>14.100000000000001</v>
      </c>
      <c r="L124" s="271"/>
      <c r="M124" s="271"/>
      <c r="N124" s="271">
        <f t="shared" ref="N124:N130" si="0">ROUND(L124*K124,2)</f>
        <v>0</v>
      </c>
      <c r="O124" s="271"/>
      <c r="P124" s="271"/>
      <c r="Q124" s="271"/>
      <c r="R124" s="140"/>
      <c r="T124" s="141" t="s">
        <v>5</v>
      </c>
      <c r="U124" s="40" t="s">
        <v>34</v>
      </c>
      <c r="V124" s="142">
        <v>0</v>
      </c>
      <c r="W124" s="142">
        <f t="shared" ref="W124:W130" si="1">V124*K124</f>
        <v>0</v>
      </c>
      <c r="X124" s="142">
        <v>0</v>
      </c>
      <c r="Y124" s="142">
        <f t="shared" ref="Y124:Y130" si="2">X124*K124</f>
        <v>0</v>
      </c>
      <c r="Z124" s="142">
        <v>0</v>
      </c>
      <c r="AA124" s="143">
        <f t="shared" ref="AA124:AA130" si="3">Z124*K124</f>
        <v>0</v>
      </c>
      <c r="AE124" s="218"/>
      <c r="AR124" s="18" t="s">
        <v>137</v>
      </c>
      <c r="AT124" s="18" t="s">
        <v>133</v>
      </c>
      <c r="AU124" s="18" t="s">
        <v>90</v>
      </c>
      <c r="AY124" s="18" t="s">
        <v>132</v>
      </c>
      <c r="BE124" s="144">
        <f t="shared" ref="BE124:BE130" si="4">IF(U124="základní",N124,0)</f>
        <v>0</v>
      </c>
      <c r="BF124" s="144">
        <f t="shared" ref="BF124:BF130" si="5">IF(U124="snížená",N124,0)</f>
        <v>0</v>
      </c>
      <c r="BG124" s="144">
        <f t="shared" ref="BG124:BG130" si="6">IF(U124="zákl. přenesená",N124,0)</f>
        <v>0</v>
      </c>
      <c r="BH124" s="144">
        <f t="shared" ref="BH124:BH130" si="7">IF(U124="sníž. přenesená",N124,0)</f>
        <v>0</v>
      </c>
      <c r="BI124" s="144">
        <f t="shared" ref="BI124:BI130" si="8">IF(U124="nulová",N124,0)</f>
        <v>0</v>
      </c>
      <c r="BJ124" s="18" t="s">
        <v>74</v>
      </c>
      <c r="BK124" s="144">
        <f t="shared" ref="BK124:BK130" si="9">ROUND(L124*K124,2)</f>
        <v>0</v>
      </c>
      <c r="BL124" s="18" t="s">
        <v>137</v>
      </c>
      <c r="BM124" s="18" t="s">
        <v>90</v>
      </c>
    </row>
    <row r="125" spans="2:65" s="1" customFormat="1" ht="25.5" customHeight="1">
      <c r="B125" s="135"/>
      <c r="C125" s="136">
        <v>2</v>
      </c>
      <c r="D125" s="136" t="s">
        <v>133</v>
      </c>
      <c r="E125" s="145" t="s">
        <v>153</v>
      </c>
      <c r="F125" s="305" t="s">
        <v>154</v>
      </c>
      <c r="G125" s="306"/>
      <c r="H125" s="306"/>
      <c r="I125" s="307"/>
      <c r="J125" s="138" t="s">
        <v>155</v>
      </c>
      <c r="K125" s="139">
        <v>12</v>
      </c>
      <c r="L125" s="271"/>
      <c r="M125" s="271"/>
      <c r="N125" s="271">
        <f t="shared" si="0"/>
        <v>0</v>
      </c>
      <c r="O125" s="271"/>
      <c r="P125" s="271"/>
      <c r="Q125" s="271"/>
      <c r="R125" s="140"/>
      <c r="T125" s="141" t="s">
        <v>5</v>
      </c>
      <c r="U125" s="40" t="s">
        <v>34</v>
      </c>
      <c r="V125" s="142">
        <v>0</v>
      </c>
      <c r="W125" s="142">
        <f t="shared" si="1"/>
        <v>0</v>
      </c>
      <c r="X125" s="142">
        <v>0</v>
      </c>
      <c r="Y125" s="142">
        <f t="shared" si="2"/>
        <v>0</v>
      </c>
      <c r="Z125" s="142">
        <v>0</v>
      </c>
      <c r="AA125" s="143">
        <f t="shared" si="3"/>
        <v>0</v>
      </c>
      <c r="AE125" s="218"/>
      <c r="AR125" s="18" t="s">
        <v>137</v>
      </c>
      <c r="AT125" s="18" t="s">
        <v>133</v>
      </c>
      <c r="AU125" s="18" t="s">
        <v>90</v>
      </c>
      <c r="AY125" s="18" t="s">
        <v>132</v>
      </c>
      <c r="BE125" s="144">
        <f t="shared" si="4"/>
        <v>0</v>
      </c>
      <c r="BF125" s="144">
        <f t="shared" si="5"/>
        <v>0</v>
      </c>
      <c r="BG125" s="144">
        <f t="shared" si="6"/>
        <v>0</v>
      </c>
      <c r="BH125" s="144">
        <f t="shared" si="7"/>
        <v>0</v>
      </c>
      <c r="BI125" s="144">
        <f t="shared" si="8"/>
        <v>0</v>
      </c>
      <c r="BJ125" s="18" t="s">
        <v>74</v>
      </c>
      <c r="BK125" s="144">
        <f t="shared" si="9"/>
        <v>0</v>
      </c>
      <c r="BL125" s="18" t="s">
        <v>137</v>
      </c>
      <c r="BM125" s="18" t="s">
        <v>137</v>
      </c>
    </row>
    <row r="126" spans="2:65" s="1" customFormat="1" ht="25.5" customHeight="1">
      <c r="B126" s="135"/>
      <c r="C126" s="136">
        <v>3</v>
      </c>
      <c r="D126" s="136" t="s">
        <v>133</v>
      </c>
      <c r="E126" s="145" t="s">
        <v>157</v>
      </c>
      <c r="F126" s="305" t="s">
        <v>158</v>
      </c>
      <c r="G126" s="306"/>
      <c r="H126" s="306"/>
      <c r="I126" s="307"/>
      <c r="J126" s="138" t="s">
        <v>155</v>
      </c>
      <c r="K126" s="139">
        <v>12</v>
      </c>
      <c r="L126" s="271"/>
      <c r="M126" s="271"/>
      <c r="N126" s="271">
        <f t="shared" si="0"/>
        <v>0</v>
      </c>
      <c r="O126" s="271"/>
      <c r="P126" s="271"/>
      <c r="Q126" s="271"/>
      <c r="R126" s="140"/>
      <c r="T126" s="141" t="s">
        <v>5</v>
      </c>
      <c r="U126" s="40" t="s">
        <v>34</v>
      </c>
      <c r="V126" s="142">
        <v>0</v>
      </c>
      <c r="W126" s="142">
        <f t="shared" si="1"/>
        <v>0</v>
      </c>
      <c r="X126" s="142">
        <v>0</v>
      </c>
      <c r="Y126" s="142">
        <f t="shared" si="2"/>
        <v>0</v>
      </c>
      <c r="Z126" s="142">
        <v>0</v>
      </c>
      <c r="AA126" s="143">
        <f t="shared" si="3"/>
        <v>0</v>
      </c>
      <c r="AE126" s="218"/>
      <c r="AR126" s="18" t="s">
        <v>137</v>
      </c>
      <c r="AT126" s="18" t="s">
        <v>133</v>
      </c>
      <c r="AU126" s="18" t="s">
        <v>90</v>
      </c>
      <c r="AY126" s="18" t="s">
        <v>132</v>
      </c>
      <c r="BE126" s="144">
        <f t="shared" si="4"/>
        <v>0</v>
      </c>
      <c r="BF126" s="144">
        <f t="shared" si="5"/>
        <v>0</v>
      </c>
      <c r="BG126" s="144">
        <f t="shared" si="6"/>
        <v>0</v>
      </c>
      <c r="BH126" s="144">
        <f t="shared" si="7"/>
        <v>0</v>
      </c>
      <c r="BI126" s="144">
        <f t="shared" si="8"/>
        <v>0</v>
      </c>
      <c r="BJ126" s="18" t="s">
        <v>74</v>
      </c>
      <c r="BK126" s="144">
        <f t="shared" si="9"/>
        <v>0</v>
      </c>
      <c r="BL126" s="18" t="s">
        <v>137</v>
      </c>
      <c r="BM126" s="18" t="s">
        <v>142</v>
      </c>
    </row>
    <row r="127" spans="2:65" s="1" customFormat="1" ht="25.5" customHeight="1">
      <c r="B127" s="135"/>
      <c r="C127" s="136">
        <v>4</v>
      </c>
      <c r="D127" s="136" t="s">
        <v>133</v>
      </c>
      <c r="E127" s="137" t="s">
        <v>160</v>
      </c>
      <c r="F127" s="275" t="s">
        <v>161</v>
      </c>
      <c r="G127" s="275"/>
      <c r="H127" s="275"/>
      <c r="I127" s="275"/>
      <c r="J127" s="138" t="s">
        <v>441</v>
      </c>
      <c r="K127" s="139">
        <v>7.8000000000000007</v>
      </c>
      <c r="L127" s="271"/>
      <c r="M127" s="271"/>
      <c r="N127" s="271">
        <f t="shared" si="0"/>
        <v>0</v>
      </c>
      <c r="O127" s="271"/>
      <c r="P127" s="271"/>
      <c r="Q127" s="271"/>
      <c r="R127" s="140"/>
      <c r="T127" s="141" t="s">
        <v>5</v>
      </c>
      <c r="U127" s="40" t="s">
        <v>34</v>
      </c>
      <c r="V127" s="142">
        <v>0</v>
      </c>
      <c r="W127" s="142">
        <f t="shared" si="1"/>
        <v>0</v>
      </c>
      <c r="X127" s="142">
        <v>0</v>
      </c>
      <c r="Y127" s="142">
        <f t="shared" si="2"/>
        <v>0</v>
      </c>
      <c r="Z127" s="142">
        <v>0</v>
      </c>
      <c r="AA127" s="143">
        <f t="shared" si="3"/>
        <v>0</v>
      </c>
      <c r="AE127" s="218"/>
      <c r="AR127" s="18" t="s">
        <v>137</v>
      </c>
      <c r="AT127" s="18" t="s">
        <v>133</v>
      </c>
      <c r="AU127" s="18" t="s">
        <v>90</v>
      </c>
      <c r="AY127" s="18" t="s">
        <v>132</v>
      </c>
      <c r="BE127" s="144">
        <f t="shared" si="4"/>
        <v>0</v>
      </c>
      <c r="BF127" s="144">
        <f t="shared" si="5"/>
        <v>0</v>
      </c>
      <c r="BG127" s="144">
        <f t="shared" si="6"/>
        <v>0</v>
      </c>
      <c r="BH127" s="144">
        <f t="shared" si="7"/>
        <v>0</v>
      </c>
      <c r="BI127" s="144">
        <f t="shared" si="8"/>
        <v>0</v>
      </c>
      <c r="BJ127" s="18" t="s">
        <v>74</v>
      </c>
      <c r="BK127" s="144">
        <f t="shared" si="9"/>
        <v>0</v>
      </c>
      <c r="BL127" s="18" t="s">
        <v>137</v>
      </c>
      <c r="BM127" s="18" t="s">
        <v>145</v>
      </c>
    </row>
    <row r="128" spans="2:65" s="1" customFormat="1" ht="25.5" customHeight="1">
      <c r="B128" s="135"/>
      <c r="C128" s="136">
        <v>5</v>
      </c>
      <c r="D128" s="136" t="s">
        <v>133</v>
      </c>
      <c r="E128" s="137" t="s">
        <v>163</v>
      </c>
      <c r="F128" s="275" t="s">
        <v>164</v>
      </c>
      <c r="G128" s="275"/>
      <c r="H128" s="275"/>
      <c r="I128" s="275"/>
      <c r="J128" s="138" t="s">
        <v>441</v>
      </c>
      <c r="K128" s="139">
        <v>7.8000000000000007</v>
      </c>
      <c r="L128" s="271"/>
      <c r="M128" s="271"/>
      <c r="N128" s="271">
        <f t="shared" si="0"/>
        <v>0</v>
      </c>
      <c r="O128" s="271"/>
      <c r="P128" s="271"/>
      <c r="Q128" s="271"/>
      <c r="R128" s="140"/>
      <c r="T128" s="141" t="s">
        <v>5</v>
      </c>
      <c r="U128" s="40" t="s">
        <v>34</v>
      </c>
      <c r="V128" s="142">
        <v>0</v>
      </c>
      <c r="W128" s="142">
        <f t="shared" si="1"/>
        <v>0</v>
      </c>
      <c r="X128" s="142">
        <v>0</v>
      </c>
      <c r="Y128" s="142">
        <f t="shared" si="2"/>
        <v>0</v>
      </c>
      <c r="Z128" s="142">
        <v>0</v>
      </c>
      <c r="AA128" s="143">
        <f t="shared" si="3"/>
        <v>0</v>
      </c>
      <c r="AE128" s="218"/>
      <c r="AR128" s="18" t="s">
        <v>137</v>
      </c>
      <c r="AT128" s="18" t="s">
        <v>133</v>
      </c>
      <c r="AU128" s="18" t="s">
        <v>90</v>
      </c>
      <c r="AY128" s="18" t="s">
        <v>132</v>
      </c>
      <c r="BE128" s="144">
        <f t="shared" si="4"/>
        <v>0</v>
      </c>
      <c r="BF128" s="144">
        <f t="shared" si="5"/>
        <v>0</v>
      </c>
      <c r="BG128" s="144">
        <f t="shared" si="6"/>
        <v>0</v>
      </c>
      <c r="BH128" s="144">
        <f t="shared" si="7"/>
        <v>0</v>
      </c>
      <c r="BI128" s="144">
        <f t="shared" si="8"/>
        <v>0</v>
      </c>
      <c r="BJ128" s="18" t="s">
        <v>74</v>
      </c>
      <c r="BK128" s="144">
        <f t="shared" si="9"/>
        <v>0</v>
      </c>
      <c r="BL128" s="18" t="s">
        <v>137</v>
      </c>
      <c r="BM128" s="18" t="s">
        <v>149</v>
      </c>
    </row>
    <row r="129" spans="2:65" s="1" customFormat="1" ht="38.25" customHeight="1">
      <c r="B129" s="135"/>
      <c r="C129" s="136">
        <v>6</v>
      </c>
      <c r="D129" s="136" t="s">
        <v>133</v>
      </c>
      <c r="E129" s="137" t="s">
        <v>166</v>
      </c>
      <c r="F129" s="275" t="s">
        <v>167</v>
      </c>
      <c r="G129" s="275"/>
      <c r="H129" s="275"/>
      <c r="I129" s="275"/>
      <c r="J129" s="138" t="s">
        <v>155</v>
      </c>
      <c r="K129" s="139">
        <v>12</v>
      </c>
      <c r="L129" s="271"/>
      <c r="M129" s="271"/>
      <c r="N129" s="271">
        <f t="shared" si="0"/>
        <v>0</v>
      </c>
      <c r="O129" s="271"/>
      <c r="P129" s="271"/>
      <c r="Q129" s="271"/>
      <c r="R129" s="140"/>
      <c r="T129" s="141" t="s">
        <v>5</v>
      </c>
      <c r="U129" s="40" t="s">
        <v>34</v>
      </c>
      <c r="V129" s="142">
        <v>0</v>
      </c>
      <c r="W129" s="142">
        <f t="shared" si="1"/>
        <v>0</v>
      </c>
      <c r="X129" s="142">
        <v>0</v>
      </c>
      <c r="Y129" s="142">
        <f t="shared" si="2"/>
        <v>0</v>
      </c>
      <c r="Z129" s="142">
        <v>0</v>
      </c>
      <c r="AA129" s="143">
        <f t="shared" si="3"/>
        <v>0</v>
      </c>
      <c r="AE129" s="218"/>
      <c r="AR129" s="18" t="s">
        <v>137</v>
      </c>
      <c r="AT129" s="18" t="s">
        <v>133</v>
      </c>
      <c r="AU129" s="18" t="s">
        <v>90</v>
      </c>
      <c r="AY129" s="18" t="s">
        <v>132</v>
      </c>
      <c r="BE129" s="144">
        <f t="shared" si="4"/>
        <v>0</v>
      </c>
      <c r="BF129" s="144">
        <f t="shared" si="5"/>
        <v>0</v>
      </c>
      <c r="BG129" s="144">
        <f t="shared" si="6"/>
        <v>0</v>
      </c>
      <c r="BH129" s="144">
        <f t="shared" si="7"/>
        <v>0</v>
      </c>
      <c r="BI129" s="144">
        <f t="shared" si="8"/>
        <v>0</v>
      </c>
      <c r="BJ129" s="18" t="s">
        <v>74</v>
      </c>
      <c r="BK129" s="144">
        <f t="shared" si="9"/>
        <v>0</v>
      </c>
      <c r="BL129" s="18" t="s">
        <v>137</v>
      </c>
      <c r="BM129" s="18" t="s">
        <v>152</v>
      </c>
    </row>
    <row r="130" spans="2:65" s="1" customFormat="1" ht="25.5" customHeight="1">
      <c r="B130" s="135"/>
      <c r="C130" s="136">
        <v>7</v>
      </c>
      <c r="D130" s="136" t="s">
        <v>133</v>
      </c>
      <c r="E130" s="137" t="s">
        <v>169</v>
      </c>
      <c r="F130" s="275" t="s">
        <v>170</v>
      </c>
      <c r="G130" s="275"/>
      <c r="H130" s="275"/>
      <c r="I130" s="275"/>
      <c r="J130" s="138" t="s">
        <v>155</v>
      </c>
      <c r="K130" s="139">
        <v>12</v>
      </c>
      <c r="L130" s="271"/>
      <c r="M130" s="271"/>
      <c r="N130" s="271">
        <f t="shared" si="0"/>
        <v>0</v>
      </c>
      <c r="O130" s="271"/>
      <c r="P130" s="271"/>
      <c r="Q130" s="271"/>
      <c r="R130" s="140"/>
      <c r="T130" s="141" t="s">
        <v>5</v>
      </c>
      <c r="U130" s="40" t="s">
        <v>34</v>
      </c>
      <c r="V130" s="142">
        <v>0.29899999999999999</v>
      </c>
      <c r="W130" s="142">
        <f t="shared" si="1"/>
        <v>3.5880000000000001</v>
      </c>
      <c r="X130" s="142">
        <v>0</v>
      </c>
      <c r="Y130" s="142">
        <f t="shared" si="2"/>
        <v>0</v>
      </c>
      <c r="Z130" s="142">
        <v>0</v>
      </c>
      <c r="AA130" s="143">
        <f t="shared" si="3"/>
        <v>0</v>
      </c>
      <c r="AE130" s="218"/>
      <c r="AR130" s="18" t="s">
        <v>137</v>
      </c>
      <c r="AT130" s="18" t="s">
        <v>133</v>
      </c>
      <c r="AU130" s="18" t="s">
        <v>90</v>
      </c>
      <c r="AY130" s="18" t="s">
        <v>132</v>
      </c>
      <c r="BE130" s="144">
        <f t="shared" si="4"/>
        <v>0</v>
      </c>
      <c r="BF130" s="144">
        <f t="shared" si="5"/>
        <v>0</v>
      </c>
      <c r="BG130" s="144">
        <f t="shared" si="6"/>
        <v>0</v>
      </c>
      <c r="BH130" s="144">
        <f t="shared" si="7"/>
        <v>0</v>
      </c>
      <c r="BI130" s="144">
        <f t="shared" si="8"/>
        <v>0</v>
      </c>
      <c r="BJ130" s="18" t="s">
        <v>74</v>
      </c>
      <c r="BK130" s="144">
        <f t="shared" si="9"/>
        <v>0</v>
      </c>
      <c r="BL130" s="18" t="s">
        <v>137</v>
      </c>
      <c r="BM130" s="18" t="s">
        <v>497</v>
      </c>
    </row>
    <row r="131" spans="2:65" s="9" customFormat="1" ht="29.85" hidden="1" customHeight="1">
      <c r="B131" s="124"/>
      <c r="C131" s="125"/>
      <c r="D131" s="134"/>
      <c r="E131" s="134"/>
      <c r="F131" s="134"/>
      <c r="G131" s="134"/>
      <c r="H131" s="134"/>
      <c r="I131" s="134"/>
      <c r="J131" s="134"/>
      <c r="K131" s="134">
        <v>0</v>
      </c>
      <c r="L131" s="134"/>
      <c r="M131" s="134"/>
      <c r="N131" s="278"/>
      <c r="O131" s="279"/>
      <c r="P131" s="279"/>
      <c r="Q131" s="279"/>
      <c r="R131" s="127"/>
      <c r="T131" s="128"/>
      <c r="U131" s="125"/>
      <c r="V131" s="125"/>
      <c r="W131" s="129"/>
      <c r="X131" s="125"/>
      <c r="Y131" s="129"/>
      <c r="Z131" s="125"/>
      <c r="AA131" s="130"/>
      <c r="AC131" s="1"/>
      <c r="AE131" s="218"/>
      <c r="AR131" s="131"/>
      <c r="AT131" s="132"/>
      <c r="AU131" s="132"/>
      <c r="AY131" s="131"/>
      <c r="BK131" s="133"/>
    </row>
    <row r="132" spans="2:65" s="1" customFormat="1" ht="25.5" hidden="1" customHeight="1">
      <c r="B132" s="135"/>
      <c r="C132" s="136"/>
      <c r="D132" s="136"/>
      <c r="E132" s="137"/>
      <c r="F132" s="275"/>
      <c r="G132" s="275"/>
      <c r="H132" s="275"/>
      <c r="I132" s="275"/>
      <c r="J132" s="138"/>
      <c r="K132" s="139">
        <v>0</v>
      </c>
      <c r="L132" s="271"/>
      <c r="M132" s="271"/>
      <c r="N132" s="271"/>
      <c r="O132" s="271"/>
      <c r="P132" s="271"/>
      <c r="Q132" s="271"/>
      <c r="R132" s="140"/>
      <c r="T132" s="141"/>
      <c r="U132" s="40"/>
      <c r="V132" s="142"/>
      <c r="W132" s="142"/>
      <c r="X132" s="142"/>
      <c r="Y132" s="142"/>
      <c r="Z132" s="142"/>
      <c r="AA132" s="143"/>
      <c r="AE132" s="218"/>
      <c r="AR132" s="18"/>
      <c r="AT132" s="18"/>
      <c r="AU132" s="18"/>
      <c r="AY132" s="18"/>
      <c r="BE132" s="144"/>
      <c r="BF132" s="144"/>
      <c r="BG132" s="144"/>
      <c r="BH132" s="144"/>
      <c r="BI132" s="144"/>
      <c r="BJ132" s="18"/>
      <c r="BK132" s="144"/>
      <c r="BL132" s="18"/>
      <c r="BM132" s="18"/>
    </row>
    <row r="133" spans="2:65" s="9" customFormat="1" ht="29.85" customHeight="1">
      <c r="B133" s="124"/>
      <c r="C133" s="125"/>
      <c r="D133" s="134" t="s">
        <v>102</v>
      </c>
      <c r="E133" s="134"/>
      <c r="F133" s="134"/>
      <c r="G133" s="134"/>
      <c r="H133" s="134"/>
      <c r="I133" s="134"/>
      <c r="J133" s="134"/>
      <c r="K133" s="134"/>
      <c r="L133" s="134"/>
      <c r="M133" s="134"/>
      <c r="N133" s="278">
        <f>BK133</f>
        <v>0</v>
      </c>
      <c r="O133" s="279"/>
      <c r="P133" s="279"/>
      <c r="Q133" s="279"/>
      <c r="R133" s="127"/>
      <c r="T133" s="128"/>
      <c r="U133" s="125"/>
      <c r="V133" s="125"/>
      <c r="W133" s="129">
        <f>SUM(W134:W136)</f>
        <v>19.020900000000001</v>
      </c>
      <c r="X133" s="125"/>
      <c r="Y133" s="129">
        <f>SUM(Y134:Y136)</f>
        <v>0.48856500000000003</v>
      </c>
      <c r="Z133" s="125"/>
      <c r="AA133" s="130">
        <f>SUM(AA134:AA136)</f>
        <v>0</v>
      </c>
      <c r="AC133" s="1"/>
      <c r="AE133" s="218"/>
      <c r="AR133" s="131" t="s">
        <v>74</v>
      </c>
      <c r="AT133" s="132" t="s">
        <v>67</v>
      </c>
      <c r="AU133" s="132" t="s">
        <v>74</v>
      </c>
      <c r="AY133" s="131" t="s">
        <v>132</v>
      </c>
      <c r="BK133" s="133">
        <f>SUM(BK134:BK136)</f>
        <v>0</v>
      </c>
    </row>
    <row r="134" spans="2:65" s="1" customFormat="1" ht="38.25" customHeight="1">
      <c r="B134" s="135"/>
      <c r="C134" s="136">
        <v>8</v>
      </c>
      <c r="D134" s="136" t="s">
        <v>133</v>
      </c>
      <c r="E134" s="137" t="s">
        <v>193</v>
      </c>
      <c r="F134" s="275" t="s">
        <v>194</v>
      </c>
      <c r="G134" s="275"/>
      <c r="H134" s="275"/>
      <c r="I134" s="275"/>
      <c r="J134" s="138" t="s">
        <v>201</v>
      </c>
      <c r="K134" s="139">
        <v>14.100000000000001</v>
      </c>
      <c r="L134" s="271"/>
      <c r="M134" s="271"/>
      <c r="N134" s="271">
        <f>ROUND(L134*K134,2)</f>
        <v>0</v>
      </c>
      <c r="O134" s="271"/>
      <c r="P134" s="271"/>
      <c r="Q134" s="271"/>
      <c r="R134" s="140"/>
      <c r="T134" s="141" t="s">
        <v>5</v>
      </c>
      <c r="U134" s="40" t="s">
        <v>34</v>
      </c>
      <c r="V134" s="142">
        <v>1.349</v>
      </c>
      <c r="W134" s="142">
        <f>V134*K134</f>
        <v>19.020900000000001</v>
      </c>
      <c r="X134" s="142">
        <v>3.465E-2</v>
      </c>
      <c r="Y134" s="142">
        <f>X134*K134</f>
        <v>0.48856500000000003</v>
      </c>
      <c r="Z134" s="142">
        <v>0</v>
      </c>
      <c r="AA134" s="143">
        <f>Z134*K134</f>
        <v>0</v>
      </c>
      <c r="AE134" s="218"/>
      <c r="AR134" s="18" t="s">
        <v>137</v>
      </c>
      <c r="AT134" s="18" t="s">
        <v>133</v>
      </c>
      <c r="AU134" s="18" t="s">
        <v>90</v>
      </c>
      <c r="AY134" s="18" t="s">
        <v>132</v>
      </c>
      <c r="BE134" s="144">
        <f>IF(U134="základní",N134,0)</f>
        <v>0</v>
      </c>
      <c r="BF134" s="144">
        <f>IF(U134="snížená",N134,0)</f>
        <v>0</v>
      </c>
      <c r="BG134" s="144">
        <f>IF(U134="zákl. přenesená",N134,0)</f>
        <v>0</v>
      </c>
      <c r="BH134" s="144">
        <f>IF(U134="sníž. přenesená",N134,0)</f>
        <v>0</v>
      </c>
      <c r="BI134" s="144">
        <f>IF(U134="nulová",N134,0)</f>
        <v>0</v>
      </c>
      <c r="BJ134" s="18" t="s">
        <v>74</v>
      </c>
      <c r="BK134" s="144">
        <f>ROUND(L134*K134,2)</f>
        <v>0</v>
      </c>
      <c r="BL134" s="18" t="s">
        <v>137</v>
      </c>
      <c r="BM134" s="18" t="s">
        <v>496</v>
      </c>
    </row>
    <row r="135" spans="2:65" s="1" customFormat="1" ht="25.5" customHeight="1">
      <c r="B135" s="135"/>
      <c r="C135" s="136">
        <v>9</v>
      </c>
      <c r="D135" s="136" t="s">
        <v>133</v>
      </c>
      <c r="E135" s="137" t="s">
        <v>196</v>
      </c>
      <c r="F135" s="275" t="s">
        <v>197</v>
      </c>
      <c r="G135" s="275"/>
      <c r="H135" s="275"/>
      <c r="I135" s="275"/>
      <c r="J135" s="138" t="s">
        <v>155</v>
      </c>
      <c r="K135" s="139">
        <v>1.0500000000000003</v>
      </c>
      <c r="L135" s="271"/>
      <c r="M135" s="271"/>
      <c r="N135" s="271">
        <f>ROUND(L135*K135,2)</f>
        <v>0</v>
      </c>
      <c r="O135" s="271"/>
      <c r="P135" s="271"/>
      <c r="Q135" s="271"/>
      <c r="R135" s="140"/>
      <c r="T135" s="141" t="s">
        <v>5</v>
      </c>
      <c r="U135" s="40" t="s">
        <v>34</v>
      </c>
      <c r="V135" s="142">
        <v>0</v>
      </c>
      <c r="W135" s="142">
        <f>V135*K135</f>
        <v>0</v>
      </c>
      <c r="X135" s="142">
        <v>0</v>
      </c>
      <c r="Y135" s="142">
        <f>X135*K135</f>
        <v>0</v>
      </c>
      <c r="Z135" s="142">
        <v>0</v>
      </c>
      <c r="AA135" s="143">
        <f>Z135*K135</f>
        <v>0</v>
      </c>
      <c r="AE135" s="218"/>
      <c r="AR135" s="18" t="s">
        <v>137</v>
      </c>
      <c r="AT135" s="18" t="s">
        <v>133</v>
      </c>
      <c r="AU135" s="18" t="s">
        <v>90</v>
      </c>
      <c r="AY135" s="18" t="s">
        <v>132</v>
      </c>
      <c r="BE135" s="144">
        <f>IF(U135="základní",N135,0)</f>
        <v>0</v>
      </c>
      <c r="BF135" s="144">
        <f>IF(U135="snížená",N135,0)</f>
        <v>0</v>
      </c>
      <c r="BG135" s="144">
        <f>IF(U135="zákl. přenesená",N135,0)</f>
        <v>0</v>
      </c>
      <c r="BH135" s="144">
        <f>IF(U135="sníž. přenesená",N135,0)</f>
        <v>0</v>
      </c>
      <c r="BI135" s="144">
        <f>IF(U135="nulová",N135,0)</f>
        <v>0</v>
      </c>
      <c r="BJ135" s="18" t="s">
        <v>74</v>
      </c>
      <c r="BK135" s="144">
        <f>ROUND(L135*K135,2)</f>
        <v>0</v>
      </c>
      <c r="BL135" s="18" t="s">
        <v>137</v>
      </c>
      <c r="BM135" s="18" t="s">
        <v>159</v>
      </c>
    </row>
    <row r="136" spans="2:65" s="1" customFormat="1" ht="25.5" customHeight="1">
      <c r="B136" s="135"/>
      <c r="C136" s="146">
        <v>10</v>
      </c>
      <c r="D136" s="146" t="s">
        <v>172</v>
      </c>
      <c r="E136" s="147" t="s">
        <v>199</v>
      </c>
      <c r="F136" s="280" t="s">
        <v>200</v>
      </c>
      <c r="G136" s="280"/>
      <c r="H136" s="280"/>
      <c r="I136" s="280"/>
      <c r="J136" s="148" t="s">
        <v>201</v>
      </c>
      <c r="K136" s="149">
        <v>2.1000000000000005</v>
      </c>
      <c r="L136" s="272"/>
      <c r="M136" s="272"/>
      <c r="N136" s="272">
        <f>ROUND(L136*K136,2)</f>
        <v>0</v>
      </c>
      <c r="O136" s="271"/>
      <c r="P136" s="271"/>
      <c r="Q136" s="271"/>
      <c r="R136" s="140"/>
      <c r="T136" s="141" t="s">
        <v>5</v>
      </c>
      <c r="U136" s="40" t="s">
        <v>34</v>
      </c>
      <c r="V136" s="142">
        <v>0</v>
      </c>
      <c r="W136" s="142">
        <f>V136*K136</f>
        <v>0</v>
      </c>
      <c r="X136" s="142">
        <v>0</v>
      </c>
      <c r="Y136" s="142">
        <f>X136*K136</f>
        <v>0</v>
      </c>
      <c r="Z136" s="142">
        <v>0</v>
      </c>
      <c r="AA136" s="143">
        <f>Z136*K136</f>
        <v>0</v>
      </c>
      <c r="AE136" s="218"/>
      <c r="AR136" s="18" t="s">
        <v>145</v>
      </c>
      <c r="AT136" s="18" t="s">
        <v>172</v>
      </c>
      <c r="AU136" s="18" t="s">
        <v>90</v>
      </c>
      <c r="AY136" s="18" t="s">
        <v>132</v>
      </c>
      <c r="BE136" s="144">
        <f>IF(U136="základní",N136,0)</f>
        <v>0</v>
      </c>
      <c r="BF136" s="144">
        <f>IF(U136="snížená",N136,0)</f>
        <v>0</v>
      </c>
      <c r="BG136" s="144">
        <f>IF(U136="zákl. přenesená",N136,0)</f>
        <v>0</v>
      </c>
      <c r="BH136" s="144">
        <f>IF(U136="sníž. přenesená",N136,0)</f>
        <v>0</v>
      </c>
      <c r="BI136" s="144">
        <f>IF(U136="nulová",N136,0)</f>
        <v>0</v>
      </c>
      <c r="BJ136" s="18" t="s">
        <v>74</v>
      </c>
      <c r="BK136" s="144">
        <f>ROUND(L136*K136,2)</f>
        <v>0</v>
      </c>
      <c r="BL136" s="18" t="s">
        <v>137</v>
      </c>
      <c r="BM136" s="18" t="s">
        <v>162</v>
      </c>
    </row>
    <row r="137" spans="2:65" s="9" customFormat="1" ht="29.85" customHeight="1">
      <c r="B137" s="124"/>
      <c r="C137" s="125"/>
      <c r="D137" s="134" t="s">
        <v>104</v>
      </c>
      <c r="E137" s="134"/>
      <c r="F137" s="134"/>
      <c r="G137" s="134"/>
      <c r="H137" s="134"/>
      <c r="I137" s="134"/>
      <c r="J137" s="134"/>
      <c r="K137" s="134"/>
      <c r="L137" s="134"/>
      <c r="M137" s="134"/>
      <c r="N137" s="278">
        <f>BK137</f>
        <v>0</v>
      </c>
      <c r="O137" s="279"/>
      <c r="P137" s="279"/>
      <c r="Q137" s="279"/>
      <c r="R137" s="127"/>
      <c r="T137" s="128"/>
      <c r="U137" s="125"/>
      <c r="V137" s="125"/>
      <c r="W137" s="129">
        <f>SUM(W138:W144)</f>
        <v>0</v>
      </c>
      <c r="X137" s="125"/>
      <c r="Y137" s="129">
        <f>SUM(Y138:Y144)</f>
        <v>0</v>
      </c>
      <c r="Z137" s="125"/>
      <c r="AA137" s="130">
        <f>SUM(AA138:AA144)</f>
        <v>0</v>
      </c>
      <c r="AC137" s="1"/>
      <c r="AE137" s="218"/>
      <c r="AR137" s="131" t="s">
        <v>74</v>
      </c>
      <c r="AT137" s="132" t="s">
        <v>67</v>
      </c>
      <c r="AU137" s="132" t="s">
        <v>74</v>
      </c>
      <c r="AY137" s="131" t="s">
        <v>132</v>
      </c>
      <c r="BK137" s="133">
        <f>SUM(BK138:BK144)</f>
        <v>0</v>
      </c>
    </row>
    <row r="138" spans="2:65" s="1" customFormat="1" ht="25.5" customHeight="1">
      <c r="B138" s="135"/>
      <c r="C138" s="136">
        <v>11</v>
      </c>
      <c r="D138" s="136" t="s">
        <v>133</v>
      </c>
      <c r="E138" s="145" t="s">
        <v>218</v>
      </c>
      <c r="F138" s="275" t="s">
        <v>219</v>
      </c>
      <c r="G138" s="275"/>
      <c r="H138" s="275"/>
      <c r="I138" s="275"/>
      <c r="J138" s="138" t="s">
        <v>136</v>
      </c>
      <c r="K138" s="139">
        <v>24.960000000000008</v>
      </c>
      <c r="L138" s="271"/>
      <c r="M138" s="271"/>
      <c r="N138" s="271">
        <f t="shared" ref="N138:N144" si="10">ROUND(L138*K138,2)</f>
        <v>0</v>
      </c>
      <c r="O138" s="271"/>
      <c r="P138" s="271"/>
      <c r="Q138" s="271"/>
      <c r="R138" s="140"/>
      <c r="T138" s="141" t="s">
        <v>5</v>
      </c>
      <c r="U138" s="40" t="s">
        <v>34</v>
      </c>
      <c r="V138" s="142">
        <v>0</v>
      </c>
      <c r="W138" s="142">
        <f t="shared" ref="W138:W144" si="11">V138*K138</f>
        <v>0</v>
      </c>
      <c r="X138" s="142">
        <v>0</v>
      </c>
      <c r="Y138" s="142">
        <f t="shared" ref="Y138:Y144" si="12">X138*K138</f>
        <v>0</v>
      </c>
      <c r="Z138" s="142">
        <v>0</v>
      </c>
      <c r="AA138" s="143">
        <f t="shared" ref="AA138:AA144" si="13">Z138*K138</f>
        <v>0</v>
      </c>
      <c r="AE138" s="218"/>
      <c r="AR138" s="18" t="s">
        <v>137</v>
      </c>
      <c r="AT138" s="18" t="s">
        <v>133</v>
      </c>
      <c r="AU138" s="18" t="s">
        <v>90</v>
      </c>
      <c r="AY138" s="18" t="s">
        <v>132</v>
      </c>
      <c r="BE138" s="144">
        <f t="shared" ref="BE138:BE144" si="14">IF(U138="základní",N138,0)</f>
        <v>0</v>
      </c>
      <c r="BF138" s="144">
        <f t="shared" ref="BF138:BF144" si="15">IF(U138="snížená",N138,0)</f>
        <v>0</v>
      </c>
      <c r="BG138" s="144">
        <f t="shared" ref="BG138:BG144" si="16">IF(U138="zákl. přenesená",N138,0)</f>
        <v>0</v>
      </c>
      <c r="BH138" s="144">
        <f t="shared" ref="BH138:BH144" si="17">IF(U138="sníž. přenesená",N138,0)</f>
        <v>0</v>
      </c>
      <c r="BI138" s="144">
        <f t="shared" ref="BI138:BI144" si="18">IF(U138="nulová",N138,0)</f>
        <v>0</v>
      </c>
      <c r="BJ138" s="18" t="s">
        <v>74</v>
      </c>
      <c r="BK138" s="144">
        <f t="shared" ref="BK138:BK144" si="19">ROUND(L138*K138,2)</f>
        <v>0</v>
      </c>
      <c r="BL138" s="18" t="s">
        <v>137</v>
      </c>
      <c r="BM138" s="18" t="s">
        <v>165</v>
      </c>
    </row>
    <row r="139" spans="2:65" s="1" customFormat="1" ht="38.25" customHeight="1">
      <c r="B139" s="135"/>
      <c r="C139" s="136">
        <v>12</v>
      </c>
      <c r="D139" s="136" t="s">
        <v>133</v>
      </c>
      <c r="E139" s="145" t="s">
        <v>221</v>
      </c>
      <c r="F139" s="275" t="s">
        <v>222</v>
      </c>
      <c r="G139" s="275"/>
      <c r="H139" s="275"/>
      <c r="I139" s="275"/>
      <c r="J139" s="138" t="s">
        <v>136</v>
      </c>
      <c r="K139" s="139">
        <v>24.960000000000008</v>
      </c>
      <c r="L139" s="271"/>
      <c r="M139" s="271"/>
      <c r="N139" s="271">
        <f t="shared" si="10"/>
        <v>0</v>
      </c>
      <c r="O139" s="271"/>
      <c r="P139" s="271"/>
      <c r="Q139" s="271"/>
      <c r="R139" s="140"/>
      <c r="T139" s="141" t="s">
        <v>5</v>
      </c>
      <c r="U139" s="40" t="s">
        <v>34</v>
      </c>
      <c r="V139" s="142">
        <v>0</v>
      </c>
      <c r="W139" s="142">
        <f t="shared" si="11"/>
        <v>0</v>
      </c>
      <c r="X139" s="142">
        <v>0</v>
      </c>
      <c r="Y139" s="142">
        <f t="shared" si="12"/>
        <v>0</v>
      </c>
      <c r="Z139" s="142">
        <v>0</v>
      </c>
      <c r="AA139" s="143">
        <f t="shared" si="13"/>
        <v>0</v>
      </c>
      <c r="AE139" s="218"/>
      <c r="AR139" s="18" t="s">
        <v>137</v>
      </c>
      <c r="AT139" s="18" t="s">
        <v>133</v>
      </c>
      <c r="AU139" s="18" t="s">
        <v>90</v>
      </c>
      <c r="AY139" s="18" t="s">
        <v>132</v>
      </c>
      <c r="BE139" s="144">
        <f t="shared" si="14"/>
        <v>0</v>
      </c>
      <c r="BF139" s="144">
        <f t="shared" si="15"/>
        <v>0</v>
      </c>
      <c r="BG139" s="144">
        <f t="shared" si="16"/>
        <v>0</v>
      </c>
      <c r="BH139" s="144">
        <f t="shared" si="17"/>
        <v>0</v>
      </c>
      <c r="BI139" s="144">
        <f t="shared" si="18"/>
        <v>0</v>
      </c>
      <c r="BJ139" s="18" t="s">
        <v>74</v>
      </c>
      <c r="BK139" s="144">
        <f t="shared" si="19"/>
        <v>0</v>
      </c>
      <c r="BL139" s="18" t="s">
        <v>137</v>
      </c>
      <c r="BM139" s="18" t="s">
        <v>168</v>
      </c>
    </row>
    <row r="140" spans="2:65" s="1" customFormat="1" ht="25.5" customHeight="1">
      <c r="B140" s="135"/>
      <c r="C140" s="146">
        <v>13</v>
      </c>
      <c r="D140" s="146" t="s">
        <v>172</v>
      </c>
      <c r="E140" s="147" t="s">
        <v>224</v>
      </c>
      <c r="F140" s="280" t="s">
        <v>225</v>
      </c>
      <c r="G140" s="280"/>
      <c r="H140" s="280"/>
      <c r="I140" s="280"/>
      <c r="J140" s="148" t="s">
        <v>136</v>
      </c>
      <c r="K140" s="149">
        <v>24.960000000000008</v>
      </c>
      <c r="L140" s="272"/>
      <c r="M140" s="272"/>
      <c r="N140" s="272">
        <f t="shared" si="10"/>
        <v>0</v>
      </c>
      <c r="O140" s="271"/>
      <c r="P140" s="271"/>
      <c r="Q140" s="271"/>
      <c r="R140" s="140"/>
      <c r="T140" s="141" t="s">
        <v>5</v>
      </c>
      <c r="U140" s="40" t="s">
        <v>34</v>
      </c>
      <c r="V140" s="142">
        <v>0</v>
      </c>
      <c r="W140" s="142">
        <f t="shared" si="11"/>
        <v>0</v>
      </c>
      <c r="X140" s="142">
        <v>0</v>
      </c>
      <c r="Y140" s="142">
        <f t="shared" si="12"/>
        <v>0</v>
      </c>
      <c r="Z140" s="142">
        <v>0</v>
      </c>
      <c r="AA140" s="143">
        <f t="shared" si="13"/>
        <v>0</v>
      </c>
      <c r="AE140" s="218"/>
      <c r="AR140" s="18" t="s">
        <v>145</v>
      </c>
      <c r="AT140" s="18" t="s">
        <v>172</v>
      </c>
      <c r="AU140" s="18" t="s">
        <v>90</v>
      </c>
      <c r="AY140" s="18" t="s">
        <v>132</v>
      </c>
      <c r="BE140" s="144">
        <f t="shared" si="14"/>
        <v>0</v>
      </c>
      <c r="BF140" s="144">
        <f t="shared" si="15"/>
        <v>0</v>
      </c>
      <c r="BG140" s="144">
        <f t="shared" si="16"/>
        <v>0</v>
      </c>
      <c r="BH140" s="144">
        <f t="shared" si="17"/>
        <v>0</v>
      </c>
      <c r="BI140" s="144">
        <f t="shared" si="18"/>
        <v>0</v>
      </c>
      <c r="BJ140" s="18" t="s">
        <v>74</v>
      </c>
      <c r="BK140" s="144">
        <f t="shared" si="19"/>
        <v>0</v>
      </c>
      <c r="BL140" s="18" t="s">
        <v>137</v>
      </c>
      <c r="BM140" s="18" t="s">
        <v>171</v>
      </c>
    </row>
    <row r="141" spans="2:65" s="1" customFormat="1" ht="25.5" customHeight="1">
      <c r="B141" s="135"/>
      <c r="C141" s="136">
        <v>14</v>
      </c>
      <c r="D141" s="136" t="s">
        <v>133</v>
      </c>
      <c r="E141" s="145" t="s">
        <v>227</v>
      </c>
      <c r="F141" s="275" t="s">
        <v>228</v>
      </c>
      <c r="G141" s="275"/>
      <c r="H141" s="275"/>
      <c r="I141" s="275"/>
      <c r="J141" s="138" t="s">
        <v>136</v>
      </c>
      <c r="K141" s="139">
        <v>24.960000000000008</v>
      </c>
      <c r="L141" s="271"/>
      <c r="M141" s="271"/>
      <c r="N141" s="271">
        <f t="shared" si="10"/>
        <v>0</v>
      </c>
      <c r="O141" s="271"/>
      <c r="P141" s="271"/>
      <c r="Q141" s="271"/>
      <c r="R141" s="140"/>
      <c r="T141" s="141" t="s">
        <v>5</v>
      </c>
      <c r="U141" s="40" t="s">
        <v>34</v>
      </c>
      <c r="V141" s="142">
        <v>0</v>
      </c>
      <c r="W141" s="142">
        <f t="shared" si="11"/>
        <v>0</v>
      </c>
      <c r="X141" s="142">
        <v>0</v>
      </c>
      <c r="Y141" s="142">
        <f t="shared" si="12"/>
        <v>0</v>
      </c>
      <c r="Z141" s="142">
        <v>0</v>
      </c>
      <c r="AA141" s="143">
        <f t="shared" si="13"/>
        <v>0</v>
      </c>
      <c r="AE141" s="218"/>
      <c r="AR141" s="18" t="s">
        <v>137</v>
      </c>
      <c r="AT141" s="18" t="s">
        <v>133</v>
      </c>
      <c r="AU141" s="18" t="s">
        <v>90</v>
      </c>
      <c r="AY141" s="18" t="s">
        <v>132</v>
      </c>
      <c r="BE141" s="144">
        <f t="shared" si="14"/>
        <v>0</v>
      </c>
      <c r="BF141" s="144">
        <f t="shared" si="15"/>
        <v>0</v>
      </c>
      <c r="BG141" s="144">
        <f t="shared" si="16"/>
        <v>0</v>
      </c>
      <c r="BH141" s="144">
        <f t="shared" si="17"/>
        <v>0</v>
      </c>
      <c r="BI141" s="144">
        <f t="shared" si="18"/>
        <v>0</v>
      </c>
      <c r="BJ141" s="18" t="s">
        <v>74</v>
      </c>
      <c r="BK141" s="144">
        <f t="shared" si="19"/>
        <v>0</v>
      </c>
      <c r="BL141" s="18" t="s">
        <v>137</v>
      </c>
      <c r="BM141" s="18" t="s">
        <v>176</v>
      </c>
    </row>
    <row r="142" spans="2:65" s="1" customFormat="1" ht="36.75" customHeight="1">
      <c r="B142" s="135"/>
      <c r="C142" s="146">
        <v>15</v>
      </c>
      <c r="D142" s="146" t="s">
        <v>172</v>
      </c>
      <c r="E142" s="147" t="s">
        <v>230</v>
      </c>
      <c r="F142" s="280" t="s">
        <v>231</v>
      </c>
      <c r="G142" s="280"/>
      <c r="H142" s="280"/>
      <c r="I142" s="280"/>
      <c r="J142" s="148" t="s">
        <v>136</v>
      </c>
      <c r="K142" s="149">
        <v>24.960000000000008</v>
      </c>
      <c r="L142" s="272"/>
      <c r="M142" s="272"/>
      <c r="N142" s="272">
        <f t="shared" si="10"/>
        <v>0</v>
      </c>
      <c r="O142" s="271"/>
      <c r="P142" s="271"/>
      <c r="Q142" s="271"/>
      <c r="R142" s="140"/>
      <c r="T142" s="141" t="s">
        <v>5</v>
      </c>
      <c r="U142" s="40" t="s">
        <v>34</v>
      </c>
      <c r="V142" s="142">
        <v>0</v>
      </c>
      <c r="W142" s="142">
        <f t="shared" si="11"/>
        <v>0</v>
      </c>
      <c r="X142" s="142">
        <v>0</v>
      </c>
      <c r="Y142" s="142">
        <f t="shared" si="12"/>
        <v>0</v>
      </c>
      <c r="Z142" s="142">
        <v>0</v>
      </c>
      <c r="AA142" s="143">
        <f t="shared" si="13"/>
        <v>0</v>
      </c>
      <c r="AE142" s="218"/>
      <c r="AR142" s="18" t="s">
        <v>145</v>
      </c>
      <c r="AT142" s="18" t="s">
        <v>172</v>
      </c>
      <c r="AU142" s="18" t="s">
        <v>90</v>
      </c>
      <c r="AY142" s="18" t="s">
        <v>132</v>
      </c>
      <c r="BE142" s="144">
        <f t="shared" si="14"/>
        <v>0</v>
      </c>
      <c r="BF142" s="144">
        <f t="shared" si="15"/>
        <v>0</v>
      </c>
      <c r="BG142" s="144">
        <f t="shared" si="16"/>
        <v>0</v>
      </c>
      <c r="BH142" s="144">
        <f t="shared" si="17"/>
        <v>0</v>
      </c>
      <c r="BI142" s="144">
        <f t="shared" si="18"/>
        <v>0</v>
      </c>
      <c r="BJ142" s="18" t="s">
        <v>74</v>
      </c>
      <c r="BK142" s="144">
        <f t="shared" si="19"/>
        <v>0</v>
      </c>
      <c r="BL142" s="18" t="s">
        <v>137</v>
      </c>
      <c r="BM142" s="18" t="s">
        <v>179</v>
      </c>
    </row>
    <row r="143" spans="2:65" s="1" customFormat="1" ht="25.5" customHeight="1">
      <c r="B143" s="135"/>
      <c r="C143" s="136">
        <v>16</v>
      </c>
      <c r="D143" s="136" t="s">
        <v>133</v>
      </c>
      <c r="E143" s="145" t="s">
        <v>233</v>
      </c>
      <c r="F143" s="275" t="s">
        <v>234</v>
      </c>
      <c r="G143" s="275"/>
      <c r="H143" s="275"/>
      <c r="I143" s="275"/>
      <c r="J143" s="138" t="s">
        <v>136</v>
      </c>
      <c r="K143" s="139">
        <v>24.960000000000008</v>
      </c>
      <c r="L143" s="271"/>
      <c r="M143" s="271"/>
      <c r="N143" s="271">
        <f t="shared" si="10"/>
        <v>0</v>
      </c>
      <c r="O143" s="271"/>
      <c r="P143" s="271"/>
      <c r="Q143" s="271"/>
      <c r="R143" s="140"/>
      <c r="T143" s="141" t="s">
        <v>5</v>
      </c>
      <c r="U143" s="40" t="s">
        <v>34</v>
      </c>
      <c r="V143" s="142">
        <v>0</v>
      </c>
      <c r="W143" s="142">
        <f t="shared" si="11"/>
        <v>0</v>
      </c>
      <c r="X143" s="142">
        <v>0</v>
      </c>
      <c r="Y143" s="142">
        <f t="shared" si="12"/>
        <v>0</v>
      </c>
      <c r="Z143" s="142">
        <v>0</v>
      </c>
      <c r="AA143" s="143">
        <f t="shared" si="13"/>
        <v>0</v>
      </c>
      <c r="AE143" s="218"/>
      <c r="AR143" s="18" t="s">
        <v>137</v>
      </c>
      <c r="AT143" s="18" t="s">
        <v>133</v>
      </c>
      <c r="AU143" s="18" t="s">
        <v>90</v>
      </c>
      <c r="AY143" s="18" t="s">
        <v>132</v>
      </c>
      <c r="BE143" s="144">
        <f t="shared" si="14"/>
        <v>0</v>
      </c>
      <c r="BF143" s="144">
        <f t="shared" si="15"/>
        <v>0</v>
      </c>
      <c r="BG143" s="144">
        <f t="shared" si="16"/>
        <v>0</v>
      </c>
      <c r="BH143" s="144">
        <f t="shared" si="17"/>
        <v>0</v>
      </c>
      <c r="BI143" s="144">
        <f t="shared" si="18"/>
        <v>0</v>
      </c>
      <c r="BJ143" s="18" t="s">
        <v>74</v>
      </c>
      <c r="BK143" s="144">
        <f t="shared" si="19"/>
        <v>0</v>
      </c>
      <c r="BL143" s="18" t="s">
        <v>137</v>
      </c>
      <c r="BM143" s="18" t="s">
        <v>182</v>
      </c>
    </row>
    <row r="144" spans="2:65" s="1" customFormat="1" ht="25.5" customHeight="1">
      <c r="B144" s="135"/>
      <c r="C144" s="136">
        <v>17</v>
      </c>
      <c r="D144" s="136" t="s">
        <v>133</v>
      </c>
      <c r="E144" s="137" t="s">
        <v>495</v>
      </c>
      <c r="F144" s="275" t="s">
        <v>494</v>
      </c>
      <c r="G144" s="275"/>
      <c r="H144" s="275"/>
      <c r="I144" s="275"/>
      <c r="J144" s="138" t="s">
        <v>320</v>
      </c>
      <c r="K144" s="139">
        <v>1</v>
      </c>
      <c r="L144" s="271"/>
      <c r="M144" s="271"/>
      <c r="N144" s="271">
        <f t="shared" si="10"/>
        <v>0</v>
      </c>
      <c r="O144" s="271"/>
      <c r="P144" s="271"/>
      <c r="Q144" s="271"/>
      <c r="R144" s="140"/>
      <c r="T144" s="141" t="s">
        <v>5</v>
      </c>
      <c r="U144" s="40" t="s">
        <v>34</v>
      </c>
      <c r="V144" s="142">
        <v>0</v>
      </c>
      <c r="W144" s="142">
        <f t="shared" si="11"/>
        <v>0</v>
      </c>
      <c r="X144" s="142">
        <v>0</v>
      </c>
      <c r="Y144" s="142">
        <f t="shared" si="12"/>
        <v>0</v>
      </c>
      <c r="Z144" s="142">
        <v>0</v>
      </c>
      <c r="AA144" s="143">
        <f t="shared" si="13"/>
        <v>0</v>
      </c>
      <c r="AE144" s="218"/>
      <c r="AR144" s="18" t="s">
        <v>137</v>
      </c>
      <c r="AT144" s="18" t="s">
        <v>133</v>
      </c>
      <c r="AU144" s="18" t="s">
        <v>90</v>
      </c>
      <c r="AY144" s="18" t="s">
        <v>132</v>
      </c>
      <c r="BE144" s="144">
        <f t="shared" si="14"/>
        <v>0</v>
      </c>
      <c r="BF144" s="144">
        <f t="shared" si="15"/>
        <v>0</v>
      </c>
      <c r="BG144" s="144">
        <f t="shared" si="16"/>
        <v>0</v>
      </c>
      <c r="BH144" s="144">
        <f t="shared" si="17"/>
        <v>0</v>
      </c>
      <c r="BI144" s="144">
        <f t="shared" si="18"/>
        <v>0</v>
      </c>
      <c r="BJ144" s="18" t="s">
        <v>74</v>
      </c>
      <c r="BK144" s="144">
        <f t="shared" si="19"/>
        <v>0</v>
      </c>
      <c r="BL144" s="18" t="s">
        <v>137</v>
      </c>
      <c r="BM144" s="18" t="s">
        <v>185</v>
      </c>
    </row>
    <row r="145" spans="2:65" s="9" customFormat="1" ht="29.85" customHeight="1">
      <c r="B145" s="124"/>
      <c r="C145" s="125"/>
      <c r="D145" s="134" t="s">
        <v>105</v>
      </c>
      <c r="E145" s="134"/>
      <c r="F145" s="134"/>
      <c r="G145" s="134"/>
      <c r="H145" s="134"/>
      <c r="I145" s="134"/>
      <c r="J145" s="134"/>
      <c r="K145" s="134"/>
      <c r="L145" s="134"/>
      <c r="M145" s="134"/>
      <c r="N145" s="278">
        <f>BK145</f>
        <v>0</v>
      </c>
      <c r="O145" s="279"/>
      <c r="P145" s="279"/>
      <c r="Q145" s="279"/>
      <c r="R145" s="127"/>
      <c r="T145" s="128"/>
      <c r="U145" s="125"/>
      <c r="V145" s="125"/>
      <c r="W145" s="129">
        <f>SUM(W146:W149)</f>
        <v>0</v>
      </c>
      <c r="X145" s="125"/>
      <c r="Y145" s="129">
        <f>SUM(Y146:Y149)</f>
        <v>0</v>
      </c>
      <c r="Z145" s="125"/>
      <c r="AA145" s="130">
        <f>SUM(AA146:AA149)</f>
        <v>0</v>
      </c>
      <c r="AC145" s="1"/>
      <c r="AE145" s="218"/>
      <c r="AR145" s="131" t="s">
        <v>74</v>
      </c>
      <c r="AT145" s="132" t="s">
        <v>67</v>
      </c>
      <c r="AU145" s="132" t="s">
        <v>74</v>
      </c>
      <c r="AY145" s="131" t="s">
        <v>132</v>
      </c>
      <c r="BK145" s="133">
        <f>SUM(BK146:BK149)</f>
        <v>0</v>
      </c>
    </row>
    <row r="146" spans="2:65" s="1" customFormat="1" ht="38.25" customHeight="1">
      <c r="B146" s="135"/>
      <c r="C146" s="136">
        <v>18</v>
      </c>
      <c r="D146" s="136" t="s">
        <v>133</v>
      </c>
      <c r="E146" s="137" t="s">
        <v>239</v>
      </c>
      <c r="F146" s="275" t="s">
        <v>240</v>
      </c>
      <c r="G146" s="275"/>
      <c r="H146" s="275"/>
      <c r="I146" s="275"/>
      <c r="J146" s="138" t="s">
        <v>155</v>
      </c>
      <c r="K146" s="139">
        <v>1.5</v>
      </c>
      <c r="L146" s="271"/>
      <c r="M146" s="271"/>
      <c r="N146" s="271">
        <f>ROUND(L146*K146,2)</f>
        <v>0</v>
      </c>
      <c r="O146" s="271"/>
      <c r="P146" s="271"/>
      <c r="Q146" s="271"/>
      <c r="R146" s="140"/>
      <c r="T146" s="141" t="s">
        <v>5</v>
      </c>
      <c r="U146" s="40" t="s">
        <v>34</v>
      </c>
      <c r="V146" s="142">
        <v>0</v>
      </c>
      <c r="W146" s="142">
        <f>V146*K146</f>
        <v>0</v>
      </c>
      <c r="X146" s="142">
        <v>0</v>
      </c>
      <c r="Y146" s="142">
        <f>X146*K146</f>
        <v>0</v>
      </c>
      <c r="Z146" s="142">
        <v>0</v>
      </c>
      <c r="AA146" s="143">
        <f>Z146*K146</f>
        <v>0</v>
      </c>
      <c r="AE146" s="218"/>
      <c r="AR146" s="18" t="s">
        <v>137</v>
      </c>
      <c r="AT146" s="18" t="s">
        <v>133</v>
      </c>
      <c r="AU146" s="18" t="s">
        <v>90</v>
      </c>
      <c r="AY146" s="18" t="s">
        <v>132</v>
      </c>
      <c r="BE146" s="144">
        <f>IF(U146="základní",N146,0)</f>
        <v>0</v>
      </c>
      <c r="BF146" s="144">
        <f>IF(U146="snížená",N146,0)</f>
        <v>0</v>
      </c>
      <c r="BG146" s="144">
        <f>IF(U146="zákl. přenesená",N146,0)</f>
        <v>0</v>
      </c>
      <c r="BH146" s="144">
        <f>IF(U146="sníž. přenesená",N146,0)</f>
        <v>0</v>
      </c>
      <c r="BI146" s="144">
        <f>IF(U146="nulová",N146,0)</f>
        <v>0</v>
      </c>
      <c r="BJ146" s="18" t="s">
        <v>74</v>
      </c>
      <c r="BK146" s="144">
        <f>ROUND(L146*K146,2)</f>
        <v>0</v>
      </c>
      <c r="BL146" s="18" t="s">
        <v>137</v>
      </c>
      <c r="BM146" s="18" t="s">
        <v>189</v>
      </c>
    </row>
    <row r="147" spans="2:65" s="1" customFormat="1" ht="38.25" customHeight="1">
      <c r="B147" s="135"/>
      <c r="C147" s="136">
        <v>19</v>
      </c>
      <c r="D147" s="136" t="s">
        <v>133</v>
      </c>
      <c r="E147" s="145" t="s">
        <v>244</v>
      </c>
      <c r="F147" s="275" t="s">
        <v>245</v>
      </c>
      <c r="G147" s="275"/>
      <c r="H147" s="275"/>
      <c r="I147" s="275"/>
      <c r="J147" s="138" t="s">
        <v>136</v>
      </c>
      <c r="K147" s="139">
        <v>24.960000000000008</v>
      </c>
      <c r="L147" s="271"/>
      <c r="M147" s="271"/>
      <c r="N147" s="271">
        <f>ROUND(L147*K147,2)</f>
        <v>0</v>
      </c>
      <c r="O147" s="271"/>
      <c r="P147" s="271"/>
      <c r="Q147" s="271"/>
      <c r="R147" s="140"/>
      <c r="T147" s="141" t="s">
        <v>5</v>
      </c>
      <c r="U147" s="40" t="s">
        <v>34</v>
      </c>
      <c r="V147" s="142">
        <v>0</v>
      </c>
      <c r="W147" s="142">
        <f>V147*K147</f>
        <v>0</v>
      </c>
      <c r="X147" s="142">
        <v>0</v>
      </c>
      <c r="Y147" s="142">
        <f>X147*K147</f>
        <v>0</v>
      </c>
      <c r="Z147" s="142">
        <v>0</v>
      </c>
      <c r="AA147" s="143">
        <f>Z147*K147</f>
        <v>0</v>
      </c>
      <c r="AE147" s="218"/>
      <c r="AR147" s="18" t="s">
        <v>137</v>
      </c>
      <c r="AT147" s="18" t="s">
        <v>133</v>
      </c>
      <c r="AU147" s="18" t="s">
        <v>90</v>
      </c>
      <c r="AY147" s="18" t="s">
        <v>132</v>
      </c>
      <c r="BE147" s="144">
        <f>IF(U147="základní",N147,0)</f>
        <v>0</v>
      </c>
      <c r="BF147" s="144">
        <f>IF(U147="snížená",N147,0)</f>
        <v>0</v>
      </c>
      <c r="BG147" s="144">
        <f>IF(U147="zákl. přenesená",N147,0)</f>
        <v>0</v>
      </c>
      <c r="BH147" s="144">
        <f>IF(U147="sníž. přenesená",N147,0)</f>
        <v>0</v>
      </c>
      <c r="BI147" s="144">
        <f>IF(U147="nulová",N147,0)</f>
        <v>0</v>
      </c>
      <c r="BJ147" s="18" t="s">
        <v>74</v>
      </c>
      <c r="BK147" s="144">
        <f>ROUND(L147*K147,2)</f>
        <v>0</v>
      </c>
      <c r="BL147" s="18" t="s">
        <v>137</v>
      </c>
      <c r="BM147" s="18" t="s">
        <v>192</v>
      </c>
    </row>
    <row r="148" spans="2:65" s="1" customFormat="1" ht="38.25" customHeight="1">
      <c r="B148" s="135"/>
      <c r="C148" s="136">
        <v>20</v>
      </c>
      <c r="D148" s="136"/>
      <c r="E148" s="145" t="s">
        <v>247</v>
      </c>
      <c r="F148" s="275" t="s">
        <v>248</v>
      </c>
      <c r="G148" s="275"/>
      <c r="H148" s="275"/>
      <c r="I148" s="275"/>
      <c r="J148" s="138" t="s">
        <v>136</v>
      </c>
      <c r="K148" s="139">
        <v>24.960000000000008</v>
      </c>
      <c r="L148" s="271"/>
      <c r="M148" s="271"/>
      <c r="N148" s="271">
        <f>ROUND(L148*K148,2)</f>
        <v>0</v>
      </c>
      <c r="O148" s="271"/>
      <c r="P148" s="271"/>
      <c r="Q148" s="271"/>
      <c r="R148" s="140"/>
      <c r="T148" s="141"/>
      <c r="U148" s="40"/>
      <c r="V148" s="142"/>
      <c r="W148" s="142"/>
      <c r="X148" s="142"/>
      <c r="Y148" s="142"/>
      <c r="Z148" s="142"/>
      <c r="AA148" s="143"/>
      <c r="AE148" s="218"/>
      <c r="AR148" s="18"/>
      <c r="AT148" s="18"/>
      <c r="AU148" s="18"/>
      <c r="AY148" s="18"/>
      <c r="BE148" s="144"/>
      <c r="BF148" s="144"/>
      <c r="BG148" s="144"/>
      <c r="BH148" s="144"/>
      <c r="BI148" s="144"/>
      <c r="BJ148" s="18"/>
      <c r="BK148" s="144">
        <f>ROUND(L148*K148,2)</f>
        <v>0</v>
      </c>
      <c r="BL148" s="18"/>
      <c r="BM148" s="18"/>
    </row>
    <row r="149" spans="2:65" s="1" customFormat="1" ht="38.25" customHeight="1">
      <c r="B149" s="135"/>
      <c r="C149" s="136">
        <v>21</v>
      </c>
      <c r="D149" s="136" t="s">
        <v>133</v>
      </c>
      <c r="E149" s="145" t="s">
        <v>249</v>
      </c>
      <c r="F149" s="275" t="s">
        <v>250</v>
      </c>
      <c r="G149" s="275"/>
      <c r="H149" s="275"/>
      <c r="I149" s="275"/>
      <c r="J149" s="138" t="s">
        <v>136</v>
      </c>
      <c r="K149" s="139">
        <v>24.960000000000008</v>
      </c>
      <c r="L149" s="271"/>
      <c r="M149" s="271"/>
      <c r="N149" s="271">
        <f>ROUND(L149*K149,2)</f>
        <v>0</v>
      </c>
      <c r="O149" s="271"/>
      <c r="P149" s="271"/>
      <c r="Q149" s="271"/>
      <c r="R149" s="140"/>
      <c r="T149" s="141" t="s">
        <v>5</v>
      </c>
      <c r="U149" s="40" t="s">
        <v>34</v>
      </c>
      <c r="V149" s="142">
        <v>0</v>
      </c>
      <c r="W149" s="142">
        <f>V149*K149</f>
        <v>0</v>
      </c>
      <c r="X149" s="142">
        <v>0</v>
      </c>
      <c r="Y149" s="142">
        <f>X149*K149</f>
        <v>0</v>
      </c>
      <c r="Z149" s="142">
        <v>0</v>
      </c>
      <c r="AA149" s="143">
        <f>Z149*K149</f>
        <v>0</v>
      </c>
      <c r="AE149" s="218"/>
      <c r="AR149" s="18" t="s">
        <v>137</v>
      </c>
      <c r="AT149" s="18" t="s">
        <v>133</v>
      </c>
      <c r="AU149" s="18" t="s">
        <v>90</v>
      </c>
      <c r="AY149" s="18" t="s">
        <v>132</v>
      </c>
      <c r="BE149" s="144">
        <f>IF(U149="základní",N149,0)</f>
        <v>0</v>
      </c>
      <c r="BF149" s="144">
        <f>IF(U149="snížená",N149,0)</f>
        <v>0</v>
      </c>
      <c r="BG149" s="144">
        <f>IF(U149="zákl. přenesená",N149,0)</f>
        <v>0</v>
      </c>
      <c r="BH149" s="144">
        <f>IF(U149="sníž. přenesená",N149,0)</f>
        <v>0</v>
      </c>
      <c r="BI149" s="144">
        <f>IF(U149="nulová",N149,0)</f>
        <v>0</v>
      </c>
      <c r="BJ149" s="18" t="s">
        <v>74</v>
      </c>
      <c r="BK149" s="144">
        <f>ROUND(L149*K149,2)</f>
        <v>0</v>
      </c>
      <c r="BL149" s="18" t="s">
        <v>137</v>
      </c>
      <c r="BM149" s="18" t="s">
        <v>195</v>
      </c>
    </row>
    <row r="150" spans="2:65" s="9" customFormat="1" ht="29.85" customHeight="1">
      <c r="B150" s="124"/>
      <c r="C150" s="125"/>
      <c r="D150" s="134" t="s">
        <v>106</v>
      </c>
      <c r="E150" s="134"/>
      <c r="F150" s="134"/>
      <c r="G150" s="134"/>
      <c r="H150" s="134"/>
      <c r="I150" s="134"/>
      <c r="J150" s="134"/>
      <c r="K150" s="134"/>
      <c r="L150" s="134"/>
      <c r="M150" s="134"/>
      <c r="N150" s="278">
        <f>BK150</f>
        <v>0</v>
      </c>
      <c r="O150" s="279"/>
      <c r="P150" s="279"/>
      <c r="Q150" s="279"/>
      <c r="R150" s="127"/>
      <c r="T150" s="128"/>
      <c r="U150" s="125"/>
      <c r="V150" s="125"/>
      <c r="W150" s="129">
        <f>SUM(W151:W154)</f>
        <v>0</v>
      </c>
      <c r="X150" s="125"/>
      <c r="Y150" s="129">
        <f>SUM(Y151:Y154)</f>
        <v>0</v>
      </c>
      <c r="Z150" s="125"/>
      <c r="AA150" s="130">
        <f>SUM(AA151:AA154)</f>
        <v>0</v>
      </c>
      <c r="AC150" s="1"/>
      <c r="AE150" s="218"/>
      <c r="AR150" s="131" t="s">
        <v>74</v>
      </c>
      <c r="AT150" s="132" t="s">
        <v>67</v>
      </c>
      <c r="AU150" s="132" t="s">
        <v>74</v>
      </c>
      <c r="AY150" s="131" t="s">
        <v>132</v>
      </c>
      <c r="BK150" s="133">
        <f>SUM(BK151:BK154)</f>
        <v>0</v>
      </c>
    </row>
    <row r="151" spans="2:65" s="1" customFormat="1" ht="38.25" customHeight="1">
      <c r="B151" s="135"/>
      <c r="C151" s="136">
        <v>22</v>
      </c>
      <c r="D151" s="136" t="s">
        <v>133</v>
      </c>
      <c r="E151" s="137" t="s">
        <v>252</v>
      </c>
      <c r="F151" s="275" t="s">
        <v>253</v>
      </c>
      <c r="G151" s="275"/>
      <c r="H151" s="275"/>
      <c r="I151" s="275"/>
      <c r="J151" s="138" t="s">
        <v>175</v>
      </c>
      <c r="K151" s="139">
        <v>3.9000000000000004</v>
      </c>
      <c r="L151" s="271"/>
      <c r="M151" s="271"/>
      <c r="N151" s="271">
        <f>ROUND(L151*K151,2)</f>
        <v>0</v>
      </c>
      <c r="O151" s="271"/>
      <c r="P151" s="271"/>
      <c r="Q151" s="271"/>
      <c r="R151" s="140"/>
      <c r="T151" s="141" t="s">
        <v>5</v>
      </c>
      <c r="U151" s="40" t="s">
        <v>34</v>
      </c>
      <c r="V151" s="142">
        <v>0</v>
      </c>
      <c r="W151" s="142">
        <f>V151*K151</f>
        <v>0</v>
      </c>
      <c r="X151" s="142">
        <v>0</v>
      </c>
      <c r="Y151" s="142">
        <f>X151*K151</f>
        <v>0</v>
      </c>
      <c r="Z151" s="142">
        <v>0</v>
      </c>
      <c r="AA151" s="143">
        <f>Z151*K151</f>
        <v>0</v>
      </c>
      <c r="AE151" s="218"/>
      <c r="AR151" s="18" t="s">
        <v>137</v>
      </c>
      <c r="AT151" s="18" t="s">
        <v>133</v>
      </c>
      <c r="AU151" s="18" t="s">
        <v>90</v>
      </c>
      <c r="AY151" s="18" t="s">
        <v>132</v>
      </c>
      <c r="BE151" s="144">
        <f>IF(U151="základní",N151,0)</f>
        <v>0</v>
      </c>
      <c r="BF151" s="144">
        <f>IF(U151="snížená",N151,0)</f>
        <v>0</v>
      </c>
      <c r="BG151" s="144">
        <f>IF(U151="zákl. přenesená",N151,0)</f>
        <v>0</v>
      </c>
      <c r="BH151" s="144">
        <f>IF(U151="sníž. přenesená",N151,0)</f>
        <v>0</v>
      </c>
      <c r="BI151" s="144">
        <f>IF(U151="nulová",N151,0)</f>
        <v>0</v>
      </c>
      <c r="BJ151" s="18" t="s">
        <v>74</v>
      </c>
      <c r="BK151" s="144">
        <f>ROUND(L151*K151,2)</f>
        <v>0</v>
      </c>
      <c r="BL151" s="18" t="s">
        <v>137</v>
      </c>
      <c r="BM151" s="18" t="s">
        <v>198</v>
      </c>
    </row>
    <row r="152" spans="2:65" s="1" customFormat="1" ht="38.25" customHeight="1">
      <c r="B152" s="135"/>
      <c r="C152" s="136">
        <v>23</v>
      </c>
      <c r="D152" s="136" t="s">
        <v>133</v>
      </c>
      <c r="E152" s="137" t="s">
        <v>255</v>
      </c>
      <c r="F152" s="275" t="s">
        <v>256</v>
      </c>
      <c r="G152" s="275"/>
      <c r="H152" s="275"/>
      <c r="I152" s="275"/>
      <c r="J152" s="138" t="s">
        <v>175</v>
      </c>
      <c r="K152" s="139">
        <v>3.9000000000000004</v>
      </c>
      <c r="L152" s="271"/>
      <c r="M152" s="271"/>
      <c r="N152" s="271">
        <f>ROUND(L152*K152,2)</f>
        <v>0</v>
      </c>
      <c r="O152" s="271"/>
      <c r="P152" s="271"/>
      <c r="Q152" s="271"/>
      <c r="R152" s="140"/>
      <c r="T152" s="141" t="s">
        <v>5</v>
      </c>
      <c r="U152" s="40" t="s">
        <v>34</v>
      </c>
      <c r="V152" s="142">
        <v>0</v>
      </c>
      <c r="W152" s="142">
        <f>V152*K152</f>
        <v>0</v>
      </c>
      <c r="X152" s="142">
        <v>0</v>
      </c>
      <c r="Y152" s="142">
        <f>X152*K152</f>
        <v>0</v>
      </c>
      <c r="Z152" s="142">
        <v>0</v>
      </c>
      <c r="AA152" s="143">
        <f>Z152*K152</f>
        <v>0</v>
      </c>
      <c r="AE152" s="218"/>
      <c r="AR152" s="18" t="s">
        <v>137</v>
      </c>
      <c r="AT152" s="18" t="s">
        <v>133</v>
      </c>
      <c r="AU152" s="18" t="s">
        <v>90</v>
      </c>
      <c r="AY152" s="18" t="s">
        <v>132</v>
      </c>
      <c r="BE152" s="144">
        <f>IF(U152="základní",N152,0)</f>
        <v>0</v>
      </c>
      <c r="BF152" s="144">
        <f>IF(U152="snížená",N152,0)</f>
        <v>0</v>
      </c>
      <c r="BG152" s="144">
        <f>IF(U152="zákl. přenesená",N152,0)</f>
        <v>0</v>
      </c>
      <c r="BH152" s="144">
        <f>IF(U152="sníž. přenesená",N152,0)</f>
        <v>0</v>
      </c>
      <c r="BI152" s="144">
        <f>IF(U152="nulová",N152,0)</f>
        <v>0</v>
      </c>
      <c r="BJ152" s="18" t="s">
        <v>74</v>
      </c>
      <c r="BK152" s="144">
        <f>ROUND(L152*K152,2)</f>
        <v>0</v>
      </c>
      <c r="BL152" s="18" t="s">
        <v>137</v>
      </c>
      <c r="BM152" s="18" t="s">
        <v>202</v>
      </c>
    </row>
    <row r="153" spans="2:65" s="1" customFormat="1" ht="38.25" customHeight="1">
      <c r="B153" s="135"/>
      <c r="C153" s="136">
        <v>24</v>
      </c>
      <c r="D153" s="136" t="s">
        <v>133</v>
      </c>
      <c r="E153" s="137" t="s">
        <v>258</v>
      </c>
      <c r="F153" s="275" t="s">
        <v>259</v>
      </c>
      <c r="G153" s="275"/>
      <c r="H153" s="275"/>
      <c r="I153" s="275"/>
      <c r="J153" s="138" t="s">
        <v>175</v>
      </c>
      <c r="K153" s="139">
        <v>3.9000000000000004</v>
      </c>
      <c r="L153" s="271"/>
      <c r="M153" s="271"/>
      <c r="N153" s="271">
        <f>ROUND(L153*K153,2)</f>
        <v>0</v>
      </c>
      <c r="O153" s="271"/>
      <c r="P153" s="271"/>
      <c r="Q153" s="271"/>
      <c r="R153" s="140"/>
      <c r="T153" s="141" t="s">
        <v>5</v>
      </c>
      <c r="U153" s="40" t="s">
        <v>34</v>
      </c>
      <c r="V153" s="142">
        <v>0</v>
      </c>
      <c r="W153" s="142">
        <f>V153*K153</f>
        <v>0</v>
      </c>
      <c r="X153" s="142">
        <v>0</v>
      </c>
      <c r="Y153" s="142">
        <f>X153*K153</f>
        <v>0</v>
      </c>
      <c r="Z153" s="142">
        <v>0</v>
      </c>
      <c r="AA153" s="143">
        <f>Z153*K153</f>
        <v>0</v>
      </c>
      <c r="AE153" s="218"/>
      <c r="AR153" s="18" t="s">
        <v>137</v>
      </c>
      <c r="AT153" s="18" t="s">
        <v>133</v>
      </c>
      <c r="AU153" s="18" t="s">
        <v>90</v>
      </c>
      <c r="AY153" s="18" t="s">
        <v>132</v>
      </c>
      <c r="BE153" s="144">
        <f>IF(U153="základní",N153,0)</f>
        <v>0</v>
      </c>
      <c r="BF153" s="144">
        <f>IF(U153="snížená",N153,0)</f>
        <v>0</v>
      </c>
      <c r="BG153" s="144">
        <f>IF(U153="zákl. přenesená",N153,0)</f>
        <v>0</v>
      </c>
      <c r="BH153" s="144">
        <f>IF(U153="sníž. přenesená",N153,0)</f>
        <v>0</v>
      </c>
      <c r="BI153" s="144">
        <f>IF(U153="nulová",N153,0)</f>
        <v>0</v>
      </c>
      <c r="BJ153" s="18" t="s">
        <v>74</v>
      </c>
      <c r="BK153" s="144">
        <f>ROUND(L153*K153,2)</f>
        <v>0</v>
      </c>
      <c r="BL153" s="18" t="s">
        <v>137</v>
      </c>
      <c r="BM153" s="18" t="s">
        <v>205</v>
      </c>
    </row>
    <row r="154" spans="2:65" s="1" customFormat="1" ht="38.25" customHeight="1">
      <c r="B154" s="135"/>
      <c r="C154" s="136">
        <v>25</v>
      </c>
      <c r="D154" s="136" t="s">
        <v>133</v>
      </c>
      <c r="E154" s="137" t="s">
        <v>261</v>
      </c>
      <c r="F154" s="275" t="s">
        <v>262</v>
      </c>
      <c r="G154" s="275"/>
      <c r="H154" s="275"/>
      <c r="I154" s="275"/>
      <c r="J154" s="138" t="s">
        <v>175</v>
      </c>
      <c r="K154" s="139">
        <v>3.9000000000000004</v>
      </c>
      <c r="L154" s="271"/>
      <c r="M154" s="271"/>
      <c r="N154" s="271">
        <f>ROUND(L154*K154,2)</f>
        <v>0</v>
      </c>
      <c r="O154" s="271"/>
      <c r="P154" s="271"/>
      <c r="Q154" s="271"/>
      <c r="R154" s="140"/>
      <c r="T154" s="141" t="s">
        <v>5</v>
      </c>
      <c r="U154" s="40" t="s">
        <v>34</v>
      </c>
      <c r="V154" s="142">
        <v>0</v>
      </c>
      <c r="W154" s="142">
        <f>V154*K154</f>
        <v>0</v>
      </c>
      <c r="X154" s="142">
        <v>0</v>
      </c>
      <c r="Y154" s="142">
        <f>X154*K154</f>
        <v>0</v>
      </c>
      <c r="Z154" s="142">
        <v>0</v>
      </c>
      <c r="AA154" s="143">
        <f>Z154*K154</f>
        <v>0</v>
      </c>
      <c r="AE154" s="218"/>
      <c r="AR154" s="18" t="s">
        <v>137</v>
      </c>
      <c r="AT154" s="18" t="s">
        <v>133</v>
      </c>
      <c r="AU154" s="18" t="s">
        <v>90</v>
      </c>
      <c r="AY154" s="18" t="s">
        <v>132</v>
      </c>
      <c r="BE154" s="144">
        <f>IF(U154="základní",N154,0)</f>
        <v>0</v>
      </c>
      <c r="BF154" s="144">
        <f>IF(U154="snížená",N154,0)</f>
        <v>0</v>
      </c>
      <c r="BG154" s="144">
        <f>IF(U154="zákl. přenesená",N154,0)</f>
        <v>0</v>
      </c>
      <c r="BH154" s="144">
        <f>IF(U154="sníž. přenesená",N154,0)</f>
        <v>0</v>
      </c>
      <c r="BI154" s="144">
        <f>IF(U154="nulová",N154,0)</f>
        <v>0</v>
      </c>
      <c r="BJ154" s="18" t="s">
        <v>74</v>
      </c>
      <c r="BK154" s="144">
        <f>ROUND(L154*K154,2)</f>
        <v>0</v>
      </c>
      <c r="BL154" s="18" t="s">
        <v>137</v>
      </c>
      <c r="BM154" s="18" t="s">
        <v>208</v>
      </c>
    </row>
    <row r="155" spans="2:65" s="9" customFormat="1" ht="37.35" customHeight="1">
      <c r="B155" s="124"/>
      <c r="C155" s="125"/>
      <c r="D155" s="126" t="s">
        <v>107</v>
      </c>
      <c r="E155" s="126"/>
      <c r="F155" s="126"/>
      <c r="G155" s="126"/>
      <c r="H155" s="126"/>
      <c r="I155" s="126"/>
      <c r="J155" s="126"/>
      <c r="K155" s="126"/>
      <c r="L155" s="126"/>
      <c r="M155" s="126"/>
      <c r="N155" s="276">
        <f>BK155</f>
        <v>0</v>
      </c>
      <c r="O155" s="277"/>
      <c r="P155" s="277"/>
      <c r="Q155" s="277"/>
      <c r="R155" s="127"/>
      <c r="T155" s="128"/>
      <c r="U155" s="125"/>
      <c r="V155" s="125"/>
      <c r="W155" s="129">
        <f>W156</f>
        <v>0</v>
      </c>
      <c r="X155" s="125"/>
      <c r="Y155" s="129">
        <f>Y156</f>
        <v>0</v>
      </c>
      <c r="Z155" s="125"/>
      <c r="AA155" s="130">
        <f>AA156</f>
        <v>0</v>
      </c>
      <c r="AC155" s="1"/>
      <c r="AE155" s="218"/>
      <c r="AR155" s="131" t="s">
        <v>90</v>
      </c>
      <c r="AT155" s="132" t="s">
        <v>67</v>
      </c>
      <c r="AU155" s="132" t="s">
        <v>68</v>
      </c>
      <c r="AY155" s="131" t="s">
        <v>132</v>
      </c>
      <c r="BK155" s="133">
        <f>BK156</f>
        <v>0</v>
      </c>
    </row>
    <row r="156" spans="2:65" s="9" customFormat="1" ht="19.899999999999999" customHeight="1">
      <c r="B156" s="124"/>
      <c r="C156" s="125"/>
      <c r="D156" s="134" t="s">
        <v>108</v>
      </c>
      <c r="E156" s="134"/>
      <c r="F156" s="134"/>
      <c r="G156" s="134"/>
      <c r="H156" s="134"/>
      <c r="I156" s="134"/>
      <c r="J156" s="134"/>
      <c r="K156" s="134"/>
      <c r="L156" s="134"/>
      <c r="M156" s="134"/>
      <c r="N156" s="273">
        <f>BK156</f>
        <v>0</v>
      </c>
      <c r="O156" s="274"/>
      <c r="P156" s="274"/>
      <c r="Q156" s="274"/>
      <c r="R156" s="127"/>
      <c r="T156" s="128"/>
      <c r="U156" s="125"/>
      <c r="V156" s="125"/>
      <c r="W156" s="129">
        <f>SUM(W157:W159)</f>
        <v>0</v>
      </c>
      <c r="X156" s="125"/>
      <c r="Y156" s="129">
        <f>SUM(Y157:Y159)</f>
        <v>0</v>
      </c>
      <c r="Z156" s="125"/>
      <c r="AA156" s="130">
        <f>SUM(AA157:AA159)</f>
        <v>0</v>
      </c>
      <c r="AC156" s="1"/>
      <c r="AE156" s="218"/>
      <c r="AR156" s="131" t="s">
        <v>90</v>
      </c>
      <c r="AT156" s="132" t="s">
        <v>67</v>
      </c>
      <c r="AU156" s="132" t="s">
        <v>74</v>
      </c>
      <c r="AY156" s="131" t="s">
        <v>132</v>
      </c>
      <c r="BK156" s="133">
        <f>SUM(BK157:BK159)</f>
        <v>0</v>
      </c>
    </row>
    <row r="157" spans="2:65" s="1" customFormat="1" ht="38.25" customHeight="1">
      <c r="B157" s="135"/>
      <c r="C157" s="136">
        <v>26</v>
      </c>
      <c r="D157" s="136" t="s">
        <v>133</v>
      </c>
      <c r="E157" s="145" t="s">
        <v>264</v>
      </c>
      <c r="F157" s="275" t="s">
        <v>265</v>
      </c>
      <c r="G157" s="275"/>
      <c r="H157" s="275"/>
      <c r="I157" s="275"/>
      <c r="J157" s="138" t="s">
        <v>136</v>
      </c>
      <c r="K157" s="139">
        <v>24.960000000000008</v>
      </c>
      <c r="L157" s="271"/>
      <c r="M157" s="271"/>
      <c r="N157" s="271">
        <f>ROUND(L157*K157,2)</f>
        <v>0</v>
      </c>
      <c r="O157" s="271"/>
      <c r="P157" s="271"/>
      <c r="Q157" s="271"/>
      <c r="R157" s="140"/>
      <c r="T157" s="141" t="s">
        <v>5</v>
      </c>
      <c r="U157" s="40" t="s">
        <v>34</v>
      </c>
      <c r="V157" s="142">
        <v>0</v>
      </c>
      <c r="W157" s="142">
        <f>V157*K157</f>
        <v>0</v>
      </c>
      <c r="X157" s="142">
        <v>0</v>
      </c>
      <c r="Y157" s="142">
        <f>X157*K157</f>
        <v>0</v>
      </c>
      <c r="Z157" s="142">
        <v>0</v>
      </c>
      <c r="AA157" s="143">
        <f>Z157*K157</f>
        <v>0</v>
      </c>
      <c r="AE157" s="218"/>
      <c r="AR157" s="18" t="s">
        <v>159</v>
      </c>
      <c r="AT157" s="18" t="s">
        <v>133</v>
      </c>
      <c r="AU157" s="18" t="s">
        <v>90</v>
      </c>
      <c r="AY157" s="18" t="s">
        <v>132</v>
      </c>
      <c r="BE157" s="144">
        <f>IF(U157="základní",N157,0)</f>
        <v>0</v>
      </c>
      <c r="BF157" s="144">
        <f>IF(U157="snížená",N157,0)</f>
        <v>0</v>
      </c>
      <c r="BG157" s="144">
        <f>IF(U157="zákl. přenesená",N157,0)</f>
        <v>0</v>
      </c>
      <c r="BH157" s="144">
        <f>IF(U157="sníž. přenesená",N157,0)</f>
        <v>0</v>
      </c>
      <c r="BI157" s="144">
        <f>IF(U157="nulová",N157,0)</f>
        <v>0</v>
      </c>
      <c r="BJ157" s="18" t="s">
        <v>74</v>
      </c>
      <c r="BK157" s="144">
        <f>ROUND(L157*K157,2)</f>
        <v>0</v>
      </c>
      <c r="BL157" s="18" t="s">
        <v>159</v>
      </c>
      <c r="BM157" s="18" t="s">
        <v>211</v>
      </c>
    </row>
    <row r="158" spans="2:65" s="1" customFormat="1" ht="25.5" customHeight="1">
      <c r="B158" s="135"/>
      <c r="C158" s="136">
        <v>27</v>
      </c>
      <c r="D158" s="136" t="s">
        <v>133</v>
      </c>
      <c r="E158" s="137" t="s">
        <v>267</v>
      </c>
      <c r="F158" s="275" t="s">
        <v>268</v>
      </c>
      <c r="G158" s="275"/>
      <c r="H158" s="275"/>
      <c r="I158" s="275"/>
      <c r="J158" s="138" t="s">
        <v>148</v>
      </c>
      <c r="K158" s="139">
        <v>7.8000000000000007</v>
      </c>
      <c r="L158" s="271"/>
      <c r="M158" s="271"/>
      <c r="N158" s="271">
        <f>ROUND(L158*K158,2)</f>
        <v>0</v>
      </c>
      <c r="O158" s="271"/>
      <c r="P158" s="271"/>
      <c r="Q158" s="271"/>
      <c r="R158" s="140"/>
      <c r="T158" s="141" t="s">
        <v>5</v>
      </c>
      <c r="U158" s="40" t="s">
        <v>34</v>
      </c>
      <c r="V158" s="142">
        <v>0</v>
      </c>
      <c r="W158" s="142">
        <f>V158*K158</f>
        <v>0</v>
      </c>
      <c r="X158" s="142">
        <v>0</v>
      </c>
      <c r="Y158" s="142">
        <f>X158*K158</f>
        <v>0</v>
      </c>
      <c r="Z158" s="142">
        <v>0</v>
      </c>
      <c r="AA158" s="143">
        <f>Z158*K158</f>
        <v>0</v>
      </c>
      <c r="AE158" s="218"/>
      <c r="AR158" s="18" t="s">
        <v>159</v>
      </c>
      <c r="AT158" s="18" t="s">
        <v>133</v>
      </c>
      <c r="AU158" s="18" t="s">
        <v>90</v>
      </c>
      <c r="AY158" s="18" t="s">
        <v>132</v>
      </c>
      <c r="BE158" s="144">
        <f>IF(U158="základní",N158,0)</f>
        <v>0</v>
      </c>
      <c r="BF158" s="144">
        <f>IF(U158="snížená",N158,0)</f>
        <v>0</v>
      </c>
      <c r="BG158" s="144">
        <f>IF(U158="zákl. přenesená",N158,0)</f>
        <v>0</v>
      </c>
      <c r="BH158" s="144">
        <f>IF(U158="sníž. přenesená",N158,0)</f>
        <v>0</v>
      </c>
      <c r="BI158" s="144">
        <f>IF(U158="nulová",N158,0)</f>
        <v>0</v>
      </c>
      <c r="BJ158" s="18" t="s">
        <v>74</v>
      </c>
      <c r="BK158" s="144">
        <f>ROUND(L158*K158,2)</f>
        <v>0</v>
      </c>
      <c r="BL158" s="18" t="s">
        <v>159</v>
      </c>
      <c r="BM158" s="18" t="s">
        <v>214</v>
      </c>
    </row>
    <row r="159" spans="2:65" s="1" customFormat="1" ht="25.5" customHeight="1">
      <c r="B159" s="135"/>
      <c r="C159" s="146">
        <v>28</v>
      </c>
      <c r="D159" s="146" t="s">
        <v>172</v>
      </c>
      <c r="E159" s="147" t="s">
        <v>270</v>
      </c>
      <c r="F159" s="280" t="s">
        <v>271</v>
      </c>
      <c r="G159" s="280"/>
      <c r="H159" s="280"/>
      <c r="I159" s="280"/>
      <c r="J159" s="148" t="s">
        <v>148</v>
      </c>
      <c r="K159" s="149">
        <v>7.8000000000000007</v>
      </c>
      <c r="L159" s="272"/>
      <c r="M159" s="272"/>
      <c r="N159" s="272">
        <f>ROUND(L159*K159,2)</f>
        <v>0</v>
      </c>
      <c r="O159" s="271"/>
      <c r="P159" s="271"/>
      <c r="Q159" s="271"/>
      <c r="R159" s="140"/>
      <c r="T159" s="141" t="s">
        <v>5</v>
      </c>
      <c r="U159" s="40" t="s">
        <v>34</v>
      </c>
      <c r="V159" s="142">
        <v>0</v>
      </c>
      <c r="W159" s="142">
        <f>V159*K159</f>
        <v>0</v>
      </c>
      <c r="X159" s="142">
        <v>0</v>
      </c>
      <c r="Y159" s="142">
        <f>X159*K159</f>
        <v>0</v>
      </c>
      <c r="Z159" s="142">
        <v>0</v>
      </c>
      <c r="AA159" s="143">
        <f>Z159*K159</f>
        <v>0</v>
      </c>
      <c r="AE159" s="218"/>
      <c r="AR159" s="18" t="s">
        <v>185</v>
      </c>
      <c r="AT159" s="18" t="s">
        <v>172</v>
      </c>
      <c r="AU159" s="18" t="s">
        <v>90</v>
      </c>
      <c r="AY159" s="18" t="s">
        <v>132</v>
      </c>
      <c r="BE159" s="144">
        <f>IF(U159="základní",N159,0)</f>
        <v>0</v>
      </c>
      <c r="BF159" s="144">
        <f>IF(U159="snížená",N159,0)</f>
        <v>0</v>
      </c>
      <c r="BG159" s="144">
        <f>IF(U159="zákl. přenesená",N159,0)</f>
        <v>0</v>
      </c>
      <c r="BH159" s="144">
        <f>IF(U159="sníž. přenesená",N159,0)</f>
        <v>0</v>
      </c>
      <c r="BI159" s="144">
        <f>IF(U159="nulová",N159,0)</f>
        <v>0</v>
      </c>
      <c r="BJ159" s="18" t="s">
        <v>74</v>
      </c>
      <c r="BK159" s="144">
        <f>ROUND(L159*K159,2)</f>
        <v>0</v>
      </c>
      <c r="BL159" s="18" t="s">
        <v>159</v>
      </c>
      <c r="BM159" s="18" t="s">
        <v>217</v>
      </c>
    </row>
    <row r="160" spans="2:65" s="9" customFormat="1" ht="37.35" customHeight="1">
      <c r="B160" s="124"/>
      <c r="C160" s="125"/>
      <c r="D160" s="126" t="s">
        <v>114</v>
      </c>
      <c r="E160" s="126"/>
      <c r="F160" s="126"/>
      <c r="G160" s="126"/>
      <c r="H160" s="126"/>
      <c r="I160" s="126"/>
      <c r="J160" s="126"/>
      <c r="K160" s="126"/>
      <c r="L160" s="126"/>
      <c r="M160" s="126"/>
      <c r="N160" s="276">
        <f>BK160</f>
        <v>0</v>
      </c>
      <c r="O160" s="277"/>
      <c r="P160" s="277"/>
      <c r="Q160" s="277"/>
      <c r="R160" s="127"/>
      <c r="T160" s="128"/>
      <c r="U160" s="125"/>
      <c r="V160" s="125"/>
      <c r="W160" s="129">
        <f>W161</f>
        <v>0</v>
      </c>
      <c r="X160" s="125"/>
      <c r="Y160" s="129">
        <f>Y161</f>
        <v>0</v>
      </c>
      <c r="Z160" s="125"/>
      <c r="AA160" s="130">
        <f>AA161</f>
        <v>0</v>
      </c>
      <c r="AC160" s="1"/>
      <c r="AE160" s="218"/>
      <c r="AR160" s="131" t="s">
        <v>303</v>
      </c>
      <c r="AT160" s="132" t="s">
        <v>67</v>
      </c>
      <c r="AU160" s="132" t="s">
        <v>68</v>
      </c>
      <c r="AY160" s="131" t="s">
        <v>132</v>
      </c>
      <c r="BK160" s="133">
        <f>BK161</f>
        <v>0</v>
      </c>
    </row>
    <row r="161" spans="2:65" s="9" customFormat="1" ht="19.899999999999999" customHeight="1">
      <c r="B161" s="124"/>
      <c r="C161" s="125"/>
      <c r="D161" s="134" t="s">
        <v>115</v>
      </c>
      <c r="E161" s="134"/>
      <c r="F161" s="134"/>
      <c r="G161" s="134"/>
      <c r="H161" s="134"/>
      <c r="I161" s="134"/>
      <c r="J161" s="134"/>
      <c r="K161" s="134"/>
      <c r="L161" s="134"/>
      <c r="M161" s="134"/>
      <c r="N161" s="273">
        <f>BK161</f>
        <v>0</v>
      </c>
      <c r="O161" s="274"/>
      <c r="P161" s="274"/>
      <c r="Q161" s="274"/>
      <c r="R161" s="127"/>
      <c r="T161" s="128"/>
      <c r="U161" s="125"/>
      <c r="V161" s="125"/>
      <c r="W161" s="129">
        <f>W162</f>
        <v>0</v>
      </c>
      <c r="X161" s="125"/>
      <c r="Y161" s="129">
        <f>Y162</f>
        <v>0</v>
      </c>
      <c r="Z161" s="125"/>
      <c r="AA161" s="130">
        <f>AA162</f>
        <v>0</v>
      </c>
      <c r="AC161" s="1"/>
      <c r="AE161" s="218"/>
      <c r="AR161" s="131" t="s">
        <v>303</v>
      </c>
      <c r="AT161" s="132" t="s">
        <v>67</v>
      </c>
      <c r="AU161" s="132" t="s">
        <v>74</v>
      </c>
      <c r="AY161" s="131" t="s">
        <v>132</v>
      </c>
      <c r="BK161" s="133">
        <f>BK162</f>
        <v>0</v>
      </c>
    </row>
    <row r="162" spans="2:65" s="1" customFormat="1" ht="25.5" customHeight="1">
      <c r="B162" s="135"/>
      <c r="C162" s="136">
        <v>29</v>
      </c>
      <c r="D162" s="136" t="s">
        <v>133</v>
      </c>
      <c r="E162" s="137" t="s">
        <v>304</v>
      </c>
      <c r="F162" s="275" t="s">
        <v>305</v>
      </c>
      <c r="G162" s="275"/>
      <c r="H162" s="275"/>
      <c r="I162" s="275"/>
      <c r="J162" s="138" t="s">
        <v>306</v>
      </c>
      <c r="K162" s="139">
        <v>1</v>
      </c>
      <c r="L162" s="271"/>
      <c r="M162" s="271"/>
      <c r="N162" s="271">
        <f>ROUND(L162*K162,2)</f>
        <v>0</v>
      </c>
      <c r="O162" s="271"/>
      <c r="P162" s="271"/>
      <c r="Q162" s="271"/>
      <c r="R162" s="140"/>
      <c r="T162" s="141" t="s">
        <v>5</v>
      </c>
      <c r="U162" s="40" t="s">
        <v>34</v>
      </c>
      <c r="V162" s="142">
        <v>0</v>
      </c>
      <c r="W162" s="142">
        <f>V162*K162</f>
        <v>0</v>
      </c>
      <c r="X162" s="142">
        <v>0</v>
      </c>
      <c r="Y162" s="142">
        <f>X162*K162</f>
        <v>0</v>
      </c>
      <c r="Z162" s="142">
        <v>0</v>
      </c>
      <c r="AA162" s="143">
        <f>Z162*K162</f>
        <v>0</v>
      </c>
      <c r="AE162" s="218"/>
      <c r="AR162" s="18" t="s">
        <v>229</v>
      </c>
      <c r="AT162" s="18" t="s">
        <v>133</v>
      </c>
      <c r="AU162" s="18" t="s">
        <v>90</v>
      </c>
      <c r="AY162" s="18" t="s">
        <v>132</v>
      </c>
      <c r="BE162" s="144">
        <f>IF(U162="základní",N162,0)</f>
        <v>0</v>
      </c>
      <c r="BF162" s="144">
        <f>IF(U162="snížená",N162,0)</f>
        <v>0</v>
      </c>
      <c r="BG162" s="144">
        <f>IF(U162="zákl. přenesená",N162,0)</f>
        <v>0</v>
      </c>
      <c r="BH162" s="144">
        <f>IF(U162="sníž. přenesená",N162,0)</f>
        <v>0</v>
      </c>
      <c r="BI162" s="144">
        <f>IF(U162="nulová",N162,0)</f>
        <v>0</v>
      </c>
      <c r="BJ162" s="18" t="s">
        <v>74</v>
      </c>
      <c r="BK162" s="144">
        <f>ROUND(L162*K162,2)</f>
        <v>0</v>
      </c>
      <c r="BL162" s="18" t="s">
        <v>229</v>
      </c>
      <c r="BM162" s="18" t="s">
        <v>322</v>
      </c>
    </row>
    <row r="163" spans="2:65" s="9" customFormat="1" ht="37.35" customHeight="1">
      <c r="B163" s="124"/>
      <c r="C163" s="125"/>
      <c r="D163" s="126" t="s">
        <v>116</v>
      </c>
      <c r="E163" s="126"/>
      <c r="F163" s="126"/>
      <c r="G163" s="126"/>
      <c r="H163" s="126"/>
      <c r="I163" s="126"/>
      <c r="J163" s="126"/>
      <c r="K163" s="126"/>
      <c r="L163" s="126"/>
      <c r="M163" s="126"/>
      <c r="N163" s="276">
        <f>N164</f>
        <v>0</v>
      </c>
      <c r="O163" s="277"/>
      <c r="P163" s="277"/>
      <c r="Q163" s="277"/>
      <c r="R163" s="127"/>
      <c r="T163" s="128"/>
      <c r="U163" s="125"/>
      <c r="V163" s="125"/>
      <c r="W163" s="129">
        <f>W164</f>
        <v>0</v>
      </c>
      <c r="X163" s="125"/>
      <c r="Y163" s="129">
        <f>Y164</f>
        <v>0</v>
      </c>
      <c r="Z163" s="125"/>
      <c r="AA163" s="130">
        <f>AA164</f>
        <v>0</v>
      </c>
      <c r="AC163" s="1"/>
      <c r="AE163" s="218"/>
      <c r="AR163" s="131" t="s">
        <v>317</v>
      </c>
      <c r="AT163" s="132" t="s">
        <v>67</v>
      </c>
      <c r="AU163" s="132" t="s">
        <v>68</v>
      </c>
      <c r="AY163" s="131" t="s">
        <v>132</v>
      </c>
      <c r="BK163" s="133">
        <f>BK164</f>
        <v>0</v>
      </c>
    </row>
    <row r="164" spans="2:65" s="9" customFormat="1" ht="19.899999999999999" customHeight="1">
      <c r="B164" s="124"/>
      <c r="C164" s="125"/>
      <c r="D164" s="134" t="s">
        <v>117</v>
      </c>
      <c r="E164" s="134"/>
      <c r="F164" s="134"/>
      <c r="G164" s="134"/>
      <c r="H164" s="134"/>
      <c r="I164" s="134"/>
      <c r="J164" s="134"/>
      <c r="K164" s="134"/>
      <c r="L164" s="134"/>
      <c r="M164" s="134"/>
      <c r="N164" s="273">
        <f>N165+N166</f>
        <v>0</v>
      </c>
      <c r="O164" s="274"/>
      <c r="P164" s="274"/>
      <c r="Q164" s="274"/>
      <c r="R164" s="127"/>
      <c r="T164" s="128"/>
      <c r="U164" s="125"/>
      <c r="V164" s="125"/>
      <c r="W164" s="129">
        <f>W166</f>
        <v>0</v>
      </c>
      <c r="X164" s="125"/>
      <c r="Y164" s="129">
        <f>Y166</f>
        <v>0</v>
      </c>
      <c r="Z164" s="125"/>
      <c r="AA164" s="130">
        <f>AA166</f>
        <v>0</v>
      </c>
      <c r="AC164" s="1"/>
      <c r="AE164" s="218"/>
      <c r="AR164" s="131" t="s">
        <v>317</v>
      </c>
      <c r="AT164" s="132" t="s">
        <v>67</v>
      </c>
      <c r="AU164" s="132" t="s">
        <v>74</v>
      </c>
      <c r="AY164" s="131" t="s">
        <v>132</v>
      </c>
      <c r="BK164" s="133">
        <f>BK166</f>
        <v>0</v>
      </c>
    </row>
    <row r="165" spans="2:65" s="9" customFormat="1" ht="27.75" customHeight="1">
      <c r="B165" s="124"/>
      <c r="C165" s="136">
        <v>30</v>
      </c>
      <c r="D165" s="136" t="s">
        <v>133</v>
      </c>
      <c r="E165" s="137" t="s">
        <v>493</v>
      </c>
      <c r="F165" s="275" t="s">
        <v>492</v>
      </c>
      <c r="G165" s="275"/>
      <c r="H165" s="275"/>
      <c r="I165" s="275"/>
      <c r="J165" s="138" t="s">
        <v>320</v>
      </c>
      <c r="K165" s="139">
        <v>1</v>
      </c>
      <c r="L165" s="271"/>
      <c r="M165" s="271"/>
      <c r="N165" s="271">
        <f>ROUND(L165*K165,2)</f>
        <v>0</v>
      </c>
      <c r="O165" s="271"/>
      <c r="P165" s="271"/>
      <c r="Q165" s="271"/>
      <c r="R165" s="127"/>
      <c r="T165" s="128"/>
      <c r="U165" s="125"/>
      <c r="V165" s="125"/>
      <c r="W165" s="129"/>
      <c r="X165" s="125"/>
      <c r="Y165" s="129"/>
      <c r="Z165" s="125"/>
      <c r="AA165" s="130"/>
      <c r="AC165" s="1"/>
      <c r="AE165" s="218"/>
      <c r="AR165" s="131"/>
      <c r="AT165" s="132"/>
      <c r="AU165" s="132"/>
      <c r="AY165" s="131"/>
      <c r="BK165" s="133"/>
    </row>
    <row r="166" spans="2:65" s="1" customFormat="1" ht="16.5" customHeight="1">
      <c r="B166" s="135"/>
      <c r="C166" s="136">
        <v>30</v>
      </c>
      <c r="D166" s="136" t="s">
        <v>133</v>
      </c>
      <c r="E166" s="137" t="s">
        <v>318</v>
      </c>
      <c r="F166" s="275" t="s">
        <v>319</v>
      </c>
      <c r="G166" s="275"/>
      <c r="H166" s="275"/>
      <c r="I166" s="275"/>
      <c r="J166" s="138" t="s">
        <v>320</v>
      </c>
      <c r="K166" s="139">
        <v>1</v>
      </c>
      <c r="L166" s="271"/>
      <c r="M166" s="271"/>
      <c r="N166" s="271">
        <f>ROUND(L166*K166,2)</f>
        <v>0</v>
      </c>
      <c r="O166" s="271"/>
      <c r="P166" s="271"/>
      <c r="Q166" s="271"/>
      <c r="R166" s="140"/>
      <c r="T166" s="141" t="s">
        <v>5</v>
      </c>
      <c r="U166" s="151" t="s">
        <v>34</v>
      </c>
      <c r="V166" s="152">
        <v>0</v>
      </c>
      <c r="W166" s="152">
        <f>V166*K166</f>
        <v>0</v>
      </c>
      <c r="X166" s="152">
        <v>0</v>
      </c>
      <c r="Y166" s="152">
        <f>X166*K166</f>
        <v>0</v>
      </c>
      <c r="Z166" s="152">
        <v>0</v>
      </c>
      <c r="AA166" s="153">
        <f>Z166*K166</f>
        <v>0</v>
      </c>
      <c r="AE166" s="218"/>
      <c r="AR166" s="18" t="s">
        <v>137</v>
      </c>
      <c r="AT166" s="18" t="s">
        <v>133</v>
      </c>
      <c r="AU166" s="18" t="s">
        <v>90</v>
      </c>
      <c r="AY166" s="18" t="s">
        <v>132</v>
      </c>
      <c r="BE166" s="144">
        <f>IF(U166="základní",N166,0)</f>
        <v>0</v>
      </c>
      <c r="BF166" s="144">
        <f>IF(U166="snížená",N166,0)</f>
        <v>0</v>
      </c>
      <c r="BG166" s="144">
        <f>IF(U166="zákl. přenesená",N166,0)</f>
        <v>0</v>
      </c>
      <c r="BH166" s="144">
        <f>IF(U166="sníž. přenesená",N166,0)</f>
        <v>0</v>
      </c>
      <c r="BI166" s="144">
        <f>IF(U166="nulová",N166,0)</f>
        <v>0</v>
      </c>
      <c r="BJ166" s="18" t="s">
        <v>74</v>
      </c>
      <c r="BK166" s="144">
        <f>ROUND(L166*K166,2)</f>
        <v>0</v>
      </c>
      <c r="BL166" s="18" t="s">
        <v>137</v>
      </c>
      <c r="BM166" s="18" t="s">
        <v>223</v>
      </c>
    </row>
    <row r="167" spans="2:65" s="1" customFormat="1" ht="6.95" customHeight="1">
      <c r="B167" s="55"/>
      <c r="C167" s="56"/>
      <c r="D167" s="56"/>
      <c r="E167" s="56"/>
      <c r="F167" s="56"/>
      <c r="G167" s="56"/>
      <c r="H167" s="56"/>
      <c r="I167" s="56"/>
      <c r="J167" s="56"/>
      <c r="K167" s="56"/>
      <c r="L167" s="56"/>
      <c r="M167" s="56"/>
      <c r="N167" s="56"/>
      <c r="O167" s="56"/>
      <c r="P167" s="56"/>
      <c r="Q167" s="56"/>
      <c r="R167" s="57"/>
    </row>
  </sheetData>
  <mergeCells count="172">
    <mergeCell ref="H1:K1"/>
    <mergeCell ref="C2:Q2"/>
    <mergeCell ref="S2:AC2"/>
    <mergeCell ref="C4:Q4"/>
    <mergeCell ref="F6:P6"/>
    <mergeCell ref="F7:P7"/>
    <mergeCell ref="H36:J36"/>
    <mergeCell ref="M36:P36"/>
    <mergeCell ref="L38:P38"/>
    <mergeCell ref="C76:Q76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C110:Q110"/>
    <mergeCell ref="F112:P112"/>
    <mergeCell ref="F113:P113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8:Q98"/>
    <mergeCell ref="N99:Q99"/>
    <mergeCell ref="N100:Q100"/>
    <mergeCell ref="N102:Q102"/>
    <mergeCell ref="L104:Q104"/>
    <mergeCell ref="F128:I128"/>
    <mergeCell ref="L128:M128"/>
    <mergeCell ref="N128:Q128"/>
    <mergeCell ref="M115:P115"/>
    <mergeCell ref="M117:Q117"/>
    <mergeCell ref="M118:Q118"/>
    <mergeCell ref="F120:I120"/>
    <mergeCell ref="L120:M120"/>
    <mergeCell ref="N120:Q120"/>
    <mergeCell ref="N121:Q121"/>
    <mergeCell ref="N122:Q122"/>
    <mergeCell ref="N123:Q123"/>
    <mergeCell ref="F124:I124"/>
    <mergeCell ref="L124:M124"/>
    <mergeCell ref="N124:Q124"/>
    <mergeCell ref="F125:I125"/>
    <mergeCell ref="L125:M125"/>
    <mergeCell ref="N125:Q125"/>
    <mergeCell ref="F126:I126"/>
    <mergeCell ref="L126:M126"/>
    <mergeCell ref="N126:Q126"/>
    <mergeCell ref="F127:I127"/>
    <mergeCell ref="L127:M127"/>
    <mergeCell ref="N127:Q127"/>
    <mergeCell ref="F139:I139"/>
    <mergeCell ref="L139:M139"/>
    <mergeCell ref="N139:Q139"/>
    <mergeCell ref="F129:I129"/>
    <mergeCell ref="L129:M129"/>
    <mergeCell ref="N129:Q129"/>
    <mergeCell ref="F130:I130"/>
    <mergeCell ref="L130:M130"/>
    <mergeCell ref="N130:Q130"/>
    <mergeCell ref="N131:Q131"/>
    <mergeCell ref="F132:I132"/>
    <mergeCell ref="L132:M132"/>
    <mergeCell ref="N132:Q132"/>
    <mergeCell ref="N133:Q133"/>
    <mergeCell ref="F134:I134"/>
    <mergeCell ref="L134:M134"/>
    <mergeCell ref="N134:Q134"/>
    <mergeCell ref="F135:I135"/>
    <mergeCell ref="L135:M135"/>
    <mergeCell ref="N135:Q135"/>
    <mergeCell ref="F136:I136"/>
    <mergeCell ref="L136:M136"/>
    <mergeCell ref="N136:Q136"/>
    <mergeCell ref="N137:Q137"/>
    <mergeCell ref="F138:I138"/>
    <mergeCell ref="L138:M138"/>
    <mergeCell ref="N138:Q138"/>
    <mergeCell ref="F148:I148"/>
    <mergeCell ref="L148:M148"/>
    <mergeCell ref="N148:Q148"/>
    <mergeCell ref="F140:I140"/>
    <mergeCell ref="L140:M140"/>
    <mergeCell ref="N140:Q140"/>
    <mergeCell ref="F141:I141"/>
    <mergeCell ref="L141:M141"/>
    <mergeCell ref="N141:Q141"/>
    <mergeCell ref="F142:I142"/>
    <mergeCell ref="L142:M142"/>
    <mergeCell ref="N142:Q142"/>
    <mergeCell ref="F143:I143"/>
    <mergeCell ref="L143:M143"/>
    <mergeCell ref="N143:Q143"/>
    <mergeCell ref="F144:I144"/>
    <mergeCell ref="L144:M144"/>
    <mergeCell ref="N144:Q144"/>
    <mergeCell ref="N145:Q145"/>
    <mergeCell ref="F146:I146"/>
    <mergeCell ref="L146:M146"/>
    <mergeCell ref="N146:Q146"/>
    <mergeCell ref="F147:I147"/>
    <mergeCell ref="L147:M147"/>
    <mergeCell ref="N147:Q147"/>
    <mergeCell ref="F159:I159"/>
    <mergeCell ref="L159:M159"/>
    <mergeCell ref="N159:Q159"/>
    <mergeCell ref="F149:I149"/>
    <mergeCell ref="L149:M149"/>
    <mergeCell ref="N149:Q149"/>
    <mergeCell ref="N150:Q150"/>
    <mergeCell ref="F151:I151"/>
    <mergeCell ref="L151:M151"/>
    <mergeCell ref="N151:Q151"/>
    <mergeCell ref="F152:I152"/>
    <mergeCell ref="L152:M152"/>
    <mergeCell ref="N152:Q152"/>
    <mergeCell ref="F153:I153"/>
    <mergeCell ref="L153:M153"/>
    <mergeCell ref="N153:Q153"/>
    <mergeCell ref="F154:I154"/>
    <mergeCell ref="L154:M154"/>
    <mergeCell ref="N154:Q154"/>
    <mergeCell ref="N155:Q155"/>
    <mergeCell ref="N156:Q156"/>
    <mergeCell ref="F157:I157"/>
    <mergeCell ref="L157:M157"/>
    <mergeCell ref="N157:Q157"/>
    <mergeCell ref="F158:I158"/>
    <mergeCell ref="L158:M158"/>
    <mergeCell ref="N158:Q158"/>
    <mergeCell ref="F165:I165"/>
    <mergeCell ref="L165:M165"/>
    <mergeCell ref="N165:Q165"/>
    <mergeCell ref="N164:Q164"/>
    <mergeCell ref="F166:I166"/>
    <mergeCell ref="L166:M166"/>
    <mergeCell ref="N166:Q166"/>
    <mergeCell ref="N160:Q160"/>
    <mergeCell ref="N161:Q161"/>
    <mergeCell ref="F162:I162"/>
    <mergeCell ref="L162:M162"/>
    <mergeCell ref="N162:Q162"/>
    <mergeCell ref="N163:Q163"/>
  </mergeCells>
  <hyperlinks>
    <hyperlink ref="F1:G1" location="C2" display="1) Krycí list rozpočtu"/>
    <hyperlink ref="H1:K1" location="C86" display="2) Rekapitulace rozpočtu"/>
    <hyperlink ref="L1" location="C121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192"/>
  <sheetViews>
    <sheetView showGridLines="0" workbookViewId="0">
      <pane ySplit="1" topLeftCell="A2" activePane="bottomLeft" state="frozen"/>
      <selection pane="bottomLeft" activeCell="D28" sqref="D28:P28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4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99"/>
      <c r="B1" s="11"/>
      <c r="C1" s="11"/>
      <c r="D1" s="12" t="s">
        <v>1</v>
      </c>
      <c r="E1" s="11"/>
      <c r="F1" s="13" t="s">
        <v>85</v>
      </c>
      <c r="G1" s="13"/>
      <c r="H1" s="281" t="s">
        <v>86</v>
      </c>
      <c r="I1" s="281"/>
      <c r="J1" s="281"/>
      <c r="K1" s="281"/>
      <c r="L1" s="13" t="s">
        <v>87</v>
      </c>
      <c r="M1" s="11"/>
      <c r="N1" s="11"/>
      <c r="O1" s="12" t="s">
        <v>88</v>
      </c>
      <c r="P1" s="11"/>
      <c r="Q1" s="11"/>
      <c r="R1" s="11"/>
      <c r="S1" s="13" t="s">
        <v>89</v>
      </c>
      <c r="T1" s="13"/>
      <c r="U1" s="99"/>
      <c r="V1" s="99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266" t="s">
        <v>7</v>
      </c>
      <c r="D2" s="267"/>
      <c r="E2" s="267"/>
      <c r="F2" s="267"/>
      <c r="G2" s="267"/>
      <c r="H2" s="267"/>
      <c r="I2" s="267"/>
      <c r="J2" s="267"/>
      <c r="K2" s="267"/>
      <c r="L2" s="267"/>
      <c r="M2" s="267"/>
      <c r="N2" s="267"/>
      <c r="O2" s="267"/>
      <c r="P2" s="267"/>
      <c r="Q2" s="267"/>
      <c r="S2" s="264" t="s">
        <v>8</v>
      </c>
      <c r="T2" s="265"/>
      <c r="U2" s="265"/>
      <c r="V2" s="265"/>
      <c r="W2" s="265"/>
      <c r="X2" s="265"/>
      <c r="Y2" s="265"/>
      <c r="Z2" s="265"/>
      <c r="AA2" s="265"/>
      <c r="AB2" s="265"/>
      <c r="AC2" s="265"/>
      <c r="AT2" s="18" t="s">
        <v>75</v>
      </c>
    </row>
    <row r="3" spans="1:6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90</v>
      </c>
    </row>
    <row r="4" spans="1:66" ht="36.950000000000003" customHeight="1">
      <c r="B4" s="22"/>
      <c r="C4" s="238" t="s">
        <v>91</v>
      </c>
      <c r="D4" s="239"/>
      <c r="E4" s="239"/>
      <c r="F4" s="239"/>
      <c r="G4" s="239"/>
      <c r="H4" s="239"/>
      <c r="I4" s="239"/>
      <c r="J4" s="239"/>
      <c r="K4" s="239"/>
      <c r="L4" s="239"/>
      <c r="M4" s="239"/>
      <c r="N4" s="239"/>
      <c r="O4" s="239"/>
      <c r="P4" s="239"/>
      <c r="Q4" s="239"/>
      <c r="R4" s="23"/>
      <c r="T4" s="17" t="s">
        <v>13</v>
      </c>
      <c r="AT4" s="18" t="s">
        <v>6</v>
      </c>
    </row>
    <row r="5" spans="1:66" ht="6.95" customHeight="1">
      <c r="B5" s="22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3"/>
    </row>
    <row r="6" spans="1:66" ht="25.35" customHeight="1">
      <c r="B6" s="22"/>
      <c r="C6" s="24"/>
      <c r="D6" s="28" t="s">
        <v>16</v>
      </c>
      <c r="E6" s="24"/>
      <c r="F6" s="285" t="str">
        <f>'Rekapitulace stavby'!K6</f>
        <v xml:space="preserve"> Český rozhlas</v>
      </c>
      <c r="G6" s="286"/>
      <c r="H6" s="286"/>
      <c r="I6" s="286"/>
      <c r="J6" s="286"/>
      <c r="K6" s="286"/>
      <c r="L6" s="286"/>
      <c r="M6" s="286"/>
      <c r="N6" s="286"/>
      <c r="O6" s="286"/>
      <c r="P6" s="286"/>
      <c r="Q6" s="24"/>
      <c r="R6" s="23"/>
    </row>
    <row r="7" spans="1:66" s="1" customFormat="1" ht="32.85" customHeight="1">
      <c r="B7" s="31"/>
      <c r="C7" s="32"/>
      <c r="D7" s="27" t="s">
        <v>92</v>
      </c>
      <c r="E7" s="32"/>
      <c r="F7" s="269">
        <v>1</v>
      </c>
      <c r="G7" s="284"/>
      <c r="H7" s="284"/>
      <c r="I7" s="284"/>
      <c r="J7" s="284"/>
      <c r="K7" s="284"/>
      <c r="L7" s="284"/>
      <c r="M7" s="284"/>
      <c r="N7" s="284"/>
      <c r="O7" s="284"/>
      <c r="P7" s="284"/>
      <c r="Q7" s="32"/>
      <c r="R7" s="33"/>
    </row>
    <row r="8" spans="1:66" s="1" customFormat="1" ht="14.45" customHeight="1">
      <c r="B8" s="31"/>
      <c r="C8" s="32"/>
      <c r="D8" s="28" t="s">
        <v>17</v>
      </c>
      <c r="E8" s="32"/>
      <c r="F8" s="26" t="s">
        <v>5</v>
      </c>
      <c r="G8" s="32"/>
      <c r="H8" s="32"/>
      <c r="I8" s="32"/>
      <c r="J8" s="32"/>
      <c r="K8" s="32"/>
      <c r="L8" s="32"/>
      <c r="M8" s="28" t="s">
        <v>18</v>
      </c>
      <c r="N8" s="32"/>
      <c r="O8" s="26" t="s">
        <v>5</v>
      </c>
      <c r="P8" s="32"/>
      <c r="Q8" s="32"/>
      <c r="R8" s="33"/>
    </row>
    <row r="9" spans="1:66" s="1" customFormat="1" ht="14.45" customHeight="1">
      <c r="B9" s="31"/>
      <c r="C9" s="32"/>
      <c r="D9" s="28" t="s">
        <v>19</v>
      </c>
      <c r="E9" s="32"/>
      <c r="F9" s="26" t="s">
        <v>20</v>
      </c>
      <c r="G9" s="32"/>
      <c r="H9" s="32"/>
      <c r="I9" s="32"/>
      <c r="J9" s="32"/>
      <c r="K9" s="32"/>
      <c r="L9" s="32"/>
      <c r="M9" s="28" t="s">
        <v>21</v>
      </c>
      <c r="N9" s="32"/>
      <c r="O9" s="287" t="str">
        <f>'Rekapitulace stavby'!AN8</f>
        <v>6. 2. 2019</v>
      </c>
      <c r="P9" s="287"/>
      <c r="Q9" s="32"/>
      <c r="R9" s="33"/>
    </row>
    <row r="10" spans="1:66" s="1" customFormat="1" ht="10.9" customHeight="1">
      <c r="B10" s="31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3"/>
    </row>
    <row r="11" spans="1:66" s="1" customFormat="1" ht="14.45" customHeight="1">
      <c r="B11" s="31"/>
      <c r="C11" s="32"/>
      <c r="D11" s="28" t="s">
        <v>23</v>
      </c>
      <c r="E11" s="32"/>
      <c r="F11" s="32"/>
      <c r="G11" s="32"/>
      <c r="H11" s="32"/>
      <c r="I11" s="32"/>
      <c r="J11" s="32"/>
      <c r="K11" s="32"/>
      <c r="L11" s="32"/>
      <c r="M11" s="28" t="s">
        <v>24</v>
      </c>
      <c r="N11" s="32"/>
      <c r="O11" s="268" t="str">
        <f>IF('Rekapitulace stavby'!AN10="","",'Rekapitulace stavby'!AN10)</f>
        <v/>
      </c>
      <c r="P11" s="268"/>
      <c r="Q11" s="32"/>
      <c r="R11" s="33"/>
    </row>
    <row r="12" spans="1:66" s="1" customFormat="1" ht="18" customHeight="1">
      <c r="B12" s="31"/>
      <c r="C12" s="32"/>
      <c r="D12" s="32"/>
      <c r="E12" s="26" t="str">
        <f>IF('Rekapitulace stavby'!E11="","",'Rekapitulace stavby'!E11)</f>
        <v xml:space="preserve"> </v>
      </c>
      <c r="F12" s="32"/>
      <c r="G12" s="32"/>
      <c r="H12" s="32"/>
      <c r="I12" s="32"/>
      <c r="J12" s="32"/>
      <c r="K12" s="32"/>
      <c r="L12" s="32"/>
      <c r="M12" s="28" t="s">
        <v>25</v>
      </c>
      <c r="N12" s="32"/>
      <c r="O12" s="268" t="str">
        <f>IF('Rekapitulace stavby'!AN11="","",'Rekapitulace stavby'!AN11)</f>
        <v/>
      </c>
      <c r="P12" s="268"/>
      <c r="Q12" s="32"/>
      <c r="R12" s="33"/>
    </row>
    <row r="13" spans="1:66" s="1" customFormat="1" ht="6.95" customHeight="1">
      <c r="B13" s="31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3"/>
    </row>
    <row r="14" spans="1:66" s="1" customFormat="1" ht="14.45" customHeight="1">
      <c r="B14" s="31"/>
      <c r="C14" s="32"/>
      <c r="D14" s="28" t="s">
        <v>26</v>
      </c>
      <c r="E14" s="32"/>
      <c r="F14" s="32"/>
      <c r="G14" s="32"/>
      <c r="H14" s="32"/>
      <c r="I14" s="32"/>
      <c r="J14" s="32"/>
      <c r="K14" s="32"/>
      <c r="L14" s="32"/>
      <c r="M14" s="28" t="s">
        <v>24</v>
      </c>
      <c r="N14" s="32"/>
      <c r="O14" s="268" t="str">
        <f>IF('Rekapitulace stavby'!AN13="","",'Rekapitulace stavby'!AN13)</f>
        <v/>
      </c>
      <c r="P14" s="268"/>
      <c r="Q14" s="32"/>
      <c r="R14" s="33"/>
    </row>
    <row r="15" spans="1:66" s="1" customFormat="1" ht="18" customHeight="1">
      <c r="B15" s="31"/>
      <c r="C15" s="32"/>
      <c r="D15" s="32"/>
      <c r="E15" s="26" t="str">
        <f>IF('Rekapitulace stavby'!E14="","",'Rekapitulace stavby'!E14)</f>
        <v xml:space="preserve"> </v>
      </c>
      <c r="F15" s="32"/>
      <c r="G15" s="32"/>
      <c r="H15" s="32"/>
      <c r="I15" s="32"/>
      <c r="J15" s="32"/>
      <c r="K15" s="32"/>
      <c r="L15" s="32"/>
      <c r="M15" s="28" t="s">
        <v>25</v>
      </c>
      <c r="N15" s="32"/>
      <c r="O15" s="268" t="str">
        <f>IF('Rekapitulace stavby'!AN14="","",'Rekapitulace stavby'!AN14)</f>
        <v/>
      </c>
      <c r="P15" s="268"/>
      <c r="Q15" s="32"/>
      <c r="R15" s="33"/>
    </row>
    <row r="16" spans="1:66" s="1" customFormat="1" ht="6.95" customHeight="1">
      <c r="B16" s="31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3"/>
    </row>
    <row r="17" spans="2:18" s="1" customFormat="1" ht="14.45" customHeight="1">
      <c r="B17" s="31"/>
      <c r="C17" s="32"/>
      <c r="D17" s="28" t="s">
        <v>27</v>
      </c>
      <c r="E17" s="32"/>
      <c r="F17" s="32"/>
      <c r="G17" s="32"/>
      <c r="H17" s="32"/>
      <c r="I17" s="32"/>
      <c r="J17" s="32"/>
      <c r="K17" s="32"/>
      <c r="L17" s="32"/>
      <c r="M17" s="28" t="s">
        <v>24</v>
      </c>
      <c r="N17" s="32"/>
      <c r="O17" s="268" t="str">
        <f>IF('Rekapitulace stavby'!AN16="","",'Rekapitulace stavby'!AN16)</f>
        <v/>
      </c>
      <c r="P17" s="268"/>
      <c r="Q17" s="32"/>
      <c r="R17" s="33"/>
    </row>
    <row r="18" spans="2:18" s="1" customFormat="1" ht="18" customHeight="1">
      <c r="B18" s="31"/>
      <c r="C18" s="32"/>
      <c r="D18" s="32"/>
      <c r="E18" s="26" t="str">
        <f>IF('Rekapitulace stavby'!E17="","",'Rekapitulace stavby'!E17)</f>
        <v xml:space="preserve"> </v>
      </c>
      <c r="F18" s="32"/>
      <c r="G18" s="32"/>
      <c r="H18" s="32"/>
      <c r="I18" s="32"/>
      <c r="J18" s="32"/>
      <c r="K18" s="32"/>
      <c r="L18" s="32"/>
      <c r="M18" s="28" t="s">
        <v>25</v>
      </c>
      <c r="N18" s="32"/>
      <c r="O18" s="268" t="str">
        <f>IF('Rekapitulace stavby'!AN17="","",'Rekapitulace stavby'!AN17)</f>
        <v/>
      </c>
      <c r="P18" s="268"/>
      <c r="Q18" s="32"/>
      <c r="R18" s="33"/>
    </row>
    <row r="19" spans="2:18" s="1" customFormat="1" ht="6.95" customHeight="1">
      <c r="B19" s="31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3"/>
    </row>
    <row r="20" spans="2:18" s="1" customFormat="1" ht="14.45" customHeight="1">
      <c r="B20" s="31"/>
      <c r="C20" s="32"/>
      <c r="D20" s="28" t="s">
        <v>29</v>
      </c>
      <c r="E20" s="32"/>
      <c r="F20" s="32"/>
      <c r="G20" s="32"/>
      <c r="H20" s="32"/>
      <c r="I20" s="32"/>
      <c r="J20" s="32"/>
      <c r="K20" s="32"/>
      <c r="L20" s="32"/>
      <c r="M20" s="28" t="s">
        <v>24</v>
      </c>
      <c r="N20" s="32"/>
      <c r="O20" s="268" t="str">
        <f>IF('Rekapitulace stavby'!AN19="","",'Rekapitulace stavby'!AN19)</f>
        <v/>
      </c>
      <c r="P20" s="268"/>
      <c r="Q20" s="32"/>
      <c r="R20" s="33"/>
    </row>
    <row r="21" spans="2:18" s="1" customFormat="1" ht="18" customHeight="1">
      <c r="B21" s="31"/>
      <c r="C21" s="32"/>
      <c r="D21" s="32"/>
      <c r="E21" s="26" t="str">
        <f>IF('Rekapitulace stavby'!E20="","",'Rekapitulace stavby'!E20)</f>
        <v xml:space="preserve"> </v>
      </c>
      <c r="F21" s="32"/>
      <c r="G21" s="32"/>
      <c r="H21" s="32"/>
      <c r="I21" s="32"/>
      <c r="J21" s="32"/>
      <c r="K21" s="32"/>
      <c r="L21" s="32"/>
      <c r="M21" s="28" t="s">
        <v>25</v>
      </c>
      <c r="N21" s="32"/>
      <c r="O21" s="268" t="str">
        <f>IF('Rekapitulace stavby'!AN20="","",'Rekapitulace stavby'!AN20)</f>
        <v/>
      </c>
      <c r="P21" s="268"/>
      <c r="Q21" s="32"/>
      <c r="R21" s="33"/>
    </row>
    <row r="22" spans="2:18" s="1" customFormat="1" ht="6.95" customHeight="1">
      <c r="B22" s="31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3"/>
    </row>
    <row r="23" spans="2:18" s="1" customFormat="1" ht="14.45" customHeight="1">
      <c r="B23" s="31"/>
      <c r="C23" s="32"/>
      <c r="D23" s="28" t="s">
        <v>30</v>
      </c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3"/>
    </row>
    <row r="24" spans="2:18" s="1" customFormat="1" ht="16.5" customHeight="1">
      <c r="B24" s="31"/>
      <c r="C24" s="32"/>
      <c r="D24" s="32"/>
      <c r="E24" s="259" t="s">
        <v>5</v>
      </c>
      <c r="F24" s="259"/>
      <c r="G24" s="259"/>
      <c r="H24" s="259"/>
      <c r="I24" s="259"/>
      <c r="J24" s="259"/>
      <c r="K24" s="259"/>
      <c r="L24" s="259"/>
      <c r="M24" s="32"/>
      <c r="N24" s="32"/>
      <c r="O24" s="32"/>
      <c r="P24" s="32"/>
      <c r="Q24" s="32"/>
      <c r="R24" s="33"/>
    </row>
    <row r="25" spans="2:18" s="1" customFormat="1" ht="6.95" customHeight="1">
      <c r="B25" s="31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3"/>
    </row>
    <row r="26" spans="2:18" s="1" customFormat="1" ht="6.95" customHeight="1">
      <c r="B26" s="31"/>
      <c r="C26" s="32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32"/>
      <c r="R26" s="33"/>
    </row>
    <row r="27" spans="2:18" s="1" customFormat="1" ht="14.45" customHeight="1">
      <c r="B27" s="31"/>
      <c r="C27" s="32"/>
      <c r="D27" s="100" t="s">
        <v>93</v>
      </c>
      <c r="E27" s="32"/>
      <c r="F27" s="32"/>
      <c r="G27" s="32"/>
      <c r="H27" s="32"/>
      <c r="I27" s="32"/>
      <c r="J27" s="32"/>
      <c r="K27" s="32"/>
      <c r="L27" s="32"/>
      <c r="M27" s="260">
        <f>N88</f>
        <v>0</v>
      </c>
      <c r="N27" s="260"/>
      <c r="O27" s="260"/>
      <c r="P27" s="260"/>
      <c r="Q27" s="32"/>
      <c r="R27" s="33"/>
    </row>
    <row r="28" spans="2:18" s="1" customFormat="1" ht="14.45" customHeight="1">
      <c r="B28" s="31"/>
      <c r="C28" s="32"/>
      <c r="D28" s="30"/>
      <c r="E28" s="32"/>
      <c r="F28" s="32"/>
      <c r="G28" s="32"/>
      <c r="H28" s="32"/>
      <c r="I28" s="32"/>
      <c r="J28" s="32"/>
      <c r="K28" s="32"/>
      <c r="L28" s="32"/>
      <c r="M28" s="260"/>
      <c r="N28" s="260"/>
      <c r="O28" s="260"/>
      <c r="P28" s="260"/>
      <c r="Q28" s="32"/>
      <c r="R28" s="33"/>
    </row>
    <row r="29" spans="2:18" s="1" customFormat="1" ht="6.95" customHeight="1">
      <c r="B29" s="31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3"/>
    </row>
    <row r="30" spans="2:18" s="1" customFormat="1" ht="25.35" customHeight="1">
      <c r="B30" s="31"/>
      <c r="C30" s="32"/>
      <c r="D30" s="101" t="s">
        <v>32</v>
      </c>
      <c r="E30" s="32"/>
      <c r="F30" s="32"/>
      <c r="G30" s="32"/>
      <c r="H30" s="32"/>
      <c r="I30" s="32"/>
      <c r="J30" s="32"/>
      <c r="K30" s="32"/>
      <c r="L30" s="32"/>
      <c r="M30" s="290">
        <f>M27</f>
        <v>0</v>
      </c>
      <c r="N30" s="284"/>
      <c r="O30" s="284"/>
      <c r="P30" s="284"/>
      <c r="Q30" s="32"/>
      <c r="R30" s="33"/>
    </row>
    <row r="31" spans="2:18" s="1" customFormat="1" ht="6.95" customHeight="1">
      <c r="B31" s="31"/>
      <c r="C31" s="32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32"/>
      <c r="R31" s="33"/>
    </row>
    <row r="32" spans="2:18" s="1" customFormat="1" ht="14.45" customHeight="1">
      <c r="B32" s="31"/>
      <c r="C32" s="32"/>
      <c r="D32" s="38" t="s">
        <v>33</v>
      </c>
      <c r="E32" s="38" t="s">
        <v>34</v>
      </c>
      <c r="F32" s="39">
        <v>0.21</v>
      </c>
      <c r="G32" s="102" t="s">
        <v>35</v>
      </c>
      <c r="H32" s="291">
        <f>ROUND((SUM(BE106:BE107)+SUM(BE125:BE191)), 2)</f>
        <v>0</v>
      </c>
      <c r="I32" s="284"/>
      <c r="J32" s="284"/>
      <c r="K32" s="32"/>
      <c r="L32" s="32"/>
      <c r="M32" s="291">
        <f>H32*F32</f>
        <v>0</v>
      </c>
      <c r="N32" s="284"/>
      <c r="O32" s="284"/>
      <c r="P32" s="284"/>
      <c r="Q32" s="32"/>
      <c r="R32" s="33"/>
    </row>
    <row r="33" spans="2:18" s="1" customFormat="1" ht="14.45" customHeight="1">
      <c r="B33" s="31"/>
      <c r="C33" s="32"/>
      <c r="D33" s="32"/>
      <c r="E33" s="38" t="s">
        <v>36</v>
      </c>
      <c r="F33" s="39">
        <v>0.15</v>
      </c>
      <c r="G33" s="102" t="s">
        <v>35</v>
      </c>
      <c r="H33" s="291">
        <f>ROUND((SUM(BF106:BF107)+SUM(BF125:BF191)), 2)</f>
        <v>0</v>
      </c>
      <c r="I33" s="284"/>
      <c r="J33" s="284"/>
      <c r="K33" s="32"/>
      <c r="L33" s="32"/>
      <c r="M33" s="291">
        <f>ROUND(ROUND((SUM(BF106:BF107)+SUM(BF125:BF191)), 2)*F33, 2)</f>
        <v>0</v>
      </c>
      <c r="N33" s="284"/>
      <c r="O33" s="284"/>
      <c r="P33" s="284"/>
      <c r="Q33" s="32"/>
      <c r="R33" s="33"/>
    </row>
    <row r="34" spans="2:18" s="1" customFormat="1" ht="14.45" hidden="1" customHeight="1">
      <c r="B34" s="31"/>
      <c r="C34" s="32"/>
      <c r="D34" s="32"/>
      <c r="E34" s="38" t="s">
        <v>37</v>
      </c>
      <c r="F34" s="39">
        <v>0.21</v>
      </c>
      <c r="G34" s="102" t="s">
        <v>35</v>
      </c>
      <c r="H34" s="291">
        <f>ROUND((SUM(BG106:BG107)+SUM(BG125:BG191)), 2)</f>
        <v>0</v>
      </c>
      <c r="I34" s="284"/>
      <c r="J34" s="284"/>
      <c r="K34" s="32"/>
      <c r="L34" s="32"/>
      <c r="M34" s="291">
        <v>0</v>
      </c>
      <c r="N34" s="284"/>
      <c r="O34" s="284"/>
      <c r="P34" s="284"/>
      <c r="Q34" s="32"/>
      <c r="R34" s="33"/>
    </row>
    <row r="35" spans="2:18" s="1" customFormat="1" ht="14.45" hidden="1" customHeight="1">
      <c r="B35" s="31"/>
      <c r="C35" s="32"/>
      <c r="D35" s="32"/>
      <c r="E35" s="38" t="s">
        <v>38</v>
      </c>
      <c r="F35" s="39">
        <v>0.15</v>
      </c>
      <c r="G35" s="102" t="s">
        <v>35</v>
      </c>
      <c r="H35" s="291">
        <f>ROUND((SUM(BH106:BH107)+SUM(BH125:BH191)), 2)</f>
        <v>0</v>
      </c>
      <c r="I35" s="284"/>
      <c r="J35" s="284"/>
      <c r="K35" s="32"/>
      <c r="L35" s="32"/>
      <c r="M35" s="291">
        <v>0</v>
      </c>
      <c r="N35" s="284"/>
      <c r="O35" s="284"/>
      <c r="P35" s="284"/>
      <c r="Q35" s="32"/>
      <c r="R35" s="33"/>
    </row>
    <row r="36" spans="2:18" s="1" customFormat="1" ht="14.45" hidden="1" customHeight="1">
      <c r="B36" s="31"/>
      <c r="C36" s="32"/>
      <c r="D36" s="32"/>
      <c r="E36" s="38" t="s">
        <v>39</v>
      </c>
      <c r="F36" s="39">
        <v>0</v>
      </c>
      <c r="G36" s="102" t="s">
        <v>35</v>
      </c>
      <c r="H36" s="291">
        <f>ROUND((SUM(BI106:BI107)+SUM(BI125:BI191)), 2)</f>
        <v>0</v>
      </c>
      <c r="I36" s="284"/>
      <c r="J36" s="284"/>
      <c r="K36" s="32"/>
      <c r="L36" s="32"/>
      <c r="M36" s="291">
        <v>0</v>
      </c>
      <c r="N36" s="284"/>
      <c r="O36" s="284"/>
      <c r="P36" s="284"/>
      <c r="Q36" s="32"/>
      <c r="R36" s="33"/>
    </row>
    <row r="37" spans="2:18" s="1" customFormat="1" ht="6.95" customHeight="1"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3"/>
    </row>
    <row r="38" spans="2:18" s="1" customFormat="1" ht="25.35" customHeight="1">
      <c r="B38" s="31"/>
      <c r="C38" s="98"/>
      <c r="D38" s="103" t="s">
        <v>40</v>
      </c>
      <c r="E38" s="71"/>
      <c r="F38" s="71"/>
      <c r="G38" s="104" t="s">
        <v>41</v>
      </c>
      <c r="H38" s="105" t="s">
        <v>42</v>
      </c>
      <c r="I38" s="71"/>
      <c r="J38" s="71"/>
      <c r="K38" s="71"/>
      <c r="L38" s="288">
        <f>SUM(M30:M36)</f>
        <v>0</v>
      </c>
      <c r="M38" s="288"/>
      <c r="N38" s="288"/>
      <c r="O38" s="288"/>
      <c r="P38" s="289"/>
      <c r="Q38" s="98"/>
      <c r="R38" s="33"/>
    </row>
    <row r="39" spans="2:18" s="1" customFormat="1" ht="14.45" customHeight="1">
      <c r="B39" s="31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3"/>
    </row>
    <row r="40" spans="2:18" s="1" customFormat="1" ht="14.45" customHeight="1">
      <c r="B40" s="31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3"/>
    </row>
    <row r="41" spans="2:18">
      <c r="B41" s="22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3"/>
    </row>
    <row r="42" spans="2:18">
      <c r="B42" s="22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3"/>
    </row>
    <row r="43" spans="2:18">
      <c r="B43" s="22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3"/>
    </row>
    <row r="44" spans="2:18">
      <c r="B44" s="22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3"/>
    </row>
    <row r="45" spans="2:18">
      <c r="B45" s="22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3"/>
    </row>
    <row r="46" spans="2:18">
      <c r="B46" s="22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3"/>
    </row>
    <row r="47" spans="2:18">
      <c r="B47" s="22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3"/>
    </row>
    <row r="48" spans="2:18">
      <c r="B48" s="22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3"/>
    </row>
    <row r="49" spans="2:18">
      <c r="B49" s="22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3"/>
    </row>
    <row r="50" spans="2:18" s="1" customFormat="1" ht="15">
      <c r="B50" s="31"/>
      <c r="C50" s="32"/>
      <c r="D50" s="46" t="s">
        <v>43</v>
      </c>
      <c r="E50" s="47"/>
      <c r="F50" s="47"/>
      <c r="G50" s="47"/>
      <c r="H50" s="48"/>
      <c r="I50" s="32"/>
      <c r="J50" s="46" t="s">
        <v>44</v>
      </c>
      <c r="K50" s="47"/>
      <c r="L50" s="47"/>
      <c r="M50" s="47"/>
      <c r="N50" s="47"/>
      <c r="O50" s="47"/>
      <c r="P50" s="48"/>
      <c r="Q50" s="32"/>
      <c r="R50" s="33"/>
    </row>
    <row r="51" spans="2:18">
      <c r="B51" s="22"/>
      <c r="C51" s="24"/>
      <c r="D51" s="49"/>
      <c r="E51" s="24"/>
      <c r="F51" s="24"/>
      <c r="G51" s="24"/>
      <c r="H51" s="50"/>
      <c r="I51" s="24"/>
      <c r="J51" s="49"/>
      <c r="K51" s="24"/>
      <c r="L51" s="24"/>
      <c r="M51" s="24"/>
      <c r="N51" s="24"/>
      <c r="O51" s="24"/>
      <c r="P51" s="50"/>
      <c r="Q51" s="24"/>
      <c r="R51" s="23"/>
    </row>
    <row r="52" spans="2:18">
      <c r="B52" s="22"/>
      <c r="C52" s="24"/>
      <c r="D52" s="49"/>
      <c r="E52" s="24"/>
      <c r="F52" s="24"/>
      <c r="G52" s="24"/>
      <c r="H52" s="50"/>
      <c r="I52" s="24"/>
      <c r="J52" s="49"/>
      <c r="K52" s="24"/>
      <c r="L52" s="24"/>
      <c r="M52" s="24"/>
      <c r="N52" s="24"/>
      <c r="O52" s="24"/>
      <c r="P52" s="50"/>
      <c r="Q52" s="24"/>
      <c r="R52" s="23"/>
    </row>
    <row r="53" spans="2:18">
      <c r="B53" s="22"/>
      <c r="C53" s="24"/>
      <c r="D53" s="49"/>
      <c r="E53" s="24"/>
      <c r="F53" s="24"/>
      <c r="G53" s="24"/>
      <c r="H53" s="50"/>
      <c r="I53" s="24"/>
      <c r="J53" s="49"/>
      <c r="K53" s="24"/>
      <c r="L53" s="24"/>
      <c r="M53" s="24"/>
      <c r="N53" s="24"/>
      <c r="O53" s="24"/>
      <c r="P53" s="50"/>
      <c r="Q53" s="24"/>
      <c r="R53" s="23"/>
    </row>
    <row r="54" spans="2:18">
      <c r="B54" s="22"/>
      <c r="C54" s="24"/>
      <c r="D54" s="49"/>
      <c r="E54" s="24"/>
      <c r="F54" s="24"/>
      <c r="G54" s="24"/>
      <c r="H54" s="50"/>
      <c r="I54" s="24"/>
      <c r="J54" s="49"/>
      <c r="K54" s="24"/>
      <c r="L54" s="24"/>
      <c r="M54" s="24"/>
      <c r="N54" s="24"/>
      <c r="O54" s="24"/>
      <c r="P54" s="50"/>
      <c r="Q54" s="24"/>
      <c r="R54" s="23"/>
    </row>
    <row r="55" spans="2:18">
      <c r="B55" s="22"/>
      <c r="C55" s="24"/>
      <c r="D55" s="49"/>
      <c r="E55" s="24"/>
      <c r="F55" s="24"/>
      <c r="G55" s="24"/>
      <c r="H55" s="50"/>
      <c r="I55" s="24"/>
      <c r="J55" s="49"/>
      <c r="K55" s="24"/>
      <c r="L55" s="24"/>
      <c r="M55" s="24"/>
      <c r="N55" s="24"/>
      <c r="O55" s="24"/>
      <c r="P55" s="50"/>
      <c r="Q55" s="24"/>
      <c r="R55" s="23"/>
    </row>
    <row r="56" spans="2:18">
      <c r="B56" s="22"/>
      <c r="C56" s="24"/>
      <c r="D56" s="49"/>
      <c r="E56" s="24"/>
      <c r="F56" s="24"/>
      <c r="G56" s="24"/>
      <c r="H56" s="50"/>
      <c r="I56" s="24"/>
      <c r="J56" s="49"/>
      <c r="K56" s="24"/>
      <c r="L56" s="24"/>
      <c r="M56" s="24"/>
      <c r="N56" s="24"/>
      <c r="O56" s="24"/>
      <c r="P56" s="50"/>
      <c r="Q56" s="24"/>
      <c r="R56" s="23"/>
    </row>
    <row r="57" spans="2:18">
      <c r="B57" s="22"/>
      <c r="C57" s="24"/>
      <c r="D57" s="49"/>
      <c r="E57" s="24"/>
      <c r="F57" s="24"/>
      <c r="G57" s="24"/>
      <c r="H57" s="50"/>
      <c r="I57" s="24"/>
      <c r="J57" s="49"/>
      <c r="K57" s="24"/>
      <c r="L57" s="24"/>
      <c r="M57" s="24"/>
      <c r="N57" s="24"/>
      <c r="O57" s="24"/>
      <c r="P57" s="50"/>
      <c r="Q57" s="24"/>
      <c r="R57" s="23"/>
    </row>
    <row r="58" spans="2:18">
      <c r="B58" s="22"/>
      <c r="C58" s="24"/>
      <c r="D58" s="49"/>
      <c r="E58" s="24"/>
      <c r="F58" s="24"/>
      <c r="G58" s="24"/>
      <c r="H58" s="50"/>
      <c r="I58" s="24"/>
      <c r="J58" s="49"/>
      <c r="K58" s="24"/>
      <c r="L58" s="24"/>
      <c r="M58" s="24"/>
      <c r="N58" s="24"/>
      <c r="O58" s="24"/>
      <c r="P58" s="50"/>
      <c r="Q58" s="24"/>
      <c r="R58" s="23"/>
    </row>
    <row r="59" spans="2:18" s="1" customFormat="1" ht="15">
      <c r="B59" s="31"/>
      <c r="C59" s="32"/>
      <c r="D59" s="51" t="s">
        <v>45</v>
      </c>
      <c r="E59" s="52"/>
      <c r="F59" s="52"/>
      <c r="G59" s="53" t="s">
        <v>46</v>
      </c>
      <c r="H59" s="54"/>
      <c r="I59" s="32"/>
      <c r="J59" s="51" t="s">
        <v>45</v>
      </c>
      <c r="K59" s="52"/>
      <c r="L59" s="52"/>
      <c r="M59" s="52"/>
      <c r="N59" s="53" t="s">
        <v>46</v>
      </c>
      <c r="O59" s="52"/>
      <c r="P59" s="54"/>
      <c r="Q59" s="32"/>
      <c r="R59" s="33"/>
    </row>
    <row r="60" spans="2:18">
      <c r="B60" s="22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3"/>
    </row>
    <row r="61" spans="2:18" s="1" customFormat="1" ht="15">
      <c r="B61" s="31"/>
      <c r="C61" s="32"/>
      <c r="D61" s="46" t="s">
        <v>47</v>
      </c>
      <c r="E61" s="47"/>
      <c r="F61" s="47"/>
      <c r="G61" s="47"/>
      <c r="H61" s="48"/>
      <c r="I61" s="32"/>
      <c r="J61" s="46" t="s">
        <v>48</v>
      </c>
      <c r="K61" s="47"/>
      <c r="L61" s="47"/>
      <c r="M61" s="47"/>
      <c r="N61" s="47"/>
      <c r="O61" s="47"/>
      <c r="P61" s="48"/>
      <c r="Q61" s="32"/>
      <c r="R61" s="33"/>
    </row>
    <row r="62" spans="2:18">
      <c r="B62" s="22"/>
      <c r="C62" s="24"/>
      <c r="D62" s="49"/>
      <c r="E62" s="24"/>
      <c r="F62" s="24"/>
      <c r="G62" s="24"/>
      <c r="H62" s="50"/>
      <c r="I62" s="24"/>
      <c r="J62" s="49"/>
      <c r="K62" s="24"/>
      <c r="L62" s="24"/>
      <c r="M62" s="24"/>
      <c r="N62" s="24"/>
      <c r="O62" s="24"/>
      <c r="P62" s="50"/>
      <c r="Q62" s="24"/>
      <c r="R62" s="23"/>
    </row>
    <row r="63" spans="2:18">
      <c r="B63" s="22"/>
      <c r="C63" s="24"/>
      <c r="D63" s="49"/>
      <c r="E63" s="24"/>
      <c r="F63" s="24"/>
      <c r="G63" s="24"/>
      <c r="H63" s="50"/>
      <c r="I63" s="24"/>
      <c r="J63" s="49"/>
      <c r="K63" s="24"/>
      <c r="L63" s="24"/>
      <c r="M63" s="24"/>
      <c r="N63" s="24"/>
      <c r="O63" s="24"/>
      <c r="P63" s="50"/>
      <c r="Q63" s="24"/>
      <c r="R63" s="23"/>
    </row>
    <row r="64" spans="2:18">
      <c r="B64" s="22"/>
      <c r="C64" s="24"/>
      <c r="D64" s="49"/>
      <c r="E64" s="24"/>
      <c r="F64" s="24"/>
      <c r="G64" s="24"/>
      <c r="H64" s="50"/>
      <c r="I64" s="24"/>
      <c r="J64" s="49"/>
      <c r="K64" s="24"/>
      <c r="L64" s="24"/>
      <c r="M64" s="24"/>
      <c r="N64" s="24"/>
      <c r="O64" s="24"/>
      <c r="P64" s="50"/>
      <c r="Q64" s="24"/>
      <c r="R64" s="23"/>
    </row>
    <row r="65" spans="2:18">
      <c r="B65" s="22"/>
      <c r="C65" s="24"/>
      <c r="D65" s="49"/>
      <c r="E65" s="24"/>
      <c r="F65" s="24"/>
      <c r="G65" s="24"/>
      <c r="H65" s="50"/>
      <c r="I65" s="24"/>
      <c r="J65" s="49"/>
      <c r="K65" s="24"/>
      <c r="L65" s="24"/>
      <c r="M65" s="24"/>
      <c r="N65" s="24"/>
      <c r="O65" s="24"/>
      <c r="P65" s="50"/>
      <c r="Q65" s="24"/>
      <c r="R65" s="23"/>
    </row>
    <row r="66" spans="2:18">
      <c r="B66" s="22"/>
      <c r="C66" s="24"/>
      <c r="D66" s="49"/>
      <c r="E66" s="24"/>
      <c r="F66" s="24"/>
      <c r="G66" s="24"/>
      <c r="H66" s="50"/>
      <c r="I66" s="24"/>
      <c r="J66" s="49"/>
      <c r="K66" s="24"/>
      <c r="L66" s="24"/>
      <c r="M66" s="24"/>
      <c r="N66" s="24"/>
      <c r="O66" s="24"/>
      <c r="P66" s="50"/>
      <c r="Q66" s="24"/>
      <c r="R66" s="23"/>
    </row>
    <row r="67" spans="2:18">
      <c r="B67" s="22"/>
      <c r="C67" s="24"/>
      <c r="D67" s="49"/>
      <c r="E67" s="24"/>
      <c r="F67" s="24"/>
      <c r="G67" s="24"/>
      <c r="H67" s="50"/>
      <c r="I67" s="24"/>
      <c r="J67" s="49"/>
      <c r="K67" s="24"/>
      <c r="L67" s="24"/>
      <c r="M67" s="24"/>
      <c r="N67" s="24"/>
      <c r="O67" s="24"/>
      <c r="P67" s="50"/>
      <c r="Q67" s="24"/>
      <c r="R67" s="23"/>
    </row>
    <row r="68" spans="2:18">
      <c r="B68" s="22"/>
      <c r="C68" s="24"/>
      <c r="D68" s="49"/>
      <c r="E68" s="24"/>
      <c r="F68" s="24"/>
      <c r="G68" s="24"/>
      <c r="H68" s="50"/>
      <c r="I68" s="24"/>
      <c r="J68" s="49"/>
      <c r="K68" s="24"/>
      <c r="L68" s="24"/>
      <c r="M68" s="24"/>
      <c r="N68" s="24"/>
      <c r="O68" s="24"/>
      <c r="P68" s="50"/>
      <c r="Q68" s="24"/>
      <c r="R68" s="23"/>
    </row>
    <row r="69" spans="2:18">
      <c r="B69" s="22"/>
      <c r="C69" s="24"/>
      <c r="D69" s="49"/>
      <c r="E69" s="24"/>
      <c r="F69" s="24"/>
      <c r="G69" s="24"/>
      <c r="H69" s="50"/>
      <c r="I69" s="24"/>
      <c r="J69" s="49"/>
      <c r="K69" s="24"/>
      <c r="L69" s="24"/>
      <c r="M69" s="24"/>
      <c r="N69" s="24"/>
      <c r="O69" s="24"/>
      <c r="P69" s="50"/>
      <c r="Q69" s="24"/>
      <c r="R69" s="23"/>
    </row>
    <row r="70" spans="2:18" s="1" customFormat="1" ht="15">
      <c r="B70" s="31"/>
      <c r="C70" s="32"/>
      <c r="D70" s="51" t="s">
        <v>45</v>
      </c>
      <c r="E70" s="52"/>
      <c r="F70" s="52"/>
      <c r="G70" s="53" t="s">
        <v>46</v>
      </c>
      <c r="H70" s="54"/>
      <c r="I70" s="32"/>
      <c r="J70" s="51" t="s">
        <v>45</v>
      </c>
      <c r="K70" s="52"/>
      <c r="L70" s="52"/>
      <c r="M70" s="52"/>
      <c r="N70" s="53" t="s">
        <v>46</v>
      </c>
      <c r="O70" s="52"/>
      <c r="P70" s="54"/>
      <c r="Q70" s="32"/>
      <c r="R70" s="33"/>
    </row>
    <row r="71" spans="2:18" s="1" customFormat="1" ht="14.45" customHeight="1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7"/>
    </row>
    <row r="75" spans="2:18" s="1" customFormat="1" ht="6.95" customHeight="1">
      <c r="B75" s="58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60"/>
    </row>
    <row r="76" spans="2:18" s="1" customFormat="1" ht="36.950000000000003" customHeight="1">
      <c r="B76" s="31"/>
      <c r="C76" s="238" t="s">
        <v>94</v>
      </c>
      <c r="D76" s="239"/>
      <c r="E76" s="239"/>
      <c r="F76" s="239"/>
      <c r="G76" s="239"/>
      <c r="H76" s="239"/>
      <c r="I76" s="239"/>
      <c r="J76" s="239"/>
      <c r="K76" s="239"/>
      <c r="L76" s="239"/>
      <c r="M76" s="239"/>
      <c r="N76" s="239"/>
      <c r="O76" s="239"/>
      <c r="P76" s="239"/>
      <c r="Q76" s="239"/>
      <c r="R76" s="33"/>
    </row>
    <row r="77" spans="2:18" s="1" customFormat="1" ht="6.95" customHeight="1">
      <c r="B77" s="31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3"/>
    </row>
    <row r="78" spans="2:18" s="1" customFormat="1" ht="30" customHeight="1">
      <c r="B78" s="31"/>
      <c r="C78" s="28" t="s">
        <v>16</v>
      </c>
      <c r="D78" s="32"/>
      <c r="E78" s="32"/>
      <c r="F78" s="285" t="str">
        <f>F6</f>
        <v xml:space="preserve"> Český rozhlas</v>
      </c>
      <c r="G78" s="286"/>
      <c r="H78" s="286"/>
      <c r="I78" s="286"/>
      <c r="J78" s="286"/>
      <c r="K78" s="286"/>
      <c r="L78" s="286"/>
      <c r="M78" s="286"/>
      <c r="N78" s="286"/>
      <c r="O78" s="286"/>
      <c r="P78" s="286"/>
      <c r="Q78" s="32"/>
      <c r="R78" s="33"/>
    </row>
    <row r="79" spans="2:18" s="1" customFormat="1" ht="36.950000000000003" customHeight="1">
      <c r="B79" s="31"/>
      <c r="C79" s="65" t="s">
        <v>92</v>
      </c>
      <c r="D79" s="32"/>
      <c r="E79" s="32"/>
      <c r="F79" s="244">
        <v>1</v>
      </c>
      <c r="G79" s="284"/>
      <c r="H79" s="284"/>
      <c r="I79" s="284"/>
      <c r="J79" s="284"/>
      <c r="K79" s="284"/>
      <c r="L79" s="284"/>
      <c r="M79" s="284"/>
      <c r="N79" s="284"/>
      <c r="O79" s="284"/>
      <c r="P79" s="284"/>
      <c r="Q79" s="32"/>
      <c r="R79" s="33"/>
    </row>
    <row r="80" spans="2:18" s="1" customFormat="1" ht="6.95" customHeight="1">
      <c r="B80" s="31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3"/>
    </row>
    <row r="81" spans="2:47" s="1" customFormat="1" ht="18" customHeight="1">
      <c r="B81" s="31"/>
      <c r="C81" s="28" t="s">
        <v>19</v>
      </c>
      <c r="D81" s="32"/>
      <c r="E81" s="32"/>
      <c r="F81" s="26" t="str">
        <f>F9</f>
        <v xml:space="preserve"> </v>
      </c>
      <c r="G81" s="32"/>
      <c r="H81" s="32"/>
      <c r="I81" s="32"/>
      <c r="J81" s="32"/>
      <c r="K81" s="28" t="s">
        <v>21</v>
      </c>
      <c r="L81" s="32"/>
      <c r="M81" s="287" t="str">
        <f>IF(O9="","",O9)</f>
        <v>6. 2. 2019</v>
      </c>
      <c r="N81" s="287"/>
      <c r="O81" s="287"/>
      <c r="P81" s="287"/>
      <c r="Q81" s="32"/>
      <c r="R81" s="33"/>
    </row>
    <row r="82" spans="2:47" s="1" customFormat="1" ht="6.95" customHeight="1">
      <c r="B82" s="31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3"/>
    </row>
    <row r="83" spans="2:47" s="1" customFormat="1" ht="15">
      <c r="B83" s="31"/>
      <c r="C83" s="28" t="s">
        <v>23</v>
      </c>
      <c r="D83" s="32"/>
      <c r="E83" s="32"/>
      <c r="F83" s="26" t="str">
        <f>E12</f>
        <v xml:space="preserve"> </v>
      </c>
      <c r="G83" s="32"/>
      <c r="H83" s="32"/>
      <c r="I83" s="32"/>
      <c r="J83" s="32"/>
      <c r="K83" s="28" t="s">
        <v>27</v>
      </c>
      <c r="L83" s="32"/>
      <c r="M83" s="268" t="str">
        <f>E18</f>
        <v xml:space="preserve"> </v>
      </c>
      <c r="N83" s="268"/>
      <c r="O83" s="268"/>
      <c r="P83" s="268"/>
      <c r="Q83" s="268"/>
      <c r="R83" s="33"/>
    </row>
    <row r="84" spans="2:47" s="1" customFormat="1" ht="14.45" customHeight="1">
      <c r="B84" s="31"/>
      <c r="C84" s="28" t="s">
        <v>26</v>
      </c>
      <c r="D84" s="32"/>
      <c r="E84" s="32"/>
      <c r="F84" s="26" t="str">
        <f>IF(E15="","",E15)</f>
        <v xml:space="preserve"> </v>
      </c>
      <c r="G84" s="32"/>
      <c r="H84" s="32"/>
      <c r="I84" s="32"/>
      <c r="J84" s="32"/>
      <c r="K84" s="28" t="s">
        <v>29</v>
      </c>
      <c r="L84" s="32"/>
      <c r="M84" s="268" t="str">
        <f>E21</f>
        <v xml:space="preserve"> </v>
      </c>
      <c r="N84" s="268"/>
      <c r="O84" s="268"/>
      <c r="P84" s="268"/>
      <c r="Q84" s="268"/>
      <c r="R84" s="33"/>
    </row>
    <row r="85" spans="2:47" s="1" customFormat="1" ht="10.35" customHeight="1">
      <c r="B85" s="31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3"/>
    </row>
    <row r="86" spans="2:47" s="1" customFormat="1" ht="29.25" customHeight="1">
      <c r="B86" s="31"/>
      <c r="C86" s="282" t="s">
        <v>95</v>
      </c>
      <c r="D86" s="283"/>
      <c r="E86" s="283"/>
      <c r="F86" s="283"/>
      <c r="G86" s="283"/>
      <c r="H86" s="98"/>
      <c r="I86" s="98"/>
      <c r="J86" s="98"/>
      <c r="K86" s="98"/>
      <c r="L86" s="98"/>
      <c r="M86" s="98"/>
      <c r="N86" s="282" t="s">
        <v>96</v>
      </c>
      <c r="O86" s="283"/>
      <c r="P86" s="283"/>
      <c r="Q86" s="283"/>
      <c r="R86" s="33"/>
    </row>
    <row r="87" spans="2:47" s="1" customFormat="1" ht="10.35" customHeight="1">
      <c r="B87" s="31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3"/>
    </row>
    <row r="88" spans="2:47" s="1" customFormat="1" ht="29.25" customHeight="1">
      <c r="B88" s="31"/>
      <c r="C88" s="106" t="s">
        <v>97</v>
      </c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296">
        <f>N89+N96+N101+N103</f>
        <v>0</v>
      </c>
      <c r="O88" s="297"/>
      <c r="P88" s="297"/>
      <c r="Q88" s="297"/>
      <c r="R88" s="33"/>
      <c r="AU88" s="18" t="s">
        <v>98</v>
      </c>
    </row>
    <row r="89" spans="2:47" s="6" customFormat="1" ht="24.95" customHeight="1">
      <c r="B89" s="107"/>
      <c r="C89" s="108"/>
      <c r="D89" s="109" t="s">
        <v>99</v>
      </c>
      <c r="E89" s="108"/>
      <c r="F89" s="108"/>
      <c r="G89" s="108"/>
      <c r="H89" s="108"/>
      <c r="I89" s="108"/>
      <c r="J89" s="108"/>
      <c r="K89" s="108"/>
      <c r="L89" s="108"/>
      <c r="M89" s="108"/>
      <c r="N89" s="295">
        <f>N126</f>
        <v>0</v>
      </c>
      <c r="O89" s="300"/>
      <c r="P89" s="300"/>
      <c r="Q89" s="300"/>
      <c r="R89" s="110"/>
    </row>
    <row r="90" spans="2:47" s="7" customFormat="1" ht="19.899999999999999" customHeight="1">
      <c r="B90" s="111"/>
      <c r="C90" s="112"/>
      <c r="D90" s="113" t="s">
        <v>100</v>
      </c>
      <c r="E90" s="112"/>
      <c r="F90" s="112"/>
      <c r="G90" s="112"/>
      <c r="H90" s="112"/>
      <c r="I90" s="112"/>
      <c r="J90" s="112"/>
      <c r="K90" s="112"/>
      <c r="L90" s="112"/>
      <c r="M90" s="112"/>
      <c r="N90" s="298">
        <f>N127</f>
        <v>0</v>
      </c>
      <c r="O90" s="299"/>
      <c r="P90" s="299"/>
      <c r="Q90" s="299"/>
      <c r="R90" s="114"/>
    </row>
    <row r="91" spans="2:47" s="7" customFormat="1" ht="19.899999999999999" customHeight="1">
      <c r="B91" s="111"/>
      <c r="C91" s="112"/>
      <c r="D91" s="113" t="s">
        <v>102</v>
      </c>
      <c r="E91" s="112"/>
      <c r="F91" s="112"/>
      <c r="G91" s="112"/>
      <c r="H91" s="112"/>
      <c r="I91" s="112"/>
      <c r="J91" s="112"/>
      <c r="K91" s="112"/>
      <c r="L91" s="112"/>
      <c r="M91" s="112"/>
      <c r="N91" s="298">
        <f>N145</f>
        <v>0</v>
      </c>
      <c r="O91" s="299"/>
      <c r="P91" s="299"/>
      <c r="Q91" s="299"/>
      <c r="R91" s="114"/>
    </row>
    <row r="92" spans="2:47" s="7" customFormat="1" ht="19.899999999999999" customHeight="1">
      <c r="B92" s="111"/>
      <c r="C92" s="112"/>
      <c r="D92" s="113" t="s">
        <v>103</v>
      </c>
      <c r="E92" s="112"/>
      <c r="F92" s="112"/>
      <c r="G92" s="112"/>
      <c r="H92" s="112"/>
      <c r="I92" s="112"/>
      <c r="J92" s="112"/>
      <c r="K92" s="112"/>
      <c r="L92" s="112"/>
      <c r="M92" s="112"/>
      <c r="N92" s="298">
        <f>N147</f>
        <v>0</v>
      </c>
      <c r="O92" s="299"/>
      <c r="P92" s="299"/>
      <c r="Q92" s="299"/>
      <c r="R92" s="114"/>
    </row>
    <row r="93" spans="2:47" s="7" customFormat="1" ht="19.899999999999999" customHeight="1">
      <c r="B93" s="111"/>
      <c r="C93" s="112"/>
      <c r="D93" s="113" t="s">
        <v>104</v>
      </c>
      <c r="E93" s="112"/>
      <c r="F93" s="112"/>
      <c r="G93" s="112"/>
      <c r="H93" s="112"/>
      <c r="I93" s="112"/>
      <c r="J93" s="112"/>
      <c r="K93" s="112"/>
      <c r="L93" s="112"/>
      <c r="M93" s="112"/>
      <c r="N93" s="298">
        <f>N153</f>
        <v>0</v>
      </c>
      <c r="O93" s="299"/>
      <c r="P93" s="299"/>
      <c r="Q93" s="299"/>
      <c r="R93" s="114"/>
    </row>
    <row r="94" spans="2:47" s="7" customFormat="1" ht="19.899999999999999" customHeight="1">
      <c r="B94" s="111"/>
      <c r="C94" s="112"/>
      <c r="D94" s="113" t="s">
        <v>105</v>
      </c>
      <c r="E94" s="112"/>
      <c r="F94" s="112"/>
      <c r="G94" s="112"/>
      <c r="H94" s="112"/>
      <c r="I94" s="112"/>
      <c r="J94" s="112"/>
      <c r="K94" s="112"/>
      <c r="L94" s="112"/>
      <c r="M94" s="112"/>
      <c r="N94" s="298">
        <f>N160</f>
        <v>0</v>
      </c>
      <c r="O94" s="299"/>
      <c r="P94" s="299"/>
      <c r="Q94" s="299"/>
      <c r="R94" s="114"/>
    </row>
    <row r="95" spans="2:47" s="7" customFormat="1" ht="19.899999999999999" customHeight="1">
      <c r="B95" s="111"/>
      <c r="C95" s="112"/>
      <c r="D95" s="113" t="s">
        <v>106</v>
      </c>
      <c r="E95" s="112"/>
      <c r="F95" s="112"/>
      <c r="G95" s="112"/>
      <c r="H95" s="112"/>
      <c r="I95" s="112"/>
      <c r="J95" s="112"/>
      <c r="K95" s="112"/>
      <c r="L95" s="112"/>
      <c r="M95" s="112"/>
      <c r="N95" s="298">
        <f>N163</f>
        <v>0</v>
      </c>
      <c r="O95" s="299"/>
      <c r="P95" s="299"/>
      <c r="Q95" s="299"/>
      <c r="R95" s="114"/>
    </row>
    <row r="96" spans="2:47" s="6" customFormat="1" ht="24.95" customHeight="1">
      <c r="B96" s="107"/>
      <c r="C96" s="108"/>
      <c r="D96" s="109" t="s">
        <v>107</v>
      </c>
      <c r="E96" s="108"/>
      <c r="F96" s="108"/>
      <c r="G96" s="108"/>
      <c r="H96" s="108"/>
      <c r="I96" s="108"/>
      <c r="J96" s="108"/>
      <c r="K96" s="108"/>
      <c r="L96" s="108"/>
      <c r="M96" s="108"/>
      <c r="N96" s="295">
        <f>N168</f>
        <v>0</v>
      </c>
      <c r="O96" s="300"/>
      <c r="P96" s="300"/>
      <c r="Q96" s="300"/>
      <c r="R96" s="110"/>
    </row>
    <row r="97" spans="2:21" s="7" customFormat="1" ht="19.899999999999999" customHeight="1">
      <c r="B97" s="111"/>
      <c r="C97" s="112"/>
      <c r="D97" s="113" t="s">
        <v>108</v>
      </c>
      <c r="E97" s="112"/>
      <c r="F97" s="112"/>
      <c r="G97" s="112"/>
      <c r="H97" s="112"/>
      <c r="I97" s="112"/>
      <c r="J97" s="112"/>
      <c r="K97" s="112"/>
      <c r="L97" s="112"/>
      <c r="M97" s="112"/>
      <c r="N97" s="298">
        <f>N169</f>
        <v>0</v>
      </c>
      <c r="O97" s="299"/>
      <c r="P97" s="299"/>
      <c r="Q97" s="299"/>
      <c r="R97" s="114"/>
    </row>
    <row r="98" spans="2:21" s="7" customFormat="1" ht="19.899999999999999" customHeight="1">
      <c r="B98" s="111"/>
      <c r="C98" s="112"/>
      <c r="D98" s="113" t="s">
        <v>109</v>
      </c>
      <c r="E98" s="112"/>
      <c r="F98" s="112"/>
      <c r="G98" s="112"/>
      <c r="H98" s="112"/>
      <c r="I98" s="112"/>
      <c r="J98" s="112"/>
      <c r="K98" s="112"/>
      <c r="L98" s="112"/>
      <c r="M98" s="112"/>
      <c r="N98" s="298">
        <f>N173</f>
        <v>0</v>
      </c>
      <c r="O98" s="299"/>
      <c r="P98" s="299"/>
      <c r="Q98" s="299"/>
      <c r="R98" s="114"/>
    </row>
    <row r="99" spans="2:21" s="7" customFormat="1" ht="19.899999999999999" customHeight="1">
      <c r="B99" s="111"/>
      <c r="C99" s="112"/>
      <c r="D99" s="113" t="s">
        <v>110</v>
      </c>
      <c r="E99" s="112"/>
      <c r="F99" s="112"/>
      <c r="G99" s="112"/>
      <c r="H99" s="112"/>
      <c r="I99" s="112"/>
      <c r="J99" s="112"/>
      <c r="K99" s="112"/>
      <c r="L99" s="112"/>
      <c r="M99" s="112"/>
      <c r="N99" s="298">
        <f>N178</f>
        <v>0</v>
      </c>
      <c r="O99" s="299"/>
      <c r="P99" s="299"/>
      <c r="Q99" s="299"/>
      <c r="R99" s="114"/>
    </row>
    <row r="100" spans="2:21" s="7" customFormat="1" ht="19.899999999999999" customHeight="1">
      <c r="B100" s="111"/>
      <c r="C100" s="112"/>
      <c r="D100" s="113" t="s">
        <v>111</v>
      </c>
      <c r="E100" s="112"/>
      <c r="F100" s="112"/>
      <c r="G100" s="112"/>
      <c r="H100" s="112"/>
      <c r="I100" s="112"/>
      <c r="J100" s="112"/>
      <c r="K100" s="112"/>
      <c r="L100" s="112"/>
      <c r="M100" s="112"/>
      <c r="N100" s="298">
        <f>N181</f>
        <v>0</v>
      </c>
      <c r="O100" s="299"/>
      <c r="P100" s="299"/>
      <c r="Q100" s="299"/>
      <c r="R100" s="114"/>
    </row>
    <row r="101" spans="2:21" s="6" customFormat="1" ht="24.95" customHeight="1">
      <c r="B101" s="107"/>
      <c r="C101" s="108"/>
      <c r="D101" s="109" t="s">
        <v>114</v>
      </c>
      <c r="E101" s="108"/>
      <c r="F101" s="108"/>
      <c r="G101" s="108"/>
      <c r="H101" s="108"/>
      <c r="I101" s="108"/>
      <c r="J101" s="108"/>
      <c r="K101" s="108"/>
      <c r="L101" s="108"/>
      <c r="M101" s="108"/>
      <c r="N101" s="295">
        <f>N183</f>
        <v>0</v>
      </c>
      <c r="O101" s="300"/>
      <c r="P101" s="300"/>
      <c r="Q101" s="300"/>
      <c r="R101" s="110"/>
    </row>
    <row r="102" spans="2:21" s="7" customFormat="1" ht="19.899999999999999" customHeight="1">
      <c r="B102" s="111"/>
      <c r="C102" s="112"/>
      <c r="D102" s="113" t="s">
        <v>115</v>
      </c>
      <c r="E102" s="112"/>
      <c r="F102" s="112"/>
      <c r="G102" s="112"/>
      <c r="H102" s="112"/>
      <c r="I102" s="112"/>
      <c r="J102" s="112"/>
      <c r="K102" s="112"/>
      <c r="L102" s="112"/>
      <c r="M102" s="112"/>
      <c r="N102" s="298">
        <f>N184</f>
        <v>0</v>
      </c>
      <c r="O102" s="299"/>
      <c r="P102" s="299"/>
      <c r="Q102" s="299"/>
      <c r="R102" s="114"/>
    </row>
    <row r="103" spans="2:21" s="6" customFormat="1" ht="24.95" customHeight="1">
      <c r="B103" s="107"/>
      <c r="C103" s="108"/>
      <c r="D103" s="109" t="s">
        <v>116</v>
      </c>
      <c r="E103" s="108"/>
      <c r="F103" s="108"/>
      <c r="G103" s="108"/>
      <c r="H103" s="108"/>
      <c r="I103" s="108"/>
      <c r="J103" s="108"/>
      <c r="K103" s="108"/>
      <c r="L103" s="108"/>
      <c r="M103" s="108"/>
      <c r="N103" s="295">
        <f>N189</f>
        <v>0</v>
      </c>
      <c r="O103" s="300"/>
      <c r="P103" s="300"/>
      <c r="Q103" s="300"/>
      <c r="R103" s="110"/>
    </row>
    <row r="104" spans="2:21" s="7" customFormat="1" ht="19.899999999999999" customHeight="1">
      <c r="B104" s="111"/>
      <c r="C104" s="112"/>
      <c r="D104" s="113" t="s">
        <v>117</v>
      </c>
      <c r="E104" s="112"/>
      <c r="F104" s="112"/>
      <c r="G104" s="112"/>
      <c r="H104" s="112"/>
      <c r="I104" s="112"/>
      <c r="J104" s="112"/>
      <c r="K104" s="112"/>
      <c r="L104" s="112"/>
      <c r="M104" s="112"/>
      <c r="N104" s="298">
        <f>N190</f>
        <v>0</v>
      </c>
      <c r="O104" s="299"/>
      <c r="P104" s="299"/>
      <c r="Q104" s="299"/>
      <c r="R104" s="114"/>
    </row>
    <row r="105" spans="2:21" s="1" customFormat="1" ht="21.75" customHeight="1">
      <c r="B105" s="31"/>
      <c r="C105" s="32"/>
      <c r="D105" s="32"/>
      <c r="E105" s="32"/>
      <c r="F105" s="32"/>
      <c r="G105" s="32"/>
      <c r="H105" s="32"/>
      <c r="I105" s="32"/>
      <c r="J105" s="32"/>
      <c r="K105" s="32"/>
      <c r="L105" s="32"/>
      <c r="M105" s="32"/>
      <c r="N105" s="32"/>
      <c r="O105" s="32"/>
      <c r="P105" s="32"/>
      <c r="Q105" s="32"/>
      <c r="R105" s="33"/>
    </row>
    <row r="106" spans="2:21" s="1" customFormat="1" ht="29.25" customHeight="1">
      <c r="B106" s="31"/>
      <c r="C106" s="106"/>
      <c r="D106" s="32"/>
      <c r="E106" s="32"/>
      <c r="F106" s="32"/>
      <c r="G106" s="32"/>
      <c r="H106" s="32"/>
      <c r="I106" s="32"/>
      <c r="J106" s="32"/>
      <c r="K106" s="32"/>
      <c r="L106" s="32"/>
      <c r="M106" s="32"/>
      <c r="N106" s="297"/>
      <c r="O106" s="303"/>
      <c r="P106" s="303"/>
      <c r="Q106" s="303"/>
      <c r="R106" s="33"/>
      <c r="T106" s="115"/>
      <c r="U106" s="116" t="s">
        <v>33</v>
      </c>
    </row>
    <row r="107" spans="2:21" s="1" customFormat="1" ht="18" customHeight="1">
      <c r="B107" s="31"/>
      <c r="C107" s="32"/>
      <c r="D107" s="32"/>
      <c r="E107" s="32"/>
      <c r="F107" s="32"/>
      <c r="G107" s="32"/>
      <c r="H107" s="32"/>
      <c r="I107" s="32"/>
      <c r="J107" s="32"/>
      <c r="K107" s="32"/>
      <c r="L107" s="32"/>
      <c r="M107" s="32"/>
      <c r="N107" s="32"/>
      <c r="O107" s="32"/>
      <c r="P107" s="32"/>
      <c r="Q107" s="32"/>
      <c r="R107" s="33"/>
    </row>
    <row r="108" spans="2:21" s="1" customFormat="1" ht="29.25" customHeight="1">
      <c r="B108" s="31"/>
      <c r="C108" s="97" t="s">
        <v>504</v>
      </c>
      <c r="D108" s="98"/>
      <c r="E108" s="98"/>
      <c r="F108" s="98"/>
      <c r="G108" s="98"/>
      <c r="H108" s="98"/>
      <c r="I108" s="98"/>
      <c r="J108" s="98"/>
      <c r="K108" s="98"/>
      <c r="L108" s="304">
        <f>ROUND(SUM(N88+N106),2)</f>
        <v>0</v>
      </c>
      <c r="M108" s="304"/>
      <c r="N108" s="304"/>
      <c r="O108" s="304"/>
      <c r="P108" s="304"/>
      <c r="Q108" s="304"/>
      <c r="R108" s="33"/>
    </row>
    <row r="109" spans="2:21" s="1" customFormat="1" ht="6.95" customHeight="1">
      <c r="B109" s="55"/>
      <c r="C109" s="56"/>
      <c r="D109" s="56"/>
      <c r="E109" s="56"/>
      <c r="F109" s="56"/>
      <c r="G109" s="56"/>
      <c r="H109" s="56"/>
      <c r="I109" s="56"/>
      <c r="J109" s="56"/>
      <c r="K109" s="56"/>
      <c r="L109" s="56"/>
      <c r="M109" s="56"/>
      <c r="N109" s="56"/>
      <c r="O109" s="56"/>
      <c r="P109" s="56"/>
      <c r="Q109" s="56"/>
      <c r="R109" s="57"/>
    </row>
    <row r="113" spans="2:65" s="1" customFormat="1" ht="6.95" customHeight="1">
      <c r="B113" s="58"/>
      <c r="C113" s="59"/>
      <c r="D113" s="59"/>
      <c r="E113" s="59"/>
      <c r="F113" s="59"/>
      <c r="G113" s="59"/>
      <c r="H113" s="59"/>
      <c r="I113" s="59"/>
      <c r="J113" s="59"/>
      <c r="K113" s="59"/>
      <c r="L113" s="59"/>
      <c r="M113" s="59"/>
      <c r="N113" s="59"/>
      <c r="O113" s="59"/>
      <c r="P113" s="59"/>
      <c r="Q113" s="59"/>
      <c r="R113" s="60"/>
    </row>
    <row r="114" spans="2:65" s="1" customFormat="1" ht="36.950000000000003" customHeight="1">
      <c r="B114" s="31"/>
      <c r="C114" s="238" t="s">
        <v>118</v>
      </c>
      <c r="D114" s="284"/>
      <c r="E114" s="284"/>
      <c r="F114" s="284"/>
      <c r="G114" s="284"/>
      <c r="H114" s="284"/>
      <c r="I114" s="284"/>
      <c r="J114" s="284"/>
      <c r="K114" s="284"/>
      <c r="L114" s="284"/>
      <c r="M114" s="284"/>
      <c r="N114" s="284"/>
      <c r="O114" s="284"/>
      <c r="P114" s="284"/>
      <c r="Q114" s="284"/>
      <c r="R114" s="33"/>
    </row>
    <row r="115" spans="2:65" s="1" customFormat="1" ht="6.95" customHeight="1">
      <c r="B115" s="31"/>
      <c r="C115" s="32"/>
      <c r="D115" s="32"/>
      <c r="E115" s="32"/>
      <c r="F115" s="32"/>
      <c r="G115" s="32"/>
      <c r="H115" s="32"/>
      <c r="I115" s="32"/>
      <c r="J115" s="32"/>
      <c r="K115" s="32"/>
      <c r="L115" s="32"/>
      <c r="M115" s="32"/>
      <c r="N115" s="32"/>
      <c r="O115" s="32"/>
      <c r="P115" s="32"/>
      <c r="Q115" s="32"/>
      <c r="R115" s="33"/>
    </row>
    <row r="116" spans="2:65" s="1" customFormat="1" ht="30" customHeight="1">
      <c r="B116" s="31"/>
      <c r="C116" s="28" t="s">
        <v>16</v>
      </c>
      <c r="D116" s="32"/>
      <c r="E116" s="32"/>
      <c r="F116" s="285" t="str">
        <f>F6</f>
        <v xml:space="preserve"> Český rozhlas</v>
      </c>
      <c r="G116" s="286"/>
      <c r="H116" s="286"/>
      <c r="I116" s="286"/>
      <c r="J116" s="286"/>
      <c r="K116" s="286"/>
      <c r="L116" s="286"/>
      <c r="M116" s="286"/>
      <c r="N116" s="286"/>
      <c r="O116" s="286"/>
      <c r="P116" s="286"/>
      <c r="Q116" s="32"/>
      <c r="R116" s="33"/>
    </row>
    <row r="117" spans="2:65" s="1" customFormat="1" ht="36.950000000000003" customHeight="1">
      <c r="B117" s="31"/>
      <c r="C117" s="65" t="s">
        <v>92</v>
      </c>
      <c r="D117" s="32"/>
      <c r="E117" s="32"/>
      <c r="F117" s="244">
        <v>1</v>
      </c>
      <c r="G117" s="284"/>
      <c r="H117" s="284"/>
      <c r="I117" s="284"/>
      <c r="J117" s="284"/>
      <c r="K117" s="284"/>
      <c r="L117" s="284"/>
      <c r="M117" s="284"/>
      <c r="N117" s="284"/>
      <c r="O117" s="284"/>
      <c r="P117" s="284"/>
      <c r="Q117" s="32"/>
      <c r="R117" s="33"/>
    </row>
    <row r="118" spans="2:65" s="1" customFormat="1" ht="6.95" customHeight="1">
      <c r="B118" s="31"/>
      <c r="C118" s="32"/>
      <c r="D118" s="32"/>
      <c r="E118" s="32"/>
      <c r="F118" s="32"/>
      <c r="G118" s="32"/>
      <c r="H118" s="32"/>
      <c r="I118" s="32"/>
      <c r="J118" s="32"/>
      <c r="K118" s="32"/>
      <c r="L118" s="32"/>
      <c r="M118" s="32"/>
      <c r="N118" s="32"/>
      <c r="O118" s="32"/>
      <c r="P118" s="32"/>
      <c r="Q118" s="32"/>
      <c r="R118" s="33"/>
    </row>
    <row r="119" spans="2:65" s="1" customFormat="1" ht="18" customHeight="1">
      <c r="B119" s="31"/>
      <c r="C119" s="28" t="s">
        <v>19</v>
      </c>
      <c r="D119" s="32"/>
      <c r="E119" s="32"/>
      <c r="F119" s="26" t="str">
        <f>F9</f>
        <v xml:space="preserve"> </v>
      </c>
      <c r="G119" s="32"/>
      <c r="H119" s="32"/>
      <c r="I119" s="32"/>
      <c r="J119" s="32"/>
      <c r="K119" s="28" t="s">
        <v>21</v>
      </c>
      <c r="L119" s="32"/>
      <c r="M119" s="287" t="str">
        <f>IF(O9="","",O9)</f>
        <v>6. 2. 2019</v>
      </c>
      <c r="N119" s="287"/>
      <c r="O119" s="287"/>
      <c r="P119" s="287"/>
      <c r="Q119" s="32"/>
      <c r="R119" s="33"/>
    </row>
    <row r="120" spans="2:65" s="1" customFormat="1" ht="6.95" customHeight="1">
      <c r="B120" s="31"/>
      <c r="C120" s="32"/>
      <c r="D120" s="32"/>
      <c r="E120" s="32"/>
      <c r="F120" s="32"/>
      <c r="G120" s="32"/>
      <c r="H120" s="32"/>
      <c r="I120" s="32"/>
      <c r="J120" s="32"/>
      <c r="K120" s="32"/>
      <c r="L120" s="32"/>
      <c r="M120" s="32"/>
      <c r="N120" s="32"/>
      <c r="O120" s="32"/>
      <c r="P120" s="32"/>
      <c r="Q120" s="32"/>
      <c r="R120" s="33"/>
    </row>
    <row r="121" spans="2:65" s="1" customFormat="1" ht="15">
      <c r="B121" s="31"/>
      <c r="C121" s="28" t="s">
        <v>23</v>
      </c>
      <c r="D121" s="32"/>
      <c r="E121" s="32"/>
      <c r="F121" s="26" t="str">
        <f>E12</f>
        <v xml:space="preserve"> </v>
      </c>
      <c r="G121" s="32"/>
      <c r="H121" s="32"/>
      <c r="I121" s="32"/>
      <c r="J121" s="32"/>
      <c r="K121" s="28" t="s">
        <v>27</v>
      </c>
      <c r="L121" s="32"/>
      <c r="M121" s="268" t="str">
        <f>E18</f>
        <v xml:space="preserve"> </v>
      </c>
      <c r="N121" s="268"/>
      <c r="O121" s="268"/>
      <c r="P121" s="268"/>
      <c r="Q121" s="268"/>
      <c r="R121" s="33"/>
    </row>
    <row r="122" spans="2:65" s="1" customFormat="1" ht="14.45" customHeight="1">
      <c r="B122" s="31"/>
      <c r="C122" s="28" t="s">
        <v>26</v>
      </c>
      <c r="D122" s="32"/>
      <c r="E122" s="32"/>
      <c r="F122" s="26" t="str">
        <f>IF(E15="","",E15)</f>
        <v xml:space="preserve"> </v>
      </c>
      <c r="G122" s="32"/>
      <c r="H122" s="32"/>
      <c r="I122" s="32"/>
      <c r="J122" s="32"/>
      <c r="K122" s="28" t="s">
        <v>29</v>
      </c>
      <c r="L122" s="32"/>
      <c r="M122" s="268" t="str">
        <f>E21</f>
        <v xml:space="preserve"> </v>
      </c>
      <c r="N122" s="268"/>
      <c r="O122" s="268"/>
      <c r="P122" s="268"/>
      <c r="Q122" s="268"/>
      <c r="R122" s="33"/>
    </row>
    <row r="123" spans="2:65" s="1" customFormat="1" ht="10.35" customHeight="1">
      <c r="B123" s="31"/>
      <c r="C123" s="32"/>
      <c r="D123" s="32"/>
      <c r="E123" s="32"/>
      <c r="F123" s="32"/>
      <c r="G123" s="32"/>
      <c r="H123" s="32"/>
      <c r="I123" s="32"/>
      <c r="J123" s="32"/>
      <c r="K123" s="32"/>
      <c r="L123" s="32"/>
      <c r="M123" s="32"/>
      <c r="N123" s="32"/>
      <c r="O123" s="32"/>
      <c r="P123" s="32"/>
      <c r="Q123" s="32"/>
      <c r="R123" s="33"/>
    </row>
    <row r="124" spans="2:65" s="8" customFormat="1" ht="29.25" customHeight="1">
      <c r="B124" s="117"/>
      <c r="C124" s="118" t="s">
        <v>119</v>
      </c>
      <c r="D124" s="119" t="s">
        <v>120</v>
      </c>
      <c r="E124" s="119" t="s">
        <v>51</v>
      </c>
      <c r="F124" s="292" t="s">
        <v>121</v>
      </c>
      <c r="G124" s="292"/>
      <c r="H124" s="292"/>
      <c r="I124" s="292"/>
      <c r="J124" s="119" t="s">
        <v>122</v>
      </c>
      <c r="K124" s="119" t="s">
        <v>123</v>
      </c>
      <c r="L124" s="292" t="s">
        <v>124</v>
      </c>
      <c r="M124" s="292"/>
      <c r="N124" s="292" t="s">
        <v>96</v>
      </c>
      <c r="O124" s="292"/>
      <c r="P124" s="292"/>
      <c r="Q124" s="293"/>
      <c r="R124" s="120"/>
      <c r="T124" s="72" t="s">
        <v>125</v>
      </c>
      <c r="U124" s="73" t="s">
        <v>33</v>
      </c>
      <c r="V124" s="73" t="s">
        <v>126</v>
      </c>
      <c r="W124" s="73" t="s">
        <v>127</v>
      </c>
      <c r="X124" s="73" t="s">
        <v>128</v>
      </c>
      <c r="Y124" s="73" t="s">
        <v>129</v>
      </c>
      <c r="Z124" s="73" t="s">
        <v>130</v>
      </c>
      <c r="AA124" s="74" t="s">
        <v>131</v>
      </c>
    </row>
    <row r="125" spans="2:65" s="1" customFormat="1" ht="29.25" customHeight="1">
      <c r="B125" s="31"/>
      <c r="C125" s="76" t="s">
        <v>93</v>
      </c>
      <c r="D125" s="32"/>
      <c r="E125" s="32"/>
      <c r="F125" s="32"/>
      <c r="G125" s="32"/>
      <c r="H125" s="32"/>
      <c r="I125" s="32"/>
      <c r="J125" s="32"/>
      <c r="K125" s="32"/>
      <c r="L125" s="32"/>
      <c r="M125" s="32"/>
      <c r="N125" s="301">
        <f>N126+N168+N189+N183</f>
        <v>0</v>
      </c>
      <c r="O125" s="302"/>
      <c r="P125" s="302"/>
      <c r="Q125" s="302"/>
      <c r="R125" s="33"/>
      <c r="T125" s="75"/>
      <c r="U125" s="47"/>
      <c r="V125" s="47"/>
      <c r="W125" s="121" t="e">
        <f>W126+W168+W183+W189</f>
        <v>#REF!</v>
      </c>
      <c r="X125" s="47"/>
      <c r="Y125" s="121" t="e">
        <f>Y126+Y168+Y183+Y189</f>
        <v>#REF!</v>
      </c>
      <c r="Z125" s="47"/>
      <c r="AA125" s="122" t="e">
        <f>AA126+AA168+AA183+AA189</f>
        <v>#REF!</v>
      </c>
      <c r="AT125" s="18" t="s">
        <v>67</v>
      </c>
      <c r="AU125" s="18" t="s">
        <v>98</v>
      </c>
      <c r="BK125" s="123" t="e">
        <f>BK126+BK168+BK183+BK189</f>
        <v>#REF!</v>
      </c>
    </row>
    <row r="126" spans="2:65" s="9" customFormat="1" ht="37.35" customHeight="1">
      <c r="B126" s="124"/>
      <c r="C126" s="125"/>
      <c r="D126" s="126" t="s">
        <v>99</v>
      </c>
      <c r="E126" s="126"/>
      <c r="F126" s="126"/>
      <c r="G126" s="126"/>
      <c r="H126" s="126"/>
      <c r="I126" s="126"/>
      <c r="J126" s="126"/>
      <c r="K126" s="126"/>
      <c r="L126" s="126"/>
      <c r="M126" s="126"/>
      <c r="N126" s="294">
        <f>N127+N145+N147+N153+N163+N160</f>
        <v>0</v>
      </c>
      <c r="O126" s="295"/>
      <c r="P126" s="295"/>
      <c r="Q126" s="295"/>
      <c r="R126" s="127"/>
      <c r="T126" s="128"/>
      <c r="U126" s="125"/>
      <c r="V126" s="125"/>
      <c r="W126" s="129" t="e">
        <f>W127+#REF!+#REF!+W145+W147+W153+W160+W163</f>
        <v>#REF!</v>
      </c>
      <c r="X126" s="125"/>
      <c r="Y126" s="129" t="e">
        <f>Y127+#REF!+#REF!+Y145+Y147+Y153+Y160+Y163</f>
        <v>#REF!</v>
      </c>
      <c r="Z126" s="125"/>
      <c r="AA126" s="130" t="e">
        <f>AA127+#REF!+#REF!+AA145+AA147+AA153+AA160+AA163</f>
        <v>#REF!</v>
      </c>
      <c r="AR126" s="131" t="s">
        <v>74</v>
      </c>
      <c r="AT126" s="132" t="s">
        <v>67</v>
      </c>
      <c r="AU126" s="132" t="s">
        <v>68</v>
      </c>
      <c r="AY126" s="131" t="s">
        <v>132</v>
      </c>
      <c r="BK126" s="133" t="e">
        <f>BK127+#REF!+#REF!+BK145+BK147+BK153+BK160+BK163</f>
        <v>#REF!</v>
      </c>
    </row>
    <row r="127" spans="2:65" s="9" customFormat="1" ht="19.899999999999999" customHeight="1">
      <c r="B127" s="124"/>
      <c r="C127" s="125"/>
      <c r="D127" s="134" t="s">
        <v>100</v>
      </c>
      <c r="E127" s="134"/>
      <c r="F127" s="134"/>
      <c r="G127" s="134"/>
      <c r="H127" s="134"/>
      <c r="I127" s="134"/>
      <c r="J127" s="134"/>
      <c r="K127" s="134"/>
      <c r="L127" s="134"/>
      <c r="M127" s="134"/>
      <c r="N127" s="273">
        <f>SUM(N128:Q144)</f>
        <v>0</v>
      </c>
      <c r="O127" s="274"/>
      <c r="P127" s="274"/>
      <c r="Q127" s="274"/>
      <c r="R127" s="127"/>
      <c r="T127" s="128"/>
      <c r="U127" s="125"/>
      <c r="V127" s="125"/>
      <c r="W127" s="129">
        <f>SUM(W128:W144)</f>
        <v>0</v>
      </c>
      <c r="X127" s="125"/>
      <c r="Y127" s="129">
        <f>SUM(Y128:Y144)</f>
        <v>0</v>
      </c>
      <c r="Z127" s="125"/>
      <c r="AA127" s="130">
        <f>SUM(AA128:AA144)</f>
        <v>0</v>
      </c>
      <c r="AR127" s="131" t="s">
        <v>74</v>
      </c>
      <c r="AT127" s="132" t="s">
        <v>67</v>
      </c>
      <c r="AU127" s="132" t="s">
        <v>74</v>
      </c>
      <c r="AY127" s="131" t="s">
        <v>132</v>
      </c>
      <c r="BK127" s="133">
        <f>SUM(BK128:BK144)</f>
        <v>0</v>
      </c>
    </row>
    <row r="128" spans="2:65" s="1" customFormat="1" ht="38.25" customHeight="1">
      <c r="B128" s="135"/>
      <c r="C128" s="136">
        <v>1</v>
      </c>
      <c r="D128" s="136" t="s">
        <v>133</v>
      </c>
      <c r="E128" s="137" t="s">
        <v>134</v>
      </c>
      <c r="F128" s="275" t="s">
        <v>135</v>
      </c>
      <c r="G128" s="275"/>
      <c r="H128" s="275"/>
      <c r="I128" s="275"/>
      <c r="J128" s="138" t="s">
        <v>136</v>
      </c>
      <c r="K128" s="139">
        <v>20</v>
      </c>
      <c r="L128" s="271"/>
      <c r="M128" s="271"/>
      <c r="N128" s="271">
        <f t="shared" ref="N128:N144" si="0">ROUND(L128*K128,2)</f>
        <v>0</v>
      </c>
      <c r="O128" s="271"/>
      <c r="P128" s="271"/>
      <c r="Q128" s="271"/>
      <c r="R128" s="140"/>
      <c r="T128" s="141" t="s">
        <v>5</v>
      </c>
      <c r="U128" s="40" t="s">
        <v>34</v>
      </c>
      <c r="V128" s="142">
        <v>0</v>
      </c>
      <c r="W128" s="142">
        <f t="shared" ref="W128:W144" si="1">V128*K128</f>
        <v>0</v>
      </c>
      <c r="X128" s="142">
        <v>0</v>
      </c>
      <c r="Y128" s="142">
        <f t="shared" ref="Y128:Y144" si="2">X128*K128</f>
        <v>0</v>
      </c>
      <c r="Z128" s="142">
        <v>0</v>
      </c>
      <c r="AA128" s="143">
        <f t="shared" ref="AA128:AA144" si="3">Z128*K128</f>
        <v>0</v>
      </c>
      <c r="AC128" s="144"/>
      <c r="AR128" s="18" t="s">
        <v>137</v>
      </c>
      <c r="AT128" s="18" t="s">
        <v>133</v>
      </c>
      <c r="AU128" s="18" t="s">
        <v>90</v>
      </c>
      <c r="AY128" s="18" t="s">
        <v>132</v>
      </c>
      <c r="BE128" s="144">
        <f t="shared" ref="BE128:BE144" si="4">IF(U128="základní",N128,0)</f>
        <v>0</v>
      </c>
      <c r="BF128" s="144">
        <f t="shared" ref="BF128:BF144" si="5">IF(U128="snížená",N128,0)</f>
        <v>0</v>
      </c>
      <c r="BG128" s="144">
        <f t="shared" ref="BG128:BG144" si="6">IF(U128="zákl. přenesená",N128,0)</f>
        <v>0</v>
      </c>
      <c r="BH128" s="144">
        <f t="shared" ref="BH128:BH144" si="7">IF(U128="sníž. přenesená",N128,0)</f>
        <v>0</v>
      </c>
      <c r="BI128" s="144">
        <f t="shared" ref="BI128:BI144" si="8">IF(U128="nulová",N128,0)</f>
        <v>0</v>
      </c>
      <c r="BJ128" s="18" t="s">
        <v>74</v>
      </c>
      <c r="BK128" s="144">
        <f t="shared" ref="BK128:BK144" si="9">ROUND(L128*K128,2)</f>
        <v>0</v>
      </c>
      <c r="BL128" s="18" t="s">
        <v>137</v>
      </c>
      <c r="BM128" s="18" t="s">
        <v>90</v>
      </c>
    </row>
    <row r="129" spans="2:65" s="1" customFormat="1" ht="38.25" customHeight="1">
      <c r="B129" s="135"/>
      <c r="C129" s="136">
        <v>2</v>
      </c>
      <c r="D129" s="136" t="s">
        <v>133</v>
      </c>
      <c r="E129" s="137" t="s">
        <v>138</v>
      </c>
      <c r="F129" s="275" t="s">
        <v>139</v>
      </c>
      <c r="G129" s="275"/>
      <c r="H129" s="275"/>
      <c r="I129" s="275"/>
      <c r="J129" s="138" t="s">
        <v>136</v>
      </c>
      <c r="K129" s="139">
        <v>2</v>
      </c>
      <c r="L129" s="271"/>
      <c r="M129" s="271"/>
      <c r="N129" s="271">
        <f t="shared" si="0"/>
        <v>0</v>
      </c>
      <c r="O129" s="271"/>
      <c r="P129" s="271"/>
      <c r="Q129" s="271"/>
      <c r="R129" s="140"/>
      <c r="T129" s="141" t="s">
        <v>5</v>
      </c>
      <c r="U129" s="40" t="s">
        <v>34</v>
      </c>
      <c r="V129" s="142">
        <v>0</v>
      </c>
      <c r="W129" s="142">
        <f t="shared" si="1"/>
        <v>0</v>
      </c>
      <c r="X129" s="142">
        <v>0</v>
      </c>
      <c r="Y129" s="142">
        <f t="shared" si="2"/>
        <v>0</v>
      </c>
      <c r="Z129" s="142">
        <v>0</v>
      </c>
      <c r="AA129" s="143">
        <f t="shared" si="3"/>
        <v>0</v>
      </c>
      <c r="AR129" s="18" t="s">
        <v>137</v>
      </c>
      <c r="AT129" s="18" t="s">
        <v>133</v>
      </c>
      <c r="AU129" s="18" t="s">
        <v>90</v>
      </c>
      <c r="AY129" s="18" t="s">
        <v>132</v>
      </c>
      <c r="BE129" s="144">
        <f t="shared" si="4"/>
        <v>0</v>
      </c>
      <c r="BF129" s="144">
        <f t="shared" si="5"/>
        <v>0</v>
      </c>
      <c r="BG129" s="144">
        <f t="shared" si="6"/>
        <v>0</v>
      </c>
      <c r="BH129" s="144">
        <f t="shared" si="7"/>
        <v>0</v>
      </c>
      <c r="BI129" s="144">
        <f t="shared" si="8"/>
        <v>0</v>
      </c>
      <c r="BJ129" s="18" t="s">
        <v>74</v>
      </c>
      <c r="BK129" s="144">
        <f t="shared" si="9"/>
        <v>0</v>
      </c>
      <c r="BL129" s="18" t="s">
        <v>137</v>
      </c>
      <c r="BM129" s="18" t="s">
        <v>137</v>
      </c>
    </row>
    <row r="130" spans="2:65" s="1" customFormat="1" ht="25.5" customHeight="1">
      <c r="B130" s="135"/>
      <c r="C130" s="136">
        <v>3</v>
      </c>
      <c r="D130" s="136" t="s">
        <v>133</v>
      </c>
      <c r="E130" s="137" t="s">
        <v>140</v>
      </c>
      <c r="F130" s="275" t="s">
        <v>141</v>
      </c>
      <c r="G130" s="275"/>
      <c r="H130" s="275"/>
      <c r="I130" s="275"/>
      <c r="J130" s="138" t="s">
        <v>136</v>
      </c>
      <c r="K130" s="139">
        <v>2</v>
      </c>
      <c r="L130" s="271"/>
      <c r="M130" s="271"/>
      <c r="N130" s="271">
        <f t="shared" si="0"/>
        <v>0</v>
      </c>
      <c r="O130" s="271"/>
      <c r="P130" s="271"/>
      <c r="Q130" s="271"/>
      <c r="R130" s="140"/>
      <c r="T130" s="141" t="s">
        <v>5</v>
      </c>
      <c r="U130" s="40" t="s">
        <v>34</v>
      </c>
      <c r="V130" s="142">
        <v>0</v>
      </c>
      <c r="W130" s="142">
        <f t="shared" si="1"/>
        <v>0</v>
      </c>
      <c r="X130" s="142">
        <v>0</v>
      </c>
      <c r="Y130" s="142">
        <f t="shared" si="2"/>
        <v>0</v>
      </c>
      <c r="Z130" s="142">
        <v>0</v>
      </c>
      <c r="AA130" s="143">
        <f t="shared" si="3"/>
        <v>0</v>
      </c>
      <c r="AR130" s="18" t="s">
        <v>137</v>
      </c>
      <c r="AT130" s="18" t="s">
        <v>133</v>
      </c>
      <c r="AU130" s="18" t="s">
        <v>90</v>
      </c>
      <c r="AY130" s="18" t="s">
        <v>132</v>
      </c>
      <c r="BE130" s="144">
        <f t="shared" si="4"/>
        <v>0</v>
      </c>
      <c r="BF130" s="144">
        <f t="shared" si="5"/>
        <v>0</v>
      </c>
      <c r="BG130" s="144">
        <f t="shared" si="6"/>
        <v>0</v>
      </c>
      <c r="BH130" s="144">
        <f t="shared" si="7"/>
        <v>0</v>
      </c>
      <c r="BI130" s="144">
        <f t="shared" si="8"/>
        <v>0</v>
      </c>
      <c r="BJ130" s="18" t="s">
        <v>74</v>
      </c>
      <c r="BK130" s="144">
        <f t="shared" si="9"/>
        <v>0</v>
      </c>
      <c r="BL130" s="18" t="s">
        <v>137</v>
      </c>
      <c r="BM130" s="18" t="s">
        <v>142</v>
      </c>
    </row>
    <row r="131" spans="2:65" s="1" customFormat="1" ht="25.5" customHeight="1">
      <c r="B131" s="135"/>
      <c r="C131" s="136">
        <v>4</v>
      </c>
      <c r="D131" s="136" t="s">
        <v>133</v>
      </c>
      <c r="E131" s="137" t="s">
        <v>143</v>
      </c>
      <c r="F131" s="275" t="s">
        <v>144</v>
      </c>
      <c r="G131" s="275"/>
      <c r="H131" s="275"/>
      <c r="I131" s="275"/>
      <c r="J131" s="138" t="s">
        <v>136</v>
      </c>
      <c r="K131" s="139">
        <v>1</v>
      </c>
      <c r="L131" s="271"/>
      <c r="M131" s="271"/>
      <c r="N131" s="271">
        <f t="shared" si="0"/>
        <v>0</v>
      </c>
      <c r="O131" s="271"/>
      <c r="P131" s="271"/>
      <c r="Q131" s="271"/>
      <c r="R131" s="140"/>
      <c r="T131" s="141" t="s">
        <v>5</v>
      </c>
      <c r="U131" s="40" t="s">
        <v>34</v>
      </c>
      <c r="V131" s="142">
        <v>0</v>
      </c>
      <c r="W131" s="142">
        <f t="shared" si="1"/>
        <v>0</v>
      </c>
      <c r="X131" s="142">
        <v>0</v>
      </c>
      <c r="Y131" s="142">
        <f t="shared" si="2"/>
        <v>0</v>
      </c>
      <c r="Z131" s="142">
        <v>0</v>
      </c>
      <c r="AA131" s="143">
        <f t="shared" si="3"/>
        <v>0</v>
      </c>
      <c r="AR131" s="18" t="s">
        <v>137</v>
      </c>
      <c r="AT131" s="18" t="s">
        <v>133</v>
      </c>
      <c r="AU131" s="18" t="s">
        <v>90</v>
      </c>
      <c r="AY131" s="18" t="s">
        <v>132</v>
      </c>
      <c r="BE131" s="144">
        <f t="shared" si="4"/>
        <v>0</v>
      </c>
      <c r="BF131" s="144">
        <f t="shared" si="5"/>
        <v>0</v>
      </c>
      <c r="BG131" s="144">
        <f t="shared" si="6"/>
        <v>0</v>
      </c>
      <c r="BH131" s="144">
        <f t="shared" si="7"/>
        <v>0</v>
      </c>
      <c r="BI131" s="144">
        <f t="shared" si="8"/>
        <v>0</v>
      </c>
      <c r="BJ131" s="18" t="s">
        <v>74</v>
      </c>
      <c r="BK131" s="144">
        <f t="shared" si="9"/>
        <v>0</v>
      </c>
      <c r="BL131" s="18" t="s">
        <v>137</v>
      </c>
      <c r="BM131" s="18" t="s">
        <v>145</v>
      </c>
    </row>
    <row r="132" spans="2:65" s="1" customFormat="1" ht="25.5" customHeight="1">
      <c r="B132" s="135"/>
      <c r="C132" s="136">
        <v>5</v>
      </c>
      <c r="D132" s="136" t="s">
        <v>133</v>
      </c>
      <c r="E132" s="137" t="s">
        <v>146</v>
      </c>
      <c r="F132" s="275" t="s">
        <v>147</v>
      </c>
      <c r="G132" s="275"/>
      <c r="H132" s="275"/>
      <c r="I132" s="275"/>
      <c r="J132" s="138" t="s">
        <v>148</v>
      </c>
      <c r="K132" s="139">
        <v>1</v>
      </c>
      <c r="L132" s="271"/>
      <c r="M132" s="271"/>
      <c r="N132" s="271">
        <f t="shared" si="0"/>
        <v>0</v>
      </c>
      <c r="O132" s="271"/>
      <c r="P132" s="271"/>
      <c r="Q132" s="271"/>
      <c r="R132" s="140"/>
      <c r="T132" s="141" t="s">
        <v>5</v>
      </c>
      <c r="U132" s="40" t="s">
        <v>34</v>
      </c>
      <c r="V132" s="142">
        <v>0</v>
      </c>
      <c r="W132" s="142">
        <f t="shared" si="1"/>
        <v>0</v>
      </c>
      <c r="X132" s="142">
        <v>0</v>
      </c>
      <c r="Y132" s="142">
        <f t="shared" si="2"/>
        <v>0</v>
      </c>
      <c r="Z132" s="142">
        <v>0</v>
      </c>
      <c r="AA132" s="143">
        <f t="shared" si="3"/>
        <v>0</v>
      </c>
      <c r="AR132" s="18" t="s">
        <v>137</v>
      </c>
      <c r="AT132" s="18" t="s">
        <v>133</v>
      </c>
      <c r="AU132" s="18" t="s">
        <v>90</v>
      </c>
      <c r="AY132" s="18" t="s">
        <v>132</v>
      </c>
      <c r="BE132" s="144">
        <f t="shared" si="4"/>
        <v>0</v>
      </c>
      <c r="BF132" s="144">
        <f t="shared" si="5"/>
        <v>0</v>
      </c>
      <c r="BG132" s="144">
        <f t="shared" si="6"/>
        <v>0</v>
      </c>
      <c r="BH132" s="144">
        <f t="shared" si="7"/>
        <v>0</v>
      </c>
      <c r="BI132" s="144">
        <f t="shared" si="8"/>
        <v>0</v>
      </c>
      <c r="BJ132" s="18" t="s">
        <v>74</v>
      </c>
      <c r="BK132" s="144">
        <f t="shared" si="9"/>
        <v>0</v>
      </c>
      <c r="BL132" s="18" t="s">
        <v>137</v>
      </c>
      <c r="BM132" s="18" t="s">
        <v>149</v>
      </c>
    </row>
    <row r="133" spans="2:65" s="1" customFormat="1" ht="25.5" customHeight="1">
      <c r="B133" s="135"/>
      <c r="C133" s="136">
        <v>6</v>
      </c>
      <c r="D133" s="136" t="s">
        <v>133</v>
      </c>
      <c r="E133" s="137" t="s">
        <v>150</v>
      </c>
      <c r="F133" s="275" t="s">
        <v>151</v>
      </c>
      <c r="G133" s="275"/>
      <c r="H133" s="275"/>
      <c r="I133" s="275"/>
      <c r="J133" s="138" t="s">
        <v>148</v>
      </c>
      <c r="K133" s="139">
        <v>1</v>
      </c>
      <c r="L133" s="271"/>
      <c r="M133" s="271"/>
      <c r="N133" s="271">
        <f t="shared" si="0"/>
        <v>0</v>
      </c>
      <c r="O133" s="271"/>
      <c r="P133" s="271"/>
      <c r="Q133" s="271"/>
      <c r="R133" s="140"/>
      <c r="T133" s="141" t="s">
        <v>5</v>
      </c>
      <c r="U133" s="40" t="s">
        <v>34</v>
      </c>
      <c r="V133" s="142">
        <v>0</v>
      </c>
      <c r="W133" s="142">
        <f t="shared" si="1"/>
        <v>0</v>
      </c>
      <c r="X133" s="142">
        <v>0</v>
      </c>
      <c r="Y133" s="142">
        <f t="shared" si="2"/>
        <v>0</v>
      </c>
      <c r="Z133" s="142">
        <v>0</v>
      </c>
      <c r="AA133" s="143">
        <f t="shared" si="3"/>
        <v>0</v>
      </c>
      <c r="AR133" s="18" t="s">
        <v>137</v>
      </c>
      <c r="AT133" s="18" t="s">
        <v>133</v>
      </c>
      <c r="AU133" s="18" t="s">
        <v>90</v>
      </c>
      <c r="AY133" s="18" t="s">
        <v>132</v>
      </c>
      <c r="BE133" s="144">
        <f t="shared" si="4"/>
        <v>0</v>
      </c>
      <c r="BF133" s="144">
        <f t="shared" si="5"/>
        <v>0</v>
      </c>
      <c r="BG133" s="144">
        <f t="shared" si="6"/>
        <v>0</v>
      </c>
      <c r="BH133" s="144">
        <f t="shared" si="7"/>
        <v>0</v>
      </c>
      <c r="BI133" s="144">
        <f t="shared" si="8"/>
        <v>0</v>
      </c>
      <c r="BJ133" s="18" t="s">
        <v>74</v>
      </c>
      <c r="BK133" s="144">
        <f t="shared" si="9"/>
        <v>0</v>
      </c>
      <c r="BL133" s="18" t="s">
        <v>137</v>
      </c>
      <c r="BM133" s="18" t="s">
        <v>152</v>
      </c>
    </row>
    <row r="134" spans="2:65" s="1" customFormat="1" ht="25.5" customHeight="1">
      <c r="B134" s="135"/>
      <c r="C134" s="136">
        <v>7</v>
      </c>
      <c r="D134" s="136" t="s">
        <v>133</v>
      </c>
      <c r="E134" s="145" t="s">
        <v>153</v>
      </c>
      <c r="F134" s="305" t="s">
        <v>154</v>
      </c>
      <c r="G134" s="306"/>
      <c r="H134" s="306"/>
      <c r="I134" s="307"/>
      <c r="J134" s="138" t="s">
        <v>155</v>
      </c>
      <c r="K134" s="139">
        <v>70</v>
      </c>
      <c r="L134" s="271"/>
      <c r="M134" s="271"/>
      <c r="N134" s="271">
        <f t="shared" si="0"/>
        <v>0</v>
      </c>
      <c r="O134" s="271"/>
      <c r="P134" s="271"/>
      <c r="Q134" s="271"/>
      <c r="R134" s="140"/>
      <c r="T134" s="141" t="s">
        <v>5</v>
      </c>
      <c r="U134" s="40" t="s">
        <v>34</v>
      </c>
      <c r="V134" s="142">
        <v>0</v>
      </c>
      <c r="W134" s="142">
        <f t="shared" si="1"/>
        <v>0</v>
      </c>
      <c r="X134" s="142">
        <v>0</v>
      </c>
      <c r="Y134" s="142">
        <f t="shared" si="2"/>
        <v>0</v>
      </c>
      <c r="Z134" s="142">
        <v>0</v>
      </c>
      <c r="AA134" s="143">
        <f t="shared" si="3"/>
        <v>0</v>
      </c>
      <c r="AR134" s="18" t="s">
        <v>137</v>
      </c>
      <c r="AT134" s="18" t="s">
        <v>133</v>
      </c>
      <c r="AU134" s="18" t="s">
        <v>90</v>
      </c>
      <c r="AY134" s="18" t="s">
        <v>132</v>
      </c>
      <c r="BE134" s="144">
        <f t="shared" si="4"/>
        <v>0</v>
      </c>
      <c r="BF134" s="144">
        <f t="shared" si="5"/>
        <v>0</v>
      </c>
      <c r="BG134" s="144">
        <f t="shared" si="6"/>
        <v>0</v>
      </c>
      <c r="BH134" s="144">
        <f t="shared" si="7"/>
        <v>0</v>
      </c>
      <c r="BI134" s="144">
        <f t="shared" si="8"/>
        <v>0</v>
      </c>
      <c r="BJ134" s="18" t="s">
        <v>74</v>
      </c>
      <c r="BK134" s="144">
        <f t="shared" si="9"/>
        <v>0</v>
      </c>
      <c r="BL134" s="18" t="s">
        <v>137</v>
      </c>
      <c r="BM134" s="18" t="s">
        <v>156</v>
      </c>
    </row>
    <row r="135" spans="2:65" s="1" customFormat="1" ht="25.5" customHeight="1">
      <c r="B135" s="135"/>
      <c r="C135" s="136">
        <v>8</v>
      </c>
      <c r="D135" s="136" t="s">
        <v>133</v>
      </c>
      <c r="E135" s="145" t="s">
        <v>157</v>
      </c>
      <c r="F135" s="305" t="s">
        <v>158</v>
      </c>
      <c r="G135" s="306"/>
      <c r="H135" s="306"/>
      <c r="I135" s="307"/>
      <c r="J135" s="138" t="s">
        <v>155</v>
      </c>
      <c r="K135" s="139">
        <v>70</v>
      </c>
      <c r="L135" s="271"/>
      <c r="M135" s="271"/>
      <c r="N135" s="271">
        <f t="shared" si="0"/>
        <v>0</v>
      </c>
      <c r="O135" s="271"/>
      <c r="P135" s="271"/>
      <c r="Q135" s="271"/>
      <c r="R135" s="140"/>
      <c r="T135" s="141" t="s">
        <v>5</v>
      </c>
      <c r="U135" s="40" t="s">
        <v>34</v>
      </c>
      <c r="V135" s="142">
        <v>0</v>
      </c>
      <c r="W135" s="142">
        <f t="shared" si="1"/>
        <v>0</v>
      </c>
      <c r="X135" s="142">
        <v>0</v>
      </c>
      <c r="Y135" s="142">
        <f t="shared" si="2"/>
        <v>0</v>
      </c>
      <c r="Z135" s="142">
        <v>0</v>
      </c>
      <c r="AA135" s="143">
        <f t="shared" si="3"/>
        <v>0</v>
      </c>
      <c r="AR135" s="18" t="s">
        <v>137</v>
      </c>
      <c r="AT135" s="18" t="s">
        <v>133</v>
      </c>
      <c r="AU135" s="18" t="s">
        <v>90</v>
      </c>
      <c r="AY135" s="18" t="s">
        <v>132</v>
      </c>
      <c r="BE135" s="144">
        <f t="shared" si="4"/>
        <v>0</v>
      </c>
      <c r="BF135" s="144">
        <f t="shared" si="5"/>
        <v>0</v>
      </c>
      <c r="BG135" s="144">
        <f t="shared" si="6"/>
        <v>0</v>
      </c>
      <c r="BH135" s="144">
        <f t="shared" si="7"/>
        <v>0</v>
      </c>
      <c r="BI135" s="144">
        <f t="shared" si="8"/>
        <v>0</v>
      </c>
      <c r="BJ135" s="18" t="s">
        <v>74</v>
      </c>
      <c r="BK135" s="144">
        <f t="shared" si="9"/>
        <v>0</v>
      </c>
      <c r="BL135" s="18" t="s">
        <v>137</v>
      </c>
      <c r="BM135" s="18" t="s">
        <v>159</v>
      </c>
    </row>
    <row r="136" spans="2:65" s="1" customFormat="1" ht="25.5" customHeight="1">
      <c r="B136" s="135"/>
      <c r="C136" s="136">
        <v>9</v>
      </c>
      <c r="D136" s="136" t="s">
        <v>133</v>
      </c>
      <c r="E136" s="137" t="s">
        <v>160</v>
      </c>
      <c r="F136" s="275" t="s">
        <v>161</v>
      </c>
      <c r="G136" s="275"/>
      <c r="H136" s="275"/>
      <c r="I136" s="275"/>
      <c r="J136" s="138" t="s">
        <v>441</v>
      </c>
      <c r="K136" s="139">
        <v>20.75</v>
      </c>
      <c r="L136" s="271"/>
      <c r="M136" s="271"/>
      <c r="N136" s="271">
        <f t="shared" si="0"/>
        <v>0</v>
      </c>
      <c r="O136" s="271"/>
      <c r="P136" s="271"/>
      <c r="Q136" s="271"/>
      <c r="R136" s="140"/>
      <c r="T136" s="141" t="s">
        <v>5</v>
      </c>
      <c r="U136" s="40" t="s">
        <v>34</v>
      </c>
      <c r="V136" s="142">
        <v>0</v>
      </c>
      <c r="W136" s="142">
        <f t="shared" si="1"/>
        <v>0</v>
      </c>
      <c r="X136" s="142">
        <v>0</v>
      </c>
      <c r="Y136" s="142">
        <f t="shared" si="2"/>
        <v>0</v>
      </c>
      <c r="Z136" s="142">
        <v>0</v>
      </c>
      <c r="AA136" s="143">
        <f t="shared" si="3"/>
        <v>0</v>
      </c>
      <c r="AR136" s="18" t="s">
        <v>137</v>
      </c>
      <c r="AT136" s="18" t="s">
        <v>133</v>
      </c>
      <c r="AU136" s="18" t="s">
        <v>90</v>
      </c>
      <c r="AY136" s="18" t="s">
        <v>132</v>
      </c>
      <c r="BE136" s="144">
        <f t="shared" si="4"/>
        <v>0</v>
      </c>
      <c r="BF136" s="144">
        <f t="shared" si="5"/>
        <v>0</v>
      </c>
      <c r="BG136" s="144">
        <f t="shared" si="6"/>
        <v>0</v>
      </c>
      <c r="BH136" s="144">
        <f t="shared" si="7"/>
        <v>0</v>
      </c>
      <c r="BI136" s="144">
        <f t="shared" si="8"/>
        <v>0</v>
      </c>
      <c r="BJ136" s="18" t="s">
        <v>74</v>
      </c>
      <c r="BK136" s="144">
        <f t="shared" si="9"/>
        <v>0</v>
      </c>
      <c r="BL136" s="18" t="s">
        <v>137</v>
      </c>
      <c r="BM136" s="18" t="s">
        <v>162</v>
      </c>
    </row>
    <row r="137" spans="2:65" s="1" customFormat="1" ht="25.5" customHeight="1">
      <c r="B137" s="135"/>
      <c r="C137" s="136">
        <v>10</v>
      </c>
      <c r="D137" s="136" t="s">
        <v>133</v>
      </c>
      <c r="E137" s="137" t="s">
        <v>163</v>
      </c>
      <c r="F137" s="275" t="s">
        <v>164</v>
      </c>
      <c r="G137" s="275"/>
      <c r="H137" s="275"/>
      <c r="I137" s="275"/>
      <c r="J137" s="138" t="s">
        <v>441</v>
      </c>
      <c r="K137" s="139">
        <v>20.75</v>
      </c>
      <c r="L137" s="271"/>
      <c r="M137" s="271"/>
      <c r="N137" s="271">
        <f t="shared" si="0"/>
        <v>0</v>
      </c>
      <c r="O137" s="271"/>
      <c r="P137" s="271"/>
      <c r="Q137" s="271"/>
      <c r="R137" s="140"/>
      <c r="T137" s="141" t="s">
        <v>5</v>
      </c>
      <c r="U137" s="40" t="s">
        <v>34</v>
      </c>
      <c r="V137" s="142">
        <v>0</v>
      </c>
      <c r="W137" s="142">
        <f t="shared" si="1"/>
        <v>0</v>
      </c>
      <c r="X137" s="142">
        <v>0</v>
      </c>
      <c r="Y137" s="142">
        <f t="shared" si="2"/>
        <v>0</v>
      </c>
      <c r="Z137" s="142">
        <v>0</v>
      </c>
      <c r="AA137" s="143">
        <f t="shared" si="3"/>
        <v>0</v>
      </c>
      <c r="AR137" s="18" t="s">
        <v>137</v>
      </c>
      <c r="AT137" s="18" t="s">
        <v>133</v>
      </c>
      <c r="AU137" s="18" t="s">
        <v>90</v>
      </c>
      <c r="AY137" s="18" t="s">
        <v>132</v>
      </c>
      <c r="BE137" s="144">
        <f t="shared" si="4"/>
        <v>0</v>
      </c>
      <c r="BF137" s="144">
        <f t="shared" si="5"/>
        <v>0</v>
      </c>
      <c r="BG137" s="144">
        <f t="shared" si="6"/>
        <v>0</v>
      </c>
      <c r="BH137" s="144">
        <f t="shared" si="7"/>
        <v>0</v>
      </c>
      <c r="BI137" s="144">
        <f t="shared" si="8"/>
        <v>0</v>
      </c>
      <c r="BJ137" s="18" t="s">
        <v>74</v>
      </c>
      <c r="BK137" s="144">
        <f t="shared" si="9"/>
        <v>0</v>
      </c>
      <c r="BL137" s="18" t="s">
        <v>137</v>
      </c>
      <c r="BM137" s="18" t="s">
        <v>165</v>
      </c>
    </row>
    <row r="138" spans="2:65" s="1" customFormat="1" ht="38.25" customHeight="1">
      <c r="B138" s="135"/>
      <c r="C138" s="136">
        <v>11</v>
      </c>
      <c r="D138" s="136" t="s">
        <v>133</v>
      </c>
      <c r="E138" s="137" t="s">
        <v>166</v>
      </c>
      <c r="F138" s="275" t="s">
        <v>167</v>
      </c>
      <c r="G138" s="275"/>
      <c r="H138" s="275"/>
      <c r="I138" s="275"/>
      <c r="J138" s="138" t="s">
        <v>155</v>
      </c>
      <c r="K138" s="139">
        <v>70</v>
      </c>
      <c r="L138" s="271"/>
      <c r="M138" s="271"/>
      <c r="N138" s="271">
        <f t="shared" si="0"/>
        <v>0</v>
      </c>
      <c r="O138" s="271"/>
      <c r="P138" s="271"/>
      <c r="Q138" s="271"/>
      <c r="R138" s="140"/>
      <c r="T138" s="141" t="s">
        <v>5</v>
      </c>
      <c r="U138" s="40" t="s">
        <v>34</v>
      </c>
      <c r="V138" s="142">
        <v>0</v>
      </c>
      <c r="W138" s="142">
        <f t="shared" si="1"/>
        <v>0</v>
      </c>
      <c r="X138" s="142">
        <v>0</v>
      </c>
      <c r="Y138" s="142">
        <f t="shared" si="2"/>
        <v>0</v>
      </c>
      <c r="Z138" s="142">
        <v>0</v>
      </c>
      <c r="AA138" s="143">
        <f t="shared" si="3"/>
        <v>0</v>
      </c>
      <c r="AR138" s="18" t="s">
        <v>137</v>
      </c>
      <c r="AT138" s="18" t="s">
        <v>133</v>
      </c>
      <c r="AU138" s="18" t="s">
        <v>90</v>
      </c>
      <c r="AY138" s="18" t="s">
        <v>132</v>
      </c>
      <c r="BE138" s="144">
        <f t="shared" si="4"/>
        <v>0</v>
      </c>
      <c r="BF138" s="144">
        <f t="shared" si="5"/>
        <v>0</v>
      </c>
      <c r="BG138" s="144">
        <f t="shared" si="6"/>
        <v>0</v>
      </c>
      <c r="BH138" s="144">
        <f t="shared" si="7"/>
        <v>0</v>
      </c>
      <c r="BI138" s="144">
        <f t="shared" si="8"/>
        <v>0</v>
      </c>
      <c r="BJ138" s="18" t="s">
        <v>74</v>
      </c>
      <c r="BK138" s="144">
        <f t="shared" si="9"/>
        <v>0</v>
      </c>
      <c r="BL138" s="18" t="s">
        <v>137</v>
      </c>
      <c r="BM138" s="18" t="s">
        <v>168</v>
      </c>
    </row>
    <row r="139" spans="2:65" s="1" customFormat="1" ht="25.5" customHeight="1">
      <c r="B139" s="135"/>
      <c r="C139" s="136">
        <v>12</v>
      </c>
      <c r="D139" s="136" t="s">
        <v>133</v>
      </c>
      <c r="E139" s="137" t="s">
        <v>169</v>
      </c>
      <c r="F139" s="275" t="s">
        <v>170</v>
      </c>
      <c r="G139" s="275"/>
      <c r="H139" s="275"/>
      <c r="I139" s="275"/>
      <c r="J139" s="138" t="s">
        <v>155</v>
      </c>
      <c r="K139" s="139">
        <v>70</v>
      </c>
      <c r="L139" s="271"/>
      <c r="M139" s="271"/>
      <c r="N139" s="271">
        <f t="shared" si="0"/>
        <v>0</v>
      </c>
      <c r="O139" s="271"/>
      <c r="P139" s="271"/>
      <c r="Q139" s="271"/>
      <c r="R139" s="140"/>
      <c r="T139" s="141" t="s">
        <v>5</v>
      </c>
      <c r="U139" s="40" t="s">
        <v>34</v>
      </c>
      <c r="V139" s="142">
        <v>0</v>
      </c>
      <c r="W139" s="142">
        <f t="shared" si="1"/>
        <v>0</v>
      </c>
      <c r="X139" s="142">
        <v>0</v>
      </c>
      <c r="Y139" s="142">
        <f t="shared" si="2"/>
        <v>0</v>
      </c>
      <c r="Z139" s="142">
        <v>0</v>
      </c>
      <c r="AA139" s="143">
        <f t="shared" si="3"/>
        <v>0</v>
      </c>
      <c r="AR139" s="18" t="s">
        <v>137</v>
      </c>
      <c r="AT139" s="18" t="s">
        <v>133</v>
      </c>
      <c r="AU139" s="18" t="s">
        <v>90</v>
      </c>
      <c r="AY139" s="18" t="s">
        <v>132</v>
      </c>
      <c r="BE139" s="144">
        <f t="shared" si="4"/>
        <v>0</v>
      </c>
      <c r="BF139" s="144">
        <f t="shared" si="5"/>
        <v>0</v>
      </c>
      <c r="BG139" s="144">
        <f t="shared" si="6"/>
        <v>0</v>
      </c>
      <c r="BH139" s="144">
        <f t="shared" si="7"/>
        <v>0</v>
      </c>
      <c r="BI139" s="144">
        <f t="shared" si="8"/>
        <v>0</v>
      </c>
      <c r="BJ139" s="18" t="s">
        <v>74</v>
      </c>
      <c r="BK139" s="144">
        <f t="shared" si="9"/>
        <v>0</v>
      </c>
      <c r="BL139" s="18" t="s">
        <v>137</v>
      </c>
      <c r="BM139" s="18" t="s">
        <v>171</v>
      </c>
    </row>
    <row r="140" spans="2:65" s="1" customFormat="1" ht="25.5" customHeight="1">
      <c r="B140" s="135"/>
      <c r="C140" s="147">
        <v>13</v>
      </c>
      <c r="D140" s="146" t="s">
        <v>172</v>
      </c>
      <c r="E140" s="147" t="s">
        <v>173</v>
      </c>
      <c r="F140" s="280" t="s">
        <v>174</v>
      </c>
      <c r="G140" s="280"/>
      <c r="H140" s="280"/>
      <c r="I140" s="280"/>
      <c r="J140" s="148" t="s">
        <v>175</v>
      </c>
      <c r="K140" s="149">
        <v>2.6</v>
      </c>
      <c r="L140" s="272"/>
      <c r="M140" s="272"/>
      <c r="N140" s="272">
        <f t="shared" si="0"/>
        <v>0</v>
      </c>
      <c r="O140" s="271"/>
      <c r="P140" s="271"/>
      <c r="Q140" s="271"/>
      <c r="R140" s="140"/>
      <c r="T140" s="141" t="s">
        <v>5</v>
      </c>
      <c r="U140" s="40" t="s">
        <v>34</v>
      </c>
      <c r="V140" s="142">
        <v>0</v>
      </c>
      <c r="W140" s="142">
        <f t="shared" si="1"/>
        <v>0</v>
      </c>
      <c r="X140" s="142">
        <v>0</v>
      </c>
      <c r="Y140" s="142">
        <f t="shared" si="2"/>
        <v>0</v>
      </c>
      <c r="Z140" s="142">
        <v>0</v>
      </c>
      <c r="AA140" s="143">
        <f t="shared" si="3"/>
        <v>0</v>
      </c>
      <c r="AR140" s="18" t="s">
        <v>145</v>
      </c>
      <c r="AT140" s="18" t="s">
        <v>172</v>
      </c>
      <c r="AU140" s="18" t="s">
        <v>90</v>
      </c>
      <c r="AY140" s="18" t="s">
        <v>132</v>
      </c>
      <c r="BE140" s="144">
        <f t="shared" si="4"/>
        <v>0</v>
      </c>
      <c r="BF140" s="144">
        <f t="shared" si="5"/>
        <v>0</v>
      </c>
      <c r="BG140" s="144">
        <f t="shared" si="6"/>
        <v>0</v>
      </c>
      <c r="BH140" s="144">
        <f t="shared" si="7"/>
        <v>0</v>
      </c>
      <c r="BI140" s="144">
        <f t="shared" si="8"/>
        <v>0</v>
      </c>
      <c r="BJ140" s="18" t="s">
        <v>74</v>
      </c>
      <c r="BK140" s="144">
        <f t="shared" si="9"/>
        <v>0</v>
      </c>
      <c r="BL140" s="18" t="s">
        <v>137</v>
      </c>
      <c r="BM140" s="18" t="s">
        <v>176</v>
      </c>
    </row>
    <row r="141" spans="2:65" s="1" customFormat="1" ht="25.5" customHeight="1">
      <c r="B141" s="135"/>
      <c r="C141" s="147">
        <v>14</v>
      </c>
      <c r="D141" s="146" t="s">
        <v>172</v>
      </c>
      <c r="E141" s="147" t="s">
        <v>173</v>
      </c>
      <c r="F141" s="280" t="s">
        <v>444</v>
      </c>
      <c r="G141" s="280"/>
      <c r="H141" s="280"/>
      <c r="I141" s="280"/>
      <c r="J141" s="148" t="s">
        <v>175</v>
      </c>
      <c r="K141" s="149">
        <v>0.9</v>
      </c>
      <c r="L141" s="272"/>
      <c r="M141" s="272"/>
      <c r="N141" s="272">
        <f t="shared" ref="N141" si="10">ROUND(L141*K141,2)</f>
        <v>0</v>
      </c>
      <c r="O141" s="271"/>
      <c r="P141" s="271"/>
      <c r="Q141" s="271"/>
      <c r="R141" s="140"/>
      <c r="T141" s="141"/>
      <c r="U141" s="40"/>
      <c r="V141" s="142"/>
      <c r="W141" s="142"/>
      <c r="X141" s="142"/>
      <c r="Y141" s="142"/>
      <c r="Z141" s="142"/>
      <c r="AA141" s="143"/>
      <c r="AR141" s="18"/>
      <c r="AT141" s="18"/>
      <c r="AU141" s="18"/>
      <c r="AY141" s="18"/>
      <c r="BE141" s="144"/>
      <c r="BF141" s="144"/>
      <c r="BG141" s="144"/>
      <c r="BH141" s="144"/>
      <c r="BI141" s="144"/>
      <c r="BJ141" s="18"/>
      <c r="BK141" s="144"/>
      <c r="BL141" s="18"/>
      <c r="BM141" s="18"/>
    </row>
    <row r="142" spans="2:65" s="1" customFormat="1" ht="38.25" customHeight="1">
      <c r="B142" s="135"/>
      <c r="C142" s="136">
        <v>15</v>
      </c>
      <c r="D142" s="136" t="s">
        <v>133</v>
      </c>
      <c r="E142" s="137" t="s">
        <v>177</v>
      </c>
      <c r="F142" s="275" t="s">
        <v>178</v>
      </c>
      <c r="G142" s="275"/>
      <c r="H142" s="275"/>
      <c r="I142" s="275"/>
      <c r="J142" s="138" t="s">
        <v>136</v>
      </c>
      <c r="K142" s="139">
        <v>40</v>
      </c>
      <c r="L142" s="271"/>
      <c r="M142" s="271"/>
      <c r="N142" s="271">
        <f t="shared" si="0"/>
        <v>0</v>
      </c>
      <c r="O142" s="271"/>
      <c r="P142" s="271"/>
      <c r="Q142" s="271"/>
      <c r="R142" s="140"/>
      <c r="T142" s="141" t="s">
        <v>5</v>
      </c>
      <c r="U142" s="40" t="s">
        <v>34</v>
      </c>
      <c r="V142" s="142">
        <v>0</v>
      </c>
      <c r="W142" s="142">
        <f t="shared" si="1"/>
        <v>0</v>
      </c>
      <c r="X142" s="142">
        <v>0</v>
      </c>
      <c r="Y142" s="142">
        <f t="shared" si="2"/>
        <v>0</v>
      </c>
      <c r="Z142" s="142">
        <v>0</v>
      </c>
      <c r="AA142" s="143">
        <f t="shared" si="3"/>
        <v>0</v>
      </c>
      <c r="AR142" s="18" t="s">
        <v>137</v>
      </c>
      <c r="AT142" s="18" t="s">
        <v>133</v>
      </c>
      <c r="AU142" s="18" t="s">
        <v>90</v>
      </c>
      <c r="AY142" s="18" t="s">
        <v>132</v>
      </c>
      <c r="BE142" s="144">
        <f t="shared" si="4"/>
        <v>0</v>
      </c>
      <c r="BF142" s="144">
        <f t="shared" si="5"/>
        <v>0</v>
      </c>
      <c r="BG142" s="144">
        <f t="shared" si="6"/>
        <v>0</v>
      </c>
      <c r="BH142" s="144">
        <f t="shared" si="7"/>
        <v>0</v>
      </c>
      <c r="BI142" s="144">
        <f t="shared" si="8"/>
        <v>0</v>
      </c>
      <c r="BJ142" s="18" t="s">
        <v>74</v>
      </c>
      <c r="BK142" s="144">
        <f t="shared" si="9"/>
        <v>0</v>
      </c>
      <c r="BL142" s="18" t="s">
        <v>137</v>
      </c>
      <c r="BM142" s="18" t="s">
        <v>179</v>
      </c>
    </row>
    <row r="143" spans="2:65" s="1" customFormat="1" ht="16.5" customHeight="1">
      <c r="B143" s="135"/>
      <c r="C143" s="146">
        <v>16</v>
      </c>
      <c r="D143" s="146" t="s">
        <v>172</v>
      </c>
      <c r="E143" s="147" t="s">
        <v>180</v>
      </c>
      <c r="F143" s="280" t="s">
        <v>181</v>
      </c>
      <c r="G143" s="280"/>
      <c r="H143" s="280"/>
      <c r="I143" s="280"/>
      <c r="J143" s="148" t="s">
        <v>155</v>
      </c>
      <c r="K143" s="149">
        <v>0.15</v>
      </c>
      <c r="L143" s="272"/>
      <c r="M143" s="272"/>
      <c r="N143" s="272">
        <f t="shared" si="0"/>
        <v>0</v>
      </c>
      <c r="O143" s="271"/>
      <c r="P143" s="271"/>
      <c r="Q143" s="271"/>
      <c r="R143" s="140"/>
      <c r="T143" s="141" t="s">
        <v>5</v>
      </c>
      <c r="U143" s="40" t="s">
        <v>34</v>
      </c>
      <c r="V143" s="142">
        <v>0</v>
      </c>
      <c r="W143" s="142">
        <f t="shared" si="1"/>
        <v>0</v>
      </c>
      <c r="X143" s="142">
        <v>0</v>
      </c>
      <c r="Y143" s="142">
        <f t="shared" si="2"/>
        <v>0</v>
      </c>
      <c r="Z143" s="142">
        <v>0</v>
      </c>
      <c r="AA143" s="143">
        <f t="shared" si="3"/>
        <v>0</v>
      </c>
      <c r="AR143" s="18" t="s">
        <v>145</v>
      </c>
      <c r="AT143" s="18" t="s">
        <v>172</v>
      </c>
      <c r="AU143" s="18" t="s">
        <v>90</v>
      </c>
      <c r="AY143" s="18" t="s">
        <v>132</v>
      </c>
      <c r="BE143" s="144">
        <f t="shared" si="4"/>
        <v>0</v>
      </c>
      <c r="BF143" s="144">
        <f t="shared" si="5"/>
        <v>0</v>
      </c>
      <c r="BG143" s="144">
        <f t="shared" si="6"/>
        <v>0</v>
      </c>
      <c r="BH143" s="144">
        <f t="shared" si="7"/>
        <v>0</v>
      </c>
      <c r="BI143" s="144">
        <f t="shared" si="8"/>
        <v>0</v>
      </c>
      <c r="BJ143" s="18" t="s">
        <v>74</v>
      </c>
      <c r="BK143" s="144">
        <f t="shared" si="9"/>
        <v>0</v>
      </c>
      <c r="BL143" s="18" t="s">
        <v>137</v>
      </c>
      <c r="BM143" s="18" t="s">
        <v>182</v>
      </c>
    </row>
    <row r="144" spans="2:65" s="1" customFormat="1" ht="25.5" customHeight="1">
      <c r="B144" s="135"/>
      <c r="C144" s="136">
        <v>17</v>
      </c>
      <c r="D144" s="136" t="s">
        <v>133</v>
      </c>
      <c r="E144" s="137" t="s">
        <v>183</v>
      </c>
      <c r="F144" s="275" t="s">
        <v>184</v>
      </c>
      <c r="G144" s="275"/>
      <c r="H144" s="275"/>
      <c r="I144" s="275"/>
      <c r="J144" s="138" t="s">
        <v>136</v>
      </c>
      <c r="K144" s="139">
        <v>40</v>
      </c>
      <c r="L144" s="271"/>
      <c r="M144" s="271"/>
      <c r="N144" s="271">
        <f t="shared" si="0"/>
        <v>0</v>
      </c>
      <c r="O144" s="271"/>
      <c r="P144" s="271"/>
      <c r="Q144" s="271"/>
      <c r="R144" s="140"/>
      <c r="T144" s="141" t="s">
        <v>5</v>
      </c>
      <c r="U144" s="40" t="s">
        <v>34</v>
      </c>
      <c r="V144" s="142">
        <v>0</v>
      </c>
      <c r="W144" s="142">
        <f t="shared" si="1"/>
        <v>0</v>
      </c>
      <c r="X144" s="142">
        <v>0</v>
      </c>
      <c r="Y144" s="142">
        <f t="shared" si="2"/>
        <v>0</v>
      </c>
      <c r="Z144" s="142">
        <v>0</v>
      </c>
      <c r="AA144" s="143">
        <f t="shared" si="3"/>
        <v>0</v>
      </c>
      <c r="AR144" s="18" t="s">
        <v>137</v>
      </c>
      <c r="AT144" s="18" t="s">
        <v>133</v>
      </c>
      <c r="AU144" s="18" t="s">
        <v>90</v>
      </c>
      <c r="AY144" s="18" t="s">
        <v>132</v>
      </c>
      <c r="BE144" s="144">
        <f t="shared" si="4"/>
        <v>0</v>
      </c>
      <c r="BF144" s="144">
        <f t="shared" si="5"/>
        <v>0</v>
      </c>
      <c r="BG144" s="144">
        <f t="shared" si="6"/>
        <v>0</v>
      </c>
      <c r="BH144" s="144">
        <f t="shared" si="7"/>
        <v>0</v>
      </c>
      <c r="BI144" s="144">
        <f t="shared" si="8"/>
        <v>0</v>
      </c>
      <c r="BJ144" s="18" t="s">
        <v>74</v>
      </c>
      <c r="BK144" s="144">
        <f t="shared" si="9"/>
        <v>0</v>
      </c>
      <c r="BL144" s="18" t="s">
        <v>137</v>
      </c>
      <c r="BM144" s="18" t="s">
        <v>185</v>
      </c>
    </row>
    <row r="145" spans="2:65" s="9" customFormat="1" ht="29.85" customHeight="1">
      <c r="B145" s="124"/>
      <c r="C145" s="125"/>
      <c r="D145" s="134" t="s">
        <v>102</v>
      </c>
      <c r="E145" s="134"/>
      <c r="F145" s="134"/>
      <c r="G145" s="134"/>
      <c r="H145" s="134"/>
      <c r="I145" s="134"/>
      <c r="J145" s="134"/>
      <c r="K145" s="134"/>
      <c r="L145" s="134"/>
      <c r="M145" s="134"/>
      <c r="N145" s="278">
        <f>BK145</f>
        <v>0</v>
      </c>
      <c r="O145" s="279"/>
      <c r="P145" s="279"/>
      <c r="Q145" s="279"/>
      <c r="R145" s="127"/>
      <c r="T145" s="128"/>
      <c r="U145" s="125"/>
      <c r="V145" s="125"/>
      <c r="W145" s="129">
        <f>SUM(W146:W146)</f>
        <v>0</v>
      </c>
      <c r="X145" s="125"/>
      <c r="Y145" s="129">
        <f>SUM(Y146:Y146)</f>
        <v>0</v>
      </c>
      <c r="Z145" s="125"/>
      <c r="AA145" s="130">
        <f>SUM(AA146:AA146)</f>
        <v>0</v>
      </c>
      <c r="AR145" s="131" t="s">
        <v>74</v>
      </c>
      <c r="AT145" s="132" t="s">
        <v>67</v>
      </c>
      <c r="AU145" s="132" t="s">
        <v>74</v>
      </c>
      <c r="AY145" s="131" t="s">
        <v>132</v>
      </c>
      <c r="BK145" s="133">
        <f>SUM(BK146:BK146)</f>
        <v>0</v>
      </c>
    </row>
    <row r="146" spans="2:65" s="1" customFormat="1" ht="25.5" customHeight="1">
      <c r="B146" s="135"/>
      <c r="C146" s="136">
        <v>18</v>
      </c>
      <c r="D146" s="136" t="s">
        <v>133</v>
      </c>
      <c r="E146" s="137" t="s">
        <v>190</v>
      </c>
      <c r="F146" s="275" t="s">
        <v>191</v>
      </c>
      <c r="G146" s="275"/>
      <c r="H146" s="275"/>
      <c r="I146" s="275"/>
      <c r="J146" s="138" t="s">
        <v>155</v>
      </c>
      <c r="K146" s="139">
        <v>3</v>
      </c>
      <c r="L146" s="271"/>
      <c r="M146" s="271"/>
      <c r="N146" s="271">
        <f>ROUND(L146*K146,2)</f>
        <v>0</v>
      </c>
      <c r="O146" s="271"/>
      <c r="P146" s="271"/>
      <c r="Q146" s="271"/>
      <c r="R146" s="140"/>
      <c r="T146" s="141" t="s">
        <v>5</v>
      </c>
      <c r="U146" s="40" t="s">
        <v>34</v>
      </c>
      <c r="V146" s="142">
        <v>0</v>
      </c>
      <c r="W146" s="142">
        <f>V146*K146</f>
        <v>0</v>
      </c>
      <c r="X146" s="142">
        <v>0</v>
      </c>
      <c r="Y146" s="142">
        <f>X146*K146</f>
        <v>0</v>
      </c>
      <c r="Z146" s="142">
        <v>0</v>
      </c>
      <c r="AA146" s="143">
        <f>Z146*K146</f>
        <v>0</v>
      </c>
      <c r="AR146" s="18" t="s">
        <v>137</v>
      </c>
      <c r="AT146" s="18" t="s">
        <v>133</v>
      </c>
      <c r="AU146" s="18" t="s">
        <v>90</v>
      </c>
      <c r="AY146" s="18" t="s">
        <v>132</v>
      </c>
      <c r="BE146" s="144">
        <f>IF(U146="základní",N146,0)</f>
        <v>0</v>
      </c>
      <c r="BF146" s="144">
        <f>IF(U146="snížená",N146,0)</f>
        <v>0</v>
      </c>
      <c r="BG146" s="144">
        <f>IF(U146="zákl. přenesená",N146,0)</f>
        <v>0</v>
      </c>
      <c r="BH146" s="144">
        <f>IF(U146="sníž. přenesená",N146,0)</f>
        <v>0</v>
      </c>
      <c r="BI146" s="144">
        <f>IF(U146="nulová",N146,0)</f>
        <v>0</v>
      </c>
      <c r="BJ146" s="18" t="s">
        <v>74</v>
      </c>
      <c r="BK146" s="144">
        <f>ROUND(L146*K146,2)</f>
        <v>0</v>
      </c>
      <c r="BL146" s="18" t="s">
        <v>137</v>
      </c>
      <c r="BM146" s="18" t="s">
        <v>192</v>
      </c>
    </row>
    <row r="147" spans="2:65" s="9" customFormat="1" ht="29.85" customHeight="1">
      <c r="B147" s="124"/>
      <c r="C147" s="125"/>
      <c r="D147" s="134" t="s">
        <v>103</v>
      </c>
      <c r="E147" s="134"/>
      <c r="F147" s="134"/>
      <c r="G147" s="134"/>
      <c r="H147" s="134"/>
      <c r="I147" s="134"/>
      <c r="J147" s="134"/>
      <c r="K147" s="134"/>
      <c r="L147" s="134"/>
      <c r="M147" s="134"/>
      <c r="N147" s="278">
        <f>BK147</f>
        <v>0</v>
      </c>
      <c r="O147" s="279"/>
      <c r="P147" s="279"/>
      <c r="Q147" s="279"/>
      <c r="R147" s="127"/>
      <c r="T147" s="128"/>
      <c r="U147" s="125"/>
      <c r="V147" s="125"/>
      <c r="W147" s="129">
        <f>SUM(W148:W152)</f>
        <v>0</v>
      </c>
      <c r="X147" s="125"/>
      <c r="Y147" s="129">
        <f>SUM(Y148:Y152)</f>
        <v>0</v>
      </c>
      <c r="Z147" s="125"/>
      <c r="AA147" s="130">
        <f>SUM(AA148:AA152)</f>
        <v>0</v>
      </c>
      <c r="AR147" s="131" t="s">
        <v>74</v>
      </c>
      <c r="AT147" s="132" t="s">
        <v>67</v>
      </c>
      <c r="AU147" s="132" t="s">
        <v>74</v>
      </c>
      <c r="AY147" s="131" t="s">
        <v>132</v>
      </c>
      <c r="BK147" s="133">
        <f>SUM(BK148:BK152)</f>
        <v>0</v>
      </c>
    </row>
    <row r="148" spans="2:65" s="1" customFormat="1" ht="25.5" customHeight="1">
      <c r="B148" s="135"/>
      <c r="C148" s="136">
        <v>19</v>
      </c>
      <c r="D148" s="136" t="s">
        <v>133</v>
      </c>
      <c r="E148" s="137" t="s">
        <v>203</v>
      </c>
      <c r="F148" s="275" t="s">
        <v>204</v>
      </c>
      <c r="G148" s="275"/>
      <c r="H148" s="275"/>
      <c r="I148" s="275"/>
      <c r="J148" s="138" t="s">
        <v>136</v>
      </c>
      <c r="K148" s="139">
        <v>22</v>
      </c>
      <c r="L148" s="271"/>
      <c r="M148" s="271"/>
      <c r="N148" s="271">
        <f>ROUND(L148*K148,2)</f>
        <v>0</v>
      </c>
      <c r="O148" s="271"/>
      <c r="P148" s="271"/>
      <c r="Q148" s="271"/>
      <c r="R148" s="140"/>
      <c r="T148" s="141" t="s">
        <v>5</v>
      </c>
      <c r="U148" s="40" t="s">
        <v>34</v>
      </c>
      <c r="V148" s="142">
        <v>0</v>
      </c>
      <c r="W148" s="142">
        <f>V148*K148</f>
        <v>0</v>
      </c>
      <c r="X148" s="142">
        <v>0</v>
      </c>
      <c r="Y148" s="142">
        <f>X148*K148</f>
        <v>0</v>
      </c>
      <c r="Z148" s="142">
        <v>0</v>
      </c>
      <c r="AA148" s="143">
        <f>Z148*K148</f>
        <v>0</v>
      </c>
      <c r="AR148" s="18" t="s">
        <v>137</v>
      </c>
      <c r="AT148" s="18" t="s">
        <v>133</v>
      </c>
      <c r="AU148" s="18" t="s">
        <v>90</v>
      </c>
      <c r="AY148" s="18" t="s">
        <v>132</v>
      </c>
      <c r="BE148" s="144">
        <f>IF(U148="základní",N148,0)</f>
        <v>0</v>
      </c>
      <c r="BF148" s="144">
        <f>IF(U148="snížená",N148,0)</f>
        <v>0</v>
      </c>
      <c r="BG148" s="144">
        <f>IF(U148="zákl. přenesená",N148,0)</f>
        <v>0</v>
      </c>
      <c r="BH148" s="144">
        <f>IF(U148="sníž. přenesená",N148,0)</f>
        <v>0</v>
      </c>
      <c r="BI148" s="144">
        <f>IF(U148="nulová",N148,0)</f>
        <v>0</v>
      </c>
      <c r="BJ148" s="18" t="s">
        <v>74</v>
      </c>
      <c r="BK148" s="144">
        <f>ROUND(L148*K148,2)</f>
        <v>0</v>
      </c>
      <c r="BL148" s="18" t="s">
        <v>137</v>
      </c>
      <c r="BM148" s="18" t="s">
        <v>205</v>
      </c>
    </row>
    <row r="149" spans="2:65" s="1" customFormat="1" ht="38.25" customHeight="1">
      <c r="B149" s="135"/>
      <c r="C149" s="136">
        <v>20</v>
      </c>
      <c r="D149" s="136" t="s">
        <v>133</v>
      </c>
      <c r="E149" s="137" t="s">
        <v>206</v>
      </c>
      <c r="F149" s="275" t="s">
        <v>207</v>
      </c>
      <c r="G149" s="275"/>
      <c r="H149" s="275"/>
      <c r="I149" s="275"/>
      <c r="J149" s="138" t="s">
        <v>136</v>
      </c>
      <c r="K149" s="139">
        <v>9</v>
      </c>
      <c r="L149" s="271"/>
      <c r="M149" s="271"/>
      <c r="N149" s="271">
        <f>ROUND(L149*K149,2)</f>
        <v>0</v>
      </c>
      <c r="O149" s="271"/>
      <c r="P149" s="271"/>
      <c r="Q149" s="271"/>
      <c r="R149" s="140"/>
      <c r="T149" s="141" t="s">
        <v>5</v>
      </c>
      <c r="U149" s="40" t="s">
        <v>34</v>
      </c>
      <c r="V149" s="142">
        <v>0</v>
      </c>
      <c r="W149" s="142">
        <f>V149*K149</f>
        <v>0</v>
      </c>
      <c r="X149" s="142">
        <v>0</v>
      </c>
      <c r="Y149" s="142">
        <f>X149*K149</f>
        <v>0</v>
      </c>
      <c r="Z149" s="142">
        <v>0</v>
      </c>
      <c r="AA149" s="143">
        <f>Z149*K149</f>
        <v>0</v>
      </c>
      <c r="AR149" s="18" t="s">
        <v>137</v>
      </c>
      <c r="AT149" s="18" t="s">
        <v>133</v>
      </c>
      <c r="AU149" s="18" t="s">
        <v>90</v>
      </c>
      <c r="AY149" s="18" t="s">
        <v>132</v>
      </c>
      <c r="BE149" s="144">
        <f>IF(U149="základní",N149,0)</f>
        <v>0</v>
      </c>
      <c r="BF149" s="144">
        <f>IF(U149="snížená",N149,0)</f>
        <v>0</v>
      </c>
      <c r="BG149" s="144">
        <f>IF(U149="zákl. přenesená",N149,0)</f>
        <v>0</v>
      </c>
      <c r="BH149" s="144">
        <f>IF(U149="sníž. přenesená",N149,0)</f>
        <v>0</v>
      </c>
      <c r="BI149" s="144">
        <f>IF(U149="nulová",N149,0)</f>
        <v>0</v>
      </c>
      <c r="BJ149" s="18" t="s">
        <v>74</v>
      </c>
      <c r="BK149" s="144">
        <f>ROUND(L149*K149,2)</f>
        <v>0</v>
      </c>
      <c r="BL149" s="18" t="s">
        <v>137</v>
      </c>
      <c r="BM149" s="18" t="s">
        <v>208</v>
      </c>
    </row>
    <row r="150" spans="2:65" s="1" customFormat="1" ht="16.5" customHeight="1">
      <c r="B150" s="135"/>
      <c r="C150" s="147">
        <v>21</v>
      </c>
      <c r="D150" s="146" t="s">
        <v>172</v>
      </c>
      <c r="E150" s="147" t="s">
        <v>209</v>
      </c>
      <c r="F150" s="280" t="s">
        <v>210</v>
      </c>
      <c r="G150" s="280"/>
      <c r="H150" s="280"/>
      <c r="I150" s="280"/>
      <c r="J150" s="148" t="s">
        <v>136</v>
      </c>
      <c r="K150" s="149">
        <v>7.14</v>
      </c>
      <c r="L150" s="272"/>
      <c r="M150" s="272"/>
      <c r="N150" s="272">
        <f>ROUND(L150*K150,2)</f>
        <v>0</v>
      </c>
      <c r="O150" s="271"/>
      <c r="P150" s="271"/>
      <c r="Q150" s="271"/>
      <c r="R150" s="140"/>
      <c r="T150" s="141" t="s">
        <v>5</v>
      </c>
      <c r="U150" s="40" t="s">
        <v>34</v>
      </c>
      <c r="V150" s="142">
        <v>0</v>
      </c>
      <c r="W150" s="142">
        <f>V150*K150</f>
        <v>0</v>
      </c>
      <c r="X150" s="142">
        <v>0</v>
      </c>
      <c r="Y150" s="142">
        <f>X150*K150</f>
        <v>0</v>
      </c>
      <c r="Z150" s="142">
        <v>0</v>
      </c>
      <c r="AA150" s="143">
        <f>Z150*K150</f>
        <v>0</v>
      </c>
      <c r="AR150" s="18" t="s">
        <v>145</v>
      </c>
      <c r="AT150" s="18" t="s">
        <v>172</v>
      </c>
      <c r="AU150" s="18" t="s">
        <v>90</v>
      </c>
      <c r="AY150" s="18" t="s">
        <v>132</v>
      </c>
      <c r="BE150" s="144">
        <f>IF(U150="základní",N150,0)</f>
        <v>0</v>
      </c>
      <c r="BF150" s="144">
        <f>IF(U150="snížená",N150,0)</f>
        <v>0</v>
      </c>
      <c r="BG150" s="144">
        <f>IF(U150="zákl. přenesená",N150,0)</f>
        <v>0</v>
      </c>
      <c r="BH150" s="144">
        <f>IF(U150="sníž. přenesená",N150,0)</f>
        <v>0</v>
      </c>
      <c r="BI150" s="144">
        <f>IF(U150="nulová",N150,0)</f>
        <v>0</v>
      </c>
      <c r="BJ150" s="18" t="s">
        <v>74</v>
      </c>
      <c r="BK150" s="144">
        <f>ROUND(L150*K150,2)</f>
        <v>0</v>
      </c>
      <c r="BL150" s="18" t="s">
        <v>137</v>
      </c>
      <c r="BM150" s="18" t="s">
        <v>211</v>
      </c>
    </row>
    <row r="151" spans="2:65" s="1" customFormat="1" ht="38.25" customHeight="1">
      <c r="B151" s="135"/>
      <c r="C151" s="136">
        <v>22</v>
      </c>
      <c r="D151" s="136" t="s">
        <v>133</v>
      </c>
      <c r="E151" s="145" t="s">
        <v>212</v>
      </c>
      <c r="F151" s="275" t="s">
        <v>213</v>
      </c>
      <c r="G151" s="275"/>
      <c r="H151" s="275"/>
      <c r="I151" s="275"/>
      <c r="J151" s="138" t="s">
        <v>136</v>
      </c>
      <c r="K151" s="139">
        <v>9</v>
      </c>
      <c r="L151" s="271"/>
      <c r="M151" s="271"/>
      <c r="N151" s="271">
        <f>ROUND(L151*K151,2)</f>
        <v>0</v>
      </c>
      <c r="O151" s="271"/>
      <c r="P151" s="271"/>
      <c r="Q151" s="271"/>
      <c r="R151" s="140"/>
      <c r="T151" s="141" t="s">
        <v>5</v>
      </c>
      <c r="U151" s="40" t="s">
        <v>34</v>
      </c>
      <c r="V151" s="142">
        <v>0</v>
      </c>
      <c r="W151" s="142">
        <f>V151*K151</f>
        <v>0</v>
      </c>
      <c r="X151" s="142">
        <v>0</v>
      </c>
      <c r="Y151" s="142">
        <f>X151*K151</f>
        <v>0</v>
      </c>
      <c r="Z151" s="142">
        <v>0</v>
      </c>
      <c r="AA151" s="143">
        <f>Z151*K151</f>
        <v>0</v>
      </c>
      <c r="AR151" s="18" t="s">
        <v>137</v>
      </c>
      <c r="AT151" s="18" t="s">
        <v>133</v>
      </c>
      <c r="AU151" s="18" t="s">
        <v>90</v>
      </c>
      <c r="AY151" s="18" t="s">
        <v>132</v>
      </c>
      <c r="BE151" s="144">
        <f>IF(U151="základní",N151,0)</f>
        <v>0</v>
      </c>
      <c r="BF151" s="144">
        <f>IF(U151="snížená",N151,0)</f>
        <v>0</v>
      </c>
      <c r="BG151" s="144">
        <f>IF(U151="zákl. přenesená",N151,0)</f>
        <v>0</v>
      </c>
      <c r="BH151" s="144">
        <f>IF(U151="sníž. přenesená",N151,0)</f>
        <v>0</v>
      </c>
      <c r="BI151" s="144">
        <f>IF(U151="nulová",N151,0)</f>
        <v>0</v>
      </c>
      <c r="BJ151" s="18" t="s">
        <v>74</v>
      </c>
      <c r="BK151" s="144">
        <f>ROUND(L151*K151,2)</f>
        <v>0</v>
      </c>
      <c r="BL151" s="18" t="s">
        <v>137</v>
      </c>
      <c r="BM151" s="18" t="s">
        <v>214</v>
      </c>
    </row>
    <row r="152" spans="2:65" s="1" customFormat="1" ht="25.5" customHeight="1">
      <c r="B152" s="135"/>
      <c r="C152" s="150">
        <v>23</v>
      </c>
      <c r="D152" s="146" t="s">
        <v>172</v>
      </c>
      <c r="E152" s="150" t="s">
        <v>215</v>
      </c>
      <c r="F152" s="280" t="s">
        <v>216</v>
      </c>
      <c r="G152" s="280"/>
      <c r="H152" s="280"/>
      <c r="I152" s="280"/>
      <c r="J152" s="148" t="s">
        <v>136</v>
      </c>
      <c r="K152" s="149">
        <v>9</v>
      </c>
      <c r="L152" s="272"/>
      <c r="M152" s="272"/>
      <c r="N152" s="272">
        <f>ROUND(L152*K152,2)</f>
        <v>0</v>
      </c>
      <c r="O152" s="271"/>
      <c r="P152" s="271"/>
      <c r="Q152" s="271"/>
      <c r="R152" s="140"/>
      <c r="T152" s="141" t="s">
        <v>5</v>
      </c>
      <c r="U152" s="40" t="s">
        <v>34</v>
      </c>
      <c r="V152" s="142">
        <v>0</v>
      </c>
      <c r="W152" s="142">
        <f>V152*K152</f>
        <v>0</v>
      </c>
      <c r="X152" s="142">
        <v>0</v>
      </c>
      <c r="Y152" s="142">
        <f>X152*K152</f>
        <v>0</v>
      </c>
      <c r="Z152" s="142">
        <v>0</v>
      </c>
      <c r="AA152" s="143">
        <f>Z152*K152</f>
        <v>0</v>
      </c>
      <c r="AR152" s="18" t="s">
        <v>145</v>
      </c>
      <c r="AT152" s="18" t="s">
        <v>172</v>
      </c>
      <c r="AU152" s="18" t="s">
        <v>90</v>
      </c>
      <c r="AY152" s="18" t="s">
        <v>132</v>
      </c>
      <c r="BE152" s="144">
        <f>IF(U152="základní",N152,0)</f>
        <v>0</v>
      </c>
      <c r="BF152" s="144">
        <f>IF(U152="snížená",N152,0)</f>
        <v>0</v>
      </c>
      <c r="BG152" s="144">
        <f>IF(U152="zákl. přenesená",N152,0)</f>
        <v>0</v>
      </c>
      <c r="BH152" s="144">
        <f>IF(U152="sníž. přenesená",N152,0)</f>
        <v>0</v>
      </c>
      <c r="BI152" s="144">
        <f>IF(U152="nulová",N152,0)</f>
        <v>0</v>
      </c>
      <c r="BJ152" s="18" t="s">
        <v>74</v>
      </c>
      <c r="BK152" s="144">
        <f>ROUND(L152*K152,2)</f>
        <v>0</v>
      </c>
      <c r="BL152" s="18" t="s">
        <v>137</v>
      </c>
      <c r="BM152" s="18" t="s">
        <v>217</v>
      </c>
    </row>
    <row r="153" spans="2:65" s="9" customFormat="1" ht="29.85" customHeight="1">
      <c r="B153" s="124"/>
      <c r="C153" s="125"/>
      <c r="D153" s="134" t="s">
        <v>104</v>
      </c>
      <c r="E153" s="134"/>
      <c r="F153" s="134"/>
      <c r="G153" s="134"/>
      <c r="H153" s="134"/>
      <c r="I153" s="134"/>
      <c r="J153" s="134"/>
      <c r="K153" s="134"/>
      <c r="L153" s="134"/>
      <c r="M153" s="134"/>
      <c r="N153" s="278">
        <f>BK153</f>
        <v>0</v>
      </c>
      <c r="O153" s="279"/>
      <c r="P153" s="279"/>
      <c r="Q153" s="279"/>
      <c r="R153" s="127"/>
      <c r="T153" s="128"/>
      <c r="U153" s="125"/>
      <c r="V153" s="125"/>
      <c r="W153" s="129">
        <f>SUM(W154:W159)</f>
        <v>0</v>
      </c>
      <c r="X153" s="125"/>
      <c r="Y153" s="129">
        <f>SUM(Y154:Y159)</f>
        <v>0</v>
      </c>
      <c r="Z153" s="125"/>
      <c r="AA153" s="130">
        <f>SUM(AA154:AA159)</f>
        <v>0</v>
      </c>
      <c r="AR153" s="131" t="s">
        <v>74</v>
      </c>
      <c r="AT153" s="132" t="s">
        <v>67</v>
      </c>
      <c r="AU153" s="132" t="s">
        <v>74</v>
      </c>
      <c r="AY153" s="131" t="s">
        <v>132</v>
      </c>
      <c r="BK153" s="133">
        <f>SUM(BK154:BK159)</f>
        <v>0</v>
      </c>
    </row>
    <row r="154" spans="2:65" s="1" customFormat="1" ht="25.5" customHeight="1">
      <c r="B154" s="135"/>
      <c r="C154" s="136">
        <v>24</v>
      </c>
      <c r="D154" s="136" t="s">
        <v>133</v>
      </c>
      <c r="E154" s="145" t="s">
        <v>218</v>
      </c>
      <c r="F154" s="275" t="s">
        <v>219</v>
      </c>
      <c r="G154" s="275"/>
      <c r="H154" s="275"/>
      <c r="I154" s="275"/>
      <c r="J154" s="138" t="s">
        <v>136</v>
      </c>
      <c r="K154" s="139">
        <v>68.5</v>
      </c>
      <c r="L154" s="271"/>
      <c r="M154" s="271"/>
      <c r="N154" s="271">
        <f t="shared" ref="N154" si="11">ROUND(L154*K154,2)</f>
        <v>0</v>
      </c>
      <c r="O154" s="271"/>
      <c r="P154" s="271"/>
      <c r="Q154" s="271"/>
      <c r="R154" s="140"/>
      <c r="T154" s="141" t="s">
        <v>5</v>
      </c>
      <c r="U154" s="40" t="s">
        <v>34</v>
      </c>
      <c r="V154" s="142">
        <v>0</v>
      </c>
      <c r="W154" s="142">
        <f t="shared" ref="W154" si="12">V154*K154</f>
        <v>0</v>
      </c>
      <c r="X154" s="142">
        <v>0</v>
      </c>
      <c r="Y154" s="142">
        <f t="shared" ref="Y154" si="13">X154*K154</f>
        <v>0</v>
      </c>
      <c r="Z154" s="142">
        <v>0</v>
      </c>
      <c r="AA154" s="143">
        <f t="shared" ref="AA154" si="14">Z154*K154</f>
        <v>0</v>
      </c>
      <c r="AR154" s="18" t="s">
        <v>137</v>
      </c>
      <c r="AT154" s="18" t="s">
        <v>133</v>
      </c>
      <c r="AU154" s="18" t="s">
        <v>90</v>
      </c>
      <c r="AY154" s="18" t="s">
        <v>132</v>
      </c>
      <c r="BE154" s="144">
        <f t="shared" ref="BE154" si="15">IF(U154="základní",N154,0)</f>
        <v>0</v>
      </c>
      <c r="BF154" s="144">
        <f t="shared" ref="BF154" si="16">IF(U154="snížená",N154,0)</f>
        <v>0</v>
      </c>
      <c r="BG154" s="144">
        <f t="shared" ref="BG154" si="17">IF(U154="zákl. přenesená",N154,0)</f>
        <v>0</v>
      </c>
      <c r="BH154" s="144">
        <f t="shared" ref="BH154" si="18">IF(U154="sníž. přenesená",N154,0)</f>
        <v>0</v>
      </c>
      <c r="BI154" s="144">
        <f t="shared" ref="BI154" si="19">IF(U154="nulová",N154,0)</f>
        <v>0</v>
      </c>
      <c r="BJ154" s="18" t="s">
        <v>74</v>
      </c>
      <c r="BK154" s="144">
        <f t="shared" ref="BK154" si="20">ROUND(L154*K154,2)</f>
        <v>0</v>
      </c>
      <c r="BL154" s="18" t="s">
        <v>137</v>
      </c>
      <c r="BM154" s="18" t="s">
        <v>220</v>
      </c>
    </row>
    <row r="155" spans="2:65" s="1" customFormat="1" ht="25.5" customHeight="1">
      <c r="B155" s="135"/>
      <c r="C155" s="217">
        <v>25</v>
      </c>
      <c r="D155" s="217" t="s">
        <v>172</v>
      </c>
      <c r="E155" s="150" t="s">
        <v>221</v>
      </c>
      <c r="F155" s="280" t="s">
        <v>442</v>
      </c>
      <c r="G155" s="280"/>
      <c r="H155" s="280"/>
      <c r="I155" s="280"/>
      <c r="J155" s="148" t="s">
        <v>136</v>
      </c>
      <c r="K155" s="149">
        <v>68.5</v>
      </c>
      <c r="L155" s="272"/>
      <c r="M155" s="272"/>
      <c r="N155" s="272">
        <f t="shared" ref="N155:N159" si="21">ROUND(L155*K155,2)</f>
        <v>0</v>
      </c>
      <c r="O155" s="271"/>
      <c r="P155" s="271"/>
      <c r="Q155" s="271"/>
      <c r="R155" s="140"/>
      <c r="T155" s="141" t="s">
        <v>5</v>
      </c>
      <c r="U155" s="40" t="s">
        <v>34</v>
      </c>
      <c r="V155" s="142">
        <v>0</v>
      </c>
      <c r="W155" s="142">
        <f t="shared" ref="W155:W159" si="22">V155*K155</f>
        <v>0</v>
      </c>
      <c r="X155" s="142">
        <v>0</v>
      </c>
      <c r="Y155" s="142">
        <f t="shared" ref="Y155:Y159" si="23">X155*K155</f>
        <v>0</v>
      </c>
      <c r="Z155" s="142">
        <v>0</v>
      </c>
      <c r="AA155" s="143">
        <f t="shared" ref="AA155:AA159" si="24">Z155*K155</f>
        <v>0</v>
      </c>
      <c r="AR155" s="18" t="s">
        <v>145</v>
      </c>
      <c r="AT155" s="18" t="s">
        <v>172</v>
      </c>
      <c r="AU155" s="18" t="s">
        <v>90</v>
      </c>
      <c r="AY155" s="18" t="s">
        <v>132</v>
      </c>
      <c r="BE155" s="144">
        <f t="shared" ref="BE155:BE159" si="25">IF(U155="základní",N155,0)</f>
        <v>0</v>
      </c>
      <c r="BF155" s="144">
        <f t="shared" ref="BF155:BF159" si="26">IF(U155="snížená",N155,0)</f>
        <v>0</v>
      </c>
      <c r="BG155" s="144">
        <f t="shared" ref="BG155:BG159" si="27">IF(U155="zákl. přenesená",N155,0)</f>
        <v>0</v>
      </c>
      <c r="BH155" s="144">
        <f t="shared" ref="BH155:BH159" si="28">IF(U155="sníž. přenesená",N155,0)</f>
        <v>0</v>
      </c>
      <c r="BI155" s="144">
        <f t="shared" ref="BI155:BI159" si="29">IF(U155="nulová",N155,0)</f>
        <v>0</v>
      </c>
      <c r="BJ155" s="18" t="s">
        <v>74</v>
      </c>
      <c r="BK155" s="144">
        <f t="shared" ref="BK155:BK159" si="30">ROUND(L155*K155,2)</f>
        <v>0</v>
      </c>
      <c r="BL155" s="18" t="s">
        <v>137</v>
      </c>
      <c r="BM155" s="18" t="s">
        <v>223</v>
      </c>
    </row>
    <row r="156" spans="2:65" s="1" customFormat="1" ht="25.5" customHeight="1">
      <c r="B156" s="135"/>
      <c r="C156" s="136">
        <v>26</v>
      </c>
      <c r="D156" s="136" t="s">
        <v>133</v>
      </c>
      <c r="E156" s="145" t="s">
        <v>224</v>
      </c>
      <c r="F156" s="275" t="s">
        <v>225</v>
      </c>
      <c r="G156" s="275"/>
      <c r="H156" s="275"/>
      <c r="I156" s="275"/>
      <c r="J156" s="138" t="s">
        <v>136</v>
      </c>
      <c r="K156" s="139">
        <v>68.5</v>
      </c>
      <c r="L156" s="271"/>
      <c r="M156" s="271"/>
      <c r="N156" s="271">
        <f t="shared" si="21"/>
        <v>0</v>
      </c>
      <c r="O156" s="271"/>
      <c r="P156" s="271"/>
      <c r="Q156" s="271"/>
      <c r="R156" s="140"/>
      <c r="T156" s="141" t="s">
        <v>5</v>
      </c>
      <c r="U156" s="40" t="s">
        <v>34</v>
      </c>
      <c r="V156" s="142">
        <v>0</v>
      </c>
      <c r="W156" s="142">
        <f t="shared" si="22"/>
        <v>0</v>
      </c>
      <c r="X156" s="142">
        <v>0</v>
      </c>
      <c r="Y156" s="142">
        <f t="shared" si="23"/>
        <v>0</v>
      </c>
      <c r="Z156" s="142">
        <v>0</v>
      </c>
      <c r="AA156" s="143">
        <f t="shared" si="24"/>
        <v>0</v>
      </c>
      <c r="AR156" s="18" t="s">
        <v>137</v>
      </c>
      <c r="AT156" s="18" t="s">
        <v>133</v>
      </c>
      <c r="AU156" s="18" t="s">
        <v>90</v>
      </c>
      <c r="AY156" s="18" t="s">
        <v>132</v>
      </c>
      <c r="BE156" s="144">
        <f t="shared" si="25"/>
        <v>0</v>
      </c>
      <c r="BF156" s="144">
        <f t="shared" si="26"/>
        <v>0</v>
      </c>
      <c r="BG156" s="144">
        <f t="shared" si="27"/>
        <v>0</v>
      </c>
      <c r="BH156" s="144">
        <f t="shared" si="28"/>
        <v>0</v>
      </c>
      <c r="BI156" s="144">
        <f t="shared" si="29"/>
        <v>0</v>
      </c>
      <c r="BJ156" s="18" t="s">
        <v>74</v>
      </c>
      <c r="BK156" s="144">
        <f t="shared" si="30"/>
        <v>0</v>
      </c>
      <c r="BL156" s="18" t="s">
        <v>137</v>
      </c>
      <c r="BM156" s="18" t="s">
        <v>226</v>
      </c>
    </row>
    <row r="157" spans="2:65" s="1" customFormat="1" ht="27.75" customHeight="1">
      <c r="B157" s="135"/>
      <c r="C157" s="217">
        <v>27</v>
      </c>
      <c r="D157" s="217" t="s">
        <v>172</v>
      </c>
      <c r="E157" s="150" t="s">
        <v>227</v>
      </c>
      <c r="F157" s="280" t="s">
        <v>228</v>
      </c>
      <c r="G157" s="280"/>
      <c r="H157" s="280"/>
      <c r="I157" s="280"/>
      <c r="J157" s="148" t="s">
        <v>136</v>
      </c>
      <c r="K157" s="149">
        <v>68.5</v>
      </c>
      <c r="L157" s="272"/>
      <c r="M157" s="272"/>
      <c r="N157" s="272">
        <f t="shared" si="21"/>
        <v>0</v>
      </c>
      <c r="O157" s="271"/>
      <c r="P157" s="271"/>
      <c r="Q157" s="271"/>
      <c r="R157" s="140"/>
      <c r="T157" s="141" t="s">
        <v>5</v>
      </c>
      <c r="U157" s="40" t="s">
        <v>34</v>
      </c>
      <c r="V157" s="142">
        <v>0</v>
      </c>
      <c r="W157" s="142">
        <f t="shared" si="22"/>
        <v>0</v>
      </c>
      <c r="X157" s="142">
        <v>0</v>
      </c>
      <c r="Y157" s="142">
        <f t="shared" si="23"/>
        <v>0</v>
      </c>
      <c r="Z157" s="142">
        <v>0</v>
      </c>
      <c r="AA157" s="143">
        <f t="shared" si="24"/>
        <v>0</v>
      </c>
      <c r="AR157" s="18" t="s">
        <v>145</v>
      </c>
      <c r="AT157" s="18" t="s">
        <v>172</v>
      </c>
      <c r="AU157" s="18" t="s">
        <v>90</v>
      </c>
      <c r="AY157" s="18" t="s">
        <v>132</v>
      </c>
      <c r="BE157" s="144">
        <f t="shared" si="25"/>
        <v>0</v>
      </c>
      <c r="BF157" s="144">
        <f t="shared" si="26"/>
        <v>0</v>
      </c>
      <c r="BG157" s="144">
        <f t="shared" si="27"/>
        <v>0</v>
      </c>
      <c r="BH157" s="144">
        <f t="shared" si="28"/>
        <v>0</v>
      </c>
      <c r="BI157" s="144">
        <f t="shared" si="29"/>
        <v>0</v>
      </c>
      <c r="BJ157" s="18" t="s">
        <v>74</v>
      </c>
      <c r="BK157" s="144">
        <f t="shared" si="30"/>
        <v>0</v>
      </c>
      <c r="BL157" s="18" t="s">
        <v>137</v>
      </c>
      <c r="BM157" s="18" t="s">
        <v>229</v>
      </c>
    </row>
    <row r="158" spans="2:65" s="1" customFormat="1" ht="25.5" customHeight="1">
      <c r="B158" s="135"/>
      <c r="C158" s="136">
        <v>28</v>
      </c>
      <c r="D158" s="136" t="s">
        <v>133</v>
      </c>
      <c r="E158" s="145" t="s">
        <v>230</v>
      </c>
      <c r="F158" s="275" t="s">
        <v>231</v>
      </c>
      <c r="G158" s="275"/>
      <c r="H158" s="275"/>
      <c r="I158" s="275"/>
      <c r="J158" s="138" t="s">
        <v>136</v>
      </c>
      <c r="K158" s="139">
        <v>62.25</v>
      </c>
      <c r="L158" s="271"/>
      <c r="M158" s="271"/>
      <c r="N158" s="271">
        <f t="shared" si="21"/>
        <v>0</v>
      </c>
      <c r="O158" s="271"/>
      <c r="P158" s="271"/>
      <c r="Q158" s="271"/>
      <c r="R158" s="140"/>
      <c r="T158" s="141" t="s">
        <v>5</v>
      </c>
      <c r="U158" s="40" t="s">
        <v>34</v>
      </c>
      <c r="V158" s="142">
        <v>0</v>
      </c>
      <c r="W158" s="142">
        <f t="shared" si="22"/>
        <v>0</v>
      </c>
      <c r="X158" s="142">
        <v>0</v>
      </c>
      <c r="Y158" s="142">
        <f t="shared" si="23"/>
        <v>0</v>
      </c>
      <c r="Z158" s="142">
        <v>0</v>
      </c>
      <c r="AA158" s="143">
        <f t="shared" si="24"/>
        <v>0</v>
      </c>
      <c r="AR158" s="18" t="s">
        <v>137</v>
      </c>
      <c r="AT158" s="18" t="s">
        <v>133</v>
      </c>
      <c r="AU158" s="18" t="s">
        <v>90</v>
      </c>
      <c r="AY158" s="18" t="s">
        <v>132</v>
      </c>
      <c r="BE158" s="144">
        <f t="shared" si="25"/>
        <v>0</v>
      </c>
      <c r="BF158" s="144">
        <f t="shared" si="26"/>
        <v>0</v>
      </c>
      <c r="BG158" s="144">
        <f t="shared" si="27"/>
        <v>0</v>
      </c>
      <c r="BH158" s="144">
        <f t="shared" si="28"/>
        <v>0</v>
      </c>
      <c r="BI158" s="144">
        <f t="shared" si="29"/>
        <v>0</v>
      </c>
      <c r="BJ158" s="18" t="s">
        <v>74</v>
      </c>
      <c r="BK158" s="144">
        <f t="shared" si="30"/>
        <v>0</v>
      </c>
      <c r="BL158" s="18" t="s">
        <v>137</v>
      </c>
      <c r="BM158" s="18" t="s">
        <v>232</v>
      </c>
    </row>
    <row r="159" spans="2:65" s="1" customFormat="1" ht="25.5" customHeight="1">
      <c r="B159" s="135"/>
      <c r="C159" s="136">
        <v>29</v>
      </c>
      <c r="D159" s="136" t="s">
        <v>133</v>
      </c>
      <c r="E159" s="145" t="s">
        <v>233</v>
      </c>
      <c r="F159" s="275" t="s">
        <v>234</v>
      </c>
      <c r="G159" s="275"/>
      <c r="H159" s="275"/>
      <c r="I159" s="275"/>
      <c r="J159" s="138" t="s">
        <v>136</v>
      </c>
      <c r="K159" s="139">
        <v>62.25</v>
      </c>
      <c r="L159" s="271"/>
      <c r="M159" s="271"/>
      <c r="N159" s="271">
        <f t="shared" si="21"/>
        <v>0</v>
      </c>
      <c r="O159" s="271"/>
      <c r="P159" s="271"/>
      <c r="Q159" s="271"/>
      <c r="R159" s="140"/>
      <c r="T159" s="141" t="s">
        <v>5</v>
      </c>
      <c r="U159" s="40" t="s">
        <v>34</v>
      </c>
      <c r="V159" s="142">
        <v>0</v>
      </c>
      <c r="W159" s="142">
        <f t="shared" si="22"/>
        <v>0</v>
      </c>
      <c r="X159" s="142">
        <v>0</v>
      </c>
      <c r="Y159" s="142">
        <f t="shared" si="23"/>
        <v>0</v>
      </c>
      <c r="Z159" s="142">
        <v>0</v>
      </c>
      <c r="AA159" s="143">
        <f t="shared" si="24"/>
        <v>0</v>
      </c>
      <c r="AR159" s="18" t="s">
        <v>137</v>
      </c>
      <c r="AT159" s="18" t="s">
        <v>133</v>
      </c>
      <c r="AU159" s="18" t="s">
        <v>90</v>
      </c>
      <c r="AY159" s="18" t="s">
        <v>132</v>
      </c>
      <c r="BE159" s="144">
        <f t="shared" si="25"/>
        <v>0</v>
      </c>
      <c r="BF159" s="144">
        <f t="shared" si="26"/>
        <v>0</v>
      </c>
      <c r="BG159" s="144">
        <f t="shared" si="27"/>
        <v>0</v>
      </c>
      <c r="BH159" s="144">
        <f t="shared" si="28"/>
        <v>0</v>
      </c>
      <c r="BI159" s="144">
        <f t="shared" si="29"/>
        <v>0</v>
      </c>
      <c r="BJ159" s="18" t="s">
        <v>74</v>
      </c>
      <c r="BK159" s="144">
        <f t="shared" si="30"/>
        <v>0</v>
      </c>
      <c r="BL159" s="18" t="s">
        <v>137</v>
      </c>
      <c r="BM159" s="18" t="s">
        <v>235</v>
      </c>
    </row>
    <row r="160" spans="2:65" s="9" customFormat="1" ht="29.85" customHeight="1">
      <c r="B160" s="124"/>
      <c r="C160" s="125"/>
      <c r="D160" s="134" t="s">
        <v>105</v>
      </c>
      <c r="E160" s="134"/>
      <c r="F160" s="134"/>
      <c r="G160" s="134"/>
      <c r="H160" s="134"/>
      <c r="I160" s="134"/>
      <c r="J160" s="134"/>
      <c r="K160" s="134"/>
      <c r="L160" s="134"/>
      <c r="M160" s="134"/>
      <c r="N160" s="278">
        <f>BK160</f>
        <v>0</v>
      </c>
      <c r="O160" s="279"/>
      <c r="P160" s="279"/>
      <c r="Q160" s="279"/>
      <c r="R160" s="127"/>
      <c r="T160" s="128"/>
      <c r="U160" s="125"/>
      <c r="V160" s="125"/>
      <c r="W160" s="129">
        <f>SUM(W161:W162)</f>
        <v>0</v>
      </c>
      <c r="X160" s="125"/>
      <c r="Y160" s="129">
        <f>SUM(Y161:Y162)</f>
        <v>0</v>
      </c>
      <c r="Z160" s="125"/>
      <c r="AA160" s="130">
        <f>SUM(AA161:AA162)</f>
        <v>0</v>
      </c>
      <c r="AR160" s="131" t="s">
        <v>74</v>
      </c>
      <c r="AT160" s="132" t="s">
        <v>67</v>
      </c>
      <c r="AU160" s="132" t="s">
        <v>74</v>
      </c>
      <c r="AY160" s="131" t="s">
        <v>132</v>
      </c>
      <c r="BK160" s="133">
        <f>SUM(BK161:BK162)</f>
        <v>0</v>
      </c>
    </row>
    <row r="161" spans="2:65" s="1" customFormat="1" ht="38.25" customHeight="1">
      <c r="B161" s="135"/>
      <c r="C161" s="136">
        <v>30</v>
      </c>
      <c r="D161" s="136" t="s">
        <v>133</v>
      </c>
      <c r="E161" s="137" t="s">
        <v>236</v>
      </c>
      <c r="F161" s="275" t="s">
        <v>237</v>
      </c>
      <c r="G161" s="275"/>
      <c r="H161" s="275"/>
      <c r="I161" s="275"/>
      <c r="J161" s="138" t="s">
        <v>148</v>
      </c>
      <c r="K161" s="139">
        <v>1</v>
      </c>
      <c r="L161" s="271"/>
      <c r="M161" s="271"/>
      <c r="N161" s="271">
        <f t="shared" ref="N161:N162" si="31">ROUND(L161*K161,2)</f>
        <v>0</v>
      </c>
      <c r="O161" s="271"/>
      <c r="P161" s="271"/>
      <c r="Q161" s="271"/>
      <c r="R161" s="140"/>
      <c r="T161" s="141" t="s">
        <v>5</v>
      </c>
      <c r="U161" s="40" t="s">
        <v>34</v>
      </c>
      <c r="V161" s="142">
        <v>0</v>
      </c>
      <c r="W161" s="142">
        <f>V161*K161</f>
        <v>0</v>
      </c>
      <c r="X161" s="142">
        <v>0</v>
      </c>
      <c r="Y161" s="142">
        <f>X161*K161</f>
        <v>0</v>
      </c>
      <c r="Z161" s="142">
        <v>0</v>
      </c>
      <c r="AA161" s="143">
        <f>Z161*K161</f>
        <v>0</v>
      </c>
      <c r="AR161" s="18" t="s">
        <v>137</v>
      </c>
      <c r="AT161" s="18" t="s">
        <v>133</v>
      </c>
      <c r="AU161" s="18" t="s">
        <v>90</v>
      </c>
      <c r="AY161" s="18" t="s">
        <v>132</v>
      </c>
      <c r="BE161" s="144">
        <f>IF(U161="základní",N161,0)</f>
        <v>0</v>
      </c>
      <c r="BF161" s="144">
        <f>IF(U161="snížená",N161,0)</f>
        <v>0</v>
      </c>
      <c r="BG161" s="144">
        <f>IF(U161="zákl. přenesená",N161,0)</f>
        <v>0</v>
      </c>
      <c r="BH161" s="144">
        <f>IF(U161="sníž. přenesená",N161,0)</f>
        <v>0</v>
      </c>
      <c r="BI161" s="144">
        <f>IF(U161="nulová",N161,0)</f>
        <v>0</v>
      </c>
      <c r="BJ161" s="18" t="s">
        <v>74</v>
      </c>
      <c r="BK161" s="144">
        <f t="shared" ref="BK161:BK162" si="32">ROUND(L161*K161,2)</f>
        <v>0</v>
      </c>
      <c r="BL161" s="18" t="s">
        <v>137</v>
      </c>
      <c r="BM161" s="18" t="s">
        <v>238</v>
      </c>
    </row>
    <row r="162" spans="2:65" s="1" customFormat="1" ht="38.25" customHeight="1">
      <c r="B162" s="135"/>
      <c r="C162" s="136">
        <v>31</v>
      </c>
      <c r="D162" s="136" t="s">
        <v>133</v>
      </c>
      <c r="E162" s="145" t="s">
        <v>247</v>
      </c>
      <c r="F162" s="275" t="s">
        <v>248</v>
      </c>
      <c r="G162" s="275"/>
      <c r="H162" s="275"/>
      <c r="I162" s="275"/>
      <c r="J162" s="138" t="s">
        <v>136</v>
      </c>
      <c r="K162" s="139">
        <v>62.25</v>
      </c>
      <c r="L162" s="271"/>
      <c r="M162" s="271"/>
      <c r="N162" s="271">
        <f t="shared" si="31"/>
        <v>0</v>
      </c>
      <c r="O162" s="271"/>
      <c r="P162" s="271"/>
      <c r="Q162" s="271"/>
      <c r="R162" s="140"/>
      <c r="T162" s="141"/>
      <c r="U162" s="40"/>
      <c r="V162" s="142"/>
      <c r="W162" s="142"/>
      <c r="X162" s="142"/>
      <c r="Y162" s="142"/>
      <c r="Z162" s="142"/>
      <c r="AA162" s="143"/>
      <c r="AR162" s="18"/>
      <c r="AT162" s="18"/>
      <c r="AU162" s="18"/>
      <c r="AY162" s="18"/>
      <c r="BE162" s="144"/>
      <c r="BF162" s="144"/>
      <c r="BG162" s="144"/>
      <c r="BH162" s="144"/>
      <c r="BI162" s="144"/>
      <c r="BJ162" s="18"/>
      <c r="BK162" s="144">
        <f t="shared" si="32"/>
        <v>0</v>
      </c>
      <c r="BL162" s="18"/>
      <c r="BM162" s="18"/>
    </row>
    <row r="163" spans="2:65" s="9" customFormat="1" ht="29.85" customHeight="1">
      <c r="B163" s="124"/>
      <c r="C163" s="125"/>
      <c r="D163" s="134" t="s">
        <v>106</v>
      </c>
      <c r="E163" s="134"/>
      <c r="F163" s="134"/>
      <c r="G163" s="134"/>
      <c r="H163" s="134"/>
      <c r="I163" s="134"/>
      <c r="J163" s="134"/>
      <c r="K163" s="134"/>
      <c r="L163" s="134"/>
      <c r="M163" s="134"/>
      <c r="N163" s="278">
        <f>BK163</f>
        <v>0</v>
      </c>
      <c r="O163" s="279"/>
      <c r="P163" s="279"/>
      <c r="Q163" s="279"/>
      <c r="R163" s="127"/>
      <c r="T163" s="128"/>
      <c r="U163" s="125"/>
      <c r="V163" s="125"/>
      <c r="W163" s="129">
        <f>SUM(W164:W167)</f>
        <v>0</v>
      </c>
      <c r="X163" s="125"/>
      <c r="Y163" s="129">
        <f>SUM(Y164:Y167)</f>
        <v>0</v>
      </c>
      <c r="Z163" s="125"/>
      <c r="AA163" s="130">
        <f>SUM(AA164:AA167)</f>
        <v>0</v>
      </c>
      <c r="AR163" s="131" t="s">
        <v>74</v>
      </c>
      <c r="AT163" s="132" t="s">
        <v>67</v>
      </c>
      <c r="AU163" s="132" t="s">
        <v>74</v>
      </c>
      <c r="AY163" s="131" t="s">
        <v>132</v>
      </c>
      <c r="BK163" s="133">
        <f>SUM(BK164:BK167)</f>
        <v>0</v>
      </c>
    </row>
    <row r="164" spans="2:65" s="1" customFormat="1" ht="38.25" customHeight="1">
      <c r="B164" s="135"/>
      <c r="C164" s="136">
        <v>32</v>
      </c>
      <c r="D164" s="136" t="s">
        <v>133</v>
      </c>
      <c r="E164" s="137" t="s">
        <v>252</v>
      </c>
      <c r="F164" s="275" t="s">
        <v>253</v>
      </c>
      <c r="G164" s="275"/>
      <c r="H164" s="275"/>
      <c r="I164" s="275"/>
      <c r="J164" s="138" t="s">
        <v>175</v>
      </c>
      <c r="K164" s="139">
        <v>12.85</v>
      </c>
      <c r="L164" s="271"/>
      <c r="M164" s="271"/>
      <c r="N164" s="271">
        <f>ROUND(L164*K164,2)</f>
        <v>0</v>
      </c>
      <c r="O164" s="271"/>
      <c r="P164" s="271"/>
      <c r="Q164" s="271"/>
      <c r="R164" s="140"/>
      <c r="T164" s="141" t="s">
        <v>5</v>
      </c>
      <c r="U164" s="40" t="s">
        <v>34</v>
      </c>
      <c r="V164" s="142">
        <v>0</v>
      </c>
      <c r="W164" s="142">
        <f>V164*K164</f>
        <v>0</v>
      </c>
      <c r="X164" s="142">
        <v>0</v>
      </c>
      <c r="Y164" s="142">
        <f>X164*K164</f>
        <v>0</v>
      </c>
      <c r="Z164" s="142">
        <v>0</v>
      </c>
      <c r="AA164" s="143">
        <f>Z164*K164</f>
        <v>0</v>
      </c>
      <c r="AR164" s="18" t="s">
        <v>137</v>
      </c>
      <c r="AT164" s="18" t="s">
        <v>133</v>
      </c>
      <c r="AU164" s="18" t="s">
        <v>90</v>
      </c>
      <c r="AY164" s="18" t="s">
        <v>132</v>
      </c>
      <c r="BE164" s="144">
        <f>IF(U164="základní",N164,0)</f>
        <v>0</v>
      </c>
      <c r="BF164" s="144">
        <f>IF(U164="snížená",N164,0)</f>
        <v>0</v>
      </c>
      <c r="BG164" s="144">
        <f>IF(U164="zákl. přenesená",N164,0)</f>
        <v>0</v>
      </c>
      <c r="BH164" s="144">
        <f>IF(U164="sníž. přenesená",N164,0)</f>
        <v>0</v>
      </c>
      <c r="BI164" s="144">
        <f>IF(U164="nulová",N164,0)</f>
        <v>0</v>
      </c>
      <c r="BJ164" s="18" t="s">
        <v>74</v>
      </c>
      <c r="BK164" s="144">
        <f>ROUND(L164*K164,2)</f>
        <v>0</v>
      </c>
      <c r="BL164" s="18" t="s">
        <v>137</v>
      </c>
      <c r="BM164" s="18" t="s">
        <v>254</v>
      </c>
    </row>
    <row r="165" spans="2:65" s="1" customFormat="1" ht="38.25" customHeight="1">
      <c r="B165" s="135"/>
      <c r="C165" s="136">
        <v>33</v>
      </c>
      <c r="D165" s="136" t="s">
        <v>133</v>
      </c>
      <c r="E165" s="137" t="s">
        <v>255</v>
      </c>
      <c r="F165" s="275" t="s">
        <v>256</v>
      </c>
      <c r="G165" s="275"/>
      <c r="H165" s="275"/>
      <c r="I165" s="275"/>
      <c r="J165" s="138" t="s">
        <v>175</v>
      </c>
      <c r="K165" s="139">
        <v>12.85</v>
      </c>
      <c r="L165" s="271"/>
      <c r="M165" s="271"/>
      <c r="N165" s="271">
        <f>ROUND(L165*K165,2)</f>
        <v>0</v>
      </c>
      <c r="O165" s="271"/>
      <c r="P165" s="271"/>
      <c r="Q165" s="271"/>
      <c r="R165" s="140"/>
      <c r="T165" s="141" t="s">
        <v>5</v>
      </c>
      <c r="U165" s="40" t="s">
        <v>34</v>
      </c>
      <c r="V165" s="142">
        <v>0</v>
      </c>
      <c r="W165" s="142">
        <f>V165*K165</f>
        <v>0</v>
      </c>
      <c r="X165" s="142">
        <v>0</v>
      </c>
      <c r="Y165" s="142">
        <f>X165*K165</f>
        <v>0</v>
      </c>
      <c r="Z165" s="142">
        <v>0</v>
      </c>
      <c r="AA165" s="143">
        <f>Z165*K165</f>
        <v>0</v>
      </c>
      <c r="AR165" s="18" t="s">
        <v>137</v>
      </c>
      <c r="AT165" s="18" t="s">
        <v>133</v>
      </c>
      <c r="AU165" s="18" t="s">
        <v>90</v>
      </c>
      <c r="AY165" s="18" t="s">
        <v>132</v>
      </c>
      <c r="BE165" s="144">
        <f>IF(U165="základní",N165,0)</f>
        <v>0</v>
      </c>
      <c r="BF165" s="144">
        <f>IF(U165="snížená",N165,0)</f>
        <v>0</v>
      </c>
      <c r="BG165" s="144">
        <f>IF(U165="zákl. přenesená",N165,0)</f>
        <v>0</v>
      </c>
      <c r="BH165" s="144">
        <f>IF(U165="sníž. přenesená",N165,0)</f>
        <v>0</v>
      </c>
      <c r="BI165" s="144">
        <f>IF(U165="nulová",N165,0)</f>
        <v>0</v>
      </c>
      <c r="BJ165" s="18" t="s">
        <v>74</v>
      </c>
      <c r="BK165" s="144">
        <f>ROUND(L165*K165,2)</f>
        <v>0</v>
      </c>
      <c r="BL165" s="18" t="s">
        <v>137</v>
      </c>
      <c r="BM165" s="18" t="s">
        <v>257</v>
      </c>
    </row>
    <row r="166" spans="2:65" s="1" customFormat="1" ht="38.25" customHeight="1">
      <c r="B166" s="135"/>
      <c r="C166" s="136">
        <v>34</v>
      </c>
      <c r="D166" s="136" t="s">
        <v>133</v>
      </c>
      <c r="E166" s="137" t="s">
        <v>258</v>
      </c>
      <c r="F166" s="275" t="s">
        <v>259</v>
      </c>
      <c r="G166" s="275"/>
      <c r="H166" s="275"/>
      <c r="I166" s="275"/>
      <c r="J166" s="138" t="s">
        <v>175</v>
      </c>
      <c r="K166" s="139">
        <v>12.85</v>
      </c>
      <c r="L166" s="271"/>
      <c r="M166" s="271"/>
      <c r="N166" s="271">
        <f>ROUND(L166*K166,2)</f>
        <v>0</v>
      </c>
      <c r="O166" s="271"/>
      <c r="P166" s="271"/>
      <c r="Q166" s="271"/>
      <c r="R166" s="140"/>
      <c r="T166" s="141" t="s">
        <v>5</v>
      </c>
      <c r="U166" s="40" t="s">
        <v>34</v>
      </c>
      <c r="V166" s="142">
        <v>0</v>
      </c>
      <c r="W166" s="142">
        <f>V166*K166</f>
        <v>0</v>
      </c>
      <c r="X166" s="142">
        <v>0</v>
      </c>
      <c r="Y166" s="142">
        <f>X166*K166</f>
        <v>0</v>
      </c>
      <c r="Z166" s="142">
        <v>0</v>
      </c>
      <c r="AA166" s="143">
        <f>Z166*K166</f>
        <v>0</v>
      </c>
      <c r="AR166" s="18" t="s">
        <v>137</v>
      </c>
      <c r="AT166" s="18" t="s">
        <v>133</v>
      </c>
      <c r="AU166" s="18" t="s">
        <v>90</v>
      </c>
      <c r="AY166" s="18" t="s">
        <v>132</v>
      </c>
      <c r="BE166" s="144">
        <f>IF(U166="základní",N166,0)</f>
        <v>0</v>
      </c>
      <c r="BF166" s="144">
        <f>IF(U166="snížená",N166,0)</f>
        <v>0</v>
      </c>
      <c r="BG166" s="144">
        <f>IF(U166="zákl. přenesená",N166,0)</f>
        <v>0</v>
      </c>
      <c r="BH166" s="144">
        <f>IF(U166="sníž. přenesená",N166,0)</f>
        <v>0</v>
      </c>
      <c r="BI166" s="144">
        <f>IF(U166="nulová",N166,0)</f>
        <v>0</v>
      </c>
      <c r="BJ166" s="18" t="s">
        <v>74</v>
      </c>
      <c r="BK166" s="144">
        <f>ROUND(L166*K166,2)</f>
        <v>0</v>
      </c>
      <c r="BL166" s="18" t="s">
        <v>137</v>
      </c>
      <c r="BM166" s="18" t="s">
        <v>260</v>
      </c>
    </row>
    <row r="167" spans="2:65" s="1" customFormat="1" ht="38.25" customHeight="1">
      <c r="B167" s="135"/>
      <c r="C167" s="136">
        <v>35</v>
      </c>
      <c r="D167" s="136" t="s">
        <v>133</v>
      </c>
      <c r="E167" s="137" t="s">
        <v>261</v>
      </c>
      <c r="F167" s="275" t="s">
        <v>262</v>
      </c>
      <c r="G167" s="275"/>
      <c r="H167" s="275"/>
      <c r="I167" s="275"/>
      <c r="J167" s="138" t="s">
        <v>175</v>
      </c>
      <c r="K167" s="139">
        <v>12.85</v>
      </c>
      <c r="L167" s="271"/>
      <c r="M167" s="271"/>
      <c r="N167" s="271">
        <f>ROUND(L167*K167,2)</f>
        <v>0</v>
      </c>
      <c r="O167" s="271"/>
      <c r="P167" s="271"/>
      <c r="Q167" s="271"/>
      <c r="R167" s="140"/>
      <c r="T167" s="141" t="s">
        <v>5</v>
      </c>
      <c r="U167" s="40" t="s">
        <v>34</v>
      </c>
      <c r="V167" s="142">
        <v>0</v>
      </c>
      <c r="W167" s="142">
        <f>V167*K167</f>
        <v>0</v>
      </c>
      <c r="X167" s="142">
        <v>0</v>
      </c>
      <c r="Y167" s="142">
        <f>X167*K167</f>
        <v>0</v>
      </c>
      <c r="Z167" s="142">
        <v>0</v>
      </c>
      <c r="AA167" s="143">
        <f>Z167*K167</f>
        <v>0</v>
      </c>
      <c r="AR167" s="18" t="s">
        <v>137</v>
      </c>
      <c r="AT167" s="18" t="s">
        <v>133</v>
      </c>
      <c r="AU167" s="18" t="s">
        <v>90</v>
      </c>
      <c r="AY167" s="18" t="s">
        <v>132</v>
      </c>
      <c r="BE167" s="144">
        <f>IF(U167="základní",N167,0)</f>
        <v>0</v>
      </c>
      <c r="BF167" s="144">
        <f>IF(U167="snížená",N167,0)</f>
        <v>0</v>
      </c>
      <c r="BG167" s="144">
        <f>IF(U167="zákl. přenesená",N167,0)</f>
        <v>0</v>
      </c>
      <c r="BH167" s="144">
        <f>IF(U167="sníž. přenesená",N167,0)</f>
        <v>0</v>
      </c>
      <c r="BI167" s="144">
        <f>IF(U167="nulová",N167,0)</f>
        <v>0</v>
      </c>
      <c r="BJ167" s="18" t="s">
        <v>74</v>
      </c>
      <c r="BK167" s="144">
        <f>ROUND(L167*K167,2)</f>
        <v>0</v>
      </c>
      <c r="BL167" s="18" t="s">
        <v>137</v>
      </c>
      <c r="BM167" s="18" t="s">
        <v>263</v>
      </c>
    </row>
    <row r="168" spans="2:65" s="9" customFormat="1" ht="37.35" customHeight="1">
      <c r="B168" s="124"/>
      <c r="C168" s="125"/>
      <c r="D168" s="126" t="s">
        <v>107</v>
      </c>
      <c r="E168" s="126"/>
      <c r="F168" s="126"/>
      <c r="G168" s="126"/>
      <c r="H168" s="126"/>
      <c r="I168" s="126"/>
      <c r="J168" s="126"/>
      <c r="K168" s="126"/>
      <c r="L168" s="126"/>
      <c r="M168" s="126"/>
      <c r="N168" s="276">
        <f>N169+N173+N178+N181</f>
        <v>0</v>
      </c>
      <c r="O168" s="277"/>
      <c r="P168" s="277"/>
      <c r="Q168" s="277"/>
      <c r="R168" s="127"/>
      <c r="T168" s="128"/>
      <c r="U168" s="125"/>
      <c r="V168" s="125"/>
      <c r="W168" s="129" t="e">
        <f>W169+W173+W178+W181+#REF!+#REF!+#REF!</f>
        <v>#REF!</v>
      </c>
      <c r="X168" s="125"/>
      <c r="Y168" s="129" t="e">
        <f>Y169+Y173+Y178+Y181+#REF!+#REF!+#REF!</f>
        <v>#REF!</v>
      </c>
      <c r="Z168" s="125"/>
      <c r="AA168" s="130" t="e">
        <f>AA169+AA173+AA178+AA181+#REF!+#REF!+#REF!</f>
        <v>#REF!</v>
      </c>
      <c r="AR168" s="131" t="s">
        <v>74</v>
      </c>
      <c r="AT168" s="132" t="s">
        <v>67</v>
      </c>
      <c r="AU168" s="132" t="s">
        <v>68</v>
      </c>
      <c r="AY168" s="131" t="s">
        <v>132</v>
      </c>
      <c r="BK168" s="133" t="e">
        <f>BK169+BK173+BK178+BK181+#REF!+#REF!+#REF!</f>
        <v>#REF!</v>
      </c>
    </row>
    <row r="169" spans="2:65" s="9" customFormat="1" ht="19.899999999999999" customHeight="1">
      <c r="B169" s="124"/>
      <c r="C169" s="125"/>
      <c r="D169" s="134" t="s">
        <v>108</v>
      </c>
      <c r="E169" s="134"/>
      <c r="F169" s="134"/>
      <c r="G169" s="134"/>
      <c r="H169" s="134"/>
      <c r="I169" s="134"/>
      <c r="J169" s="134"/>
      <c r="K169" s="134"/>
      <c r="L169" s="134"/>
      <c r="M169" s="134"/>
      <c r="N169" s="273">
        <f>BK169</f>
        <v>0</v>
      </c>
      <c r="O169" s="274"/>
      <c r="P169" s="274"/>
      <c r="Q169" s="274"/>
      <c r="R169" s="127"/>
      <c r="T169" s="128"/>
      <c r="U169" s="125"/>
      <c r="V169" s="125"/>
      <c r="W169" s="129">
        <f>SUM(W170:W172)</f>
        <v>0</v>
      </c>
      <c r="X169" s="125"/>
      <c r="Y169" s="129">
        <f>SUM(Y170:Y172)</f>
        <v>0</v>
      </c>
      <c r="Z169" s="125"/>
      <c r="AA169" s="130">
        <f>SUM(AA170:AA172)</f>
        <v>0</v>
      </c>
      <c r="AR169" s="131" t="s">
        <v>74</v>
      </c>
      <c r="AT169" s="132" t="s">
        <v>67</v>
      </c>
      <c r="AU169" s="132" t="s">
        <v>74</v>
      </c>
      <c r="AY169" s="131" t="s">
        <v>132</v>
      </c>
      <c r="BK169" s="133">
        <f>SUM(BK170:BK172)</f>
        <v>0</v>
      </c>
    </row>
    <row r="170" spans="2:65" s="1" customFormat="1" ht="38.25" customHeight="1">
      <c r="B170" s="135"/>
      <c r="C170" s="136">
        <v>36</v>
      </c>
      <c r="D170" s="136" t="s">
        <v>133</v>
      </c>
      <c r="E170" s="145" t="s">
        <v>264</v>
      </c>
      <c r="F170" s="275" t="s">
        <v>265</v>
      </c>
      <c r="G170" s="275"/>
      <c r="H170" s="275"/>
      <c r="I170" s="275"/>
      <c r="J170" s="138" t="s">
        <v>136</v>
      </c>
      <c r="K170" s="139">
        <v>62.25</v>
      </c>
      <c r="L170" s="271"/>
      <c r="M170" s="271"/>
      <c r="N170" s="271">
        <f>ROUND(L170*K170,2)</f>
        <v>0</v>
      </c>
      <c r="O170" s="271"/>
      <c r="P170" s="271"/>
      <c r="Q170" s="271"/>
      <c r="R170" s="140"/>
      <c r="T170" s="141" t="s">
        <v>5</v>
      </c>
      <c r="U170" s="40" t="s">
        <v>34</v>
      </c>
      <c r="V170" s="142">
        <v>0</v>
      </c>
      <c r="W170" s="142">
        <f>V170*K170</f>
        <v>0</v>
      </c>
      <c r="X170" s="142">
        <v>0</v>
      </c>
      <c r="Y170" s="142">
        <f>X170*K170</f>
        <v>0</v>
      </c>
      <c r="Z170" s="142">
        <v>0</v>
      </c>
      <c r="AA170" s="143">
        <f>Z170*K170</f>
        <v>0</v>
      </c>
      <c r="AR170" s="18" t="s">
        <v>137</v>
      </c>
      <c r="AT170" s="18" t="s">
        <v>133</v>
      </c>
      <c r="AU170" s="18" t="s">
        <v>90</v>
      </c>
      <c r="AY170" s="18" t="s">
        <v>132</v>
      </c>
      <c r="BE170" s="144">
        <f>IF(U170="základní",N170,0)</f>
        <v>0</v>
      </c>
      <c r="BF170" s="144">
        <f>IF(U170="snížená",N170,0)</f>
        <v>0</v>
      </c>
      <c r="BG170" s="144">
        <f>IF(U170="zákl. přenesená",N170,0)</f>
        <v>0</v>
      </c>
      <c r="BH170" s="144">
        <f>IF(U170="sníž. přenesená",N170,0)</f>
        <v>0</v>
      </c>
      <c r="BI170" s="144">
        <f>IF(U170="nulová",N170,0)</f>
        <v>0</v>
      </c>
      <c r="BJ170" s="18" t="s">
        <v>74</v>
      </c>
      <c r="BK170" s="144">
        <f>ROUND(L170*K170,2)</f>
        <v>0</v>
      </c>
      <c r="BL170" s="18" t="s">
        <v>137</v>
      </c>
      <c r="BM170" s="18" t="s">
        <v>266</v>
      </c>
    </row>
    <row r="171" spans="2:65" s="1" customFormat="1" ht="25.5" customHeight="1">
      <c r="B171" s="135"/>
      <c r="C171" s="136">
        <v>37</v>
      </c>
      <c r="D171" s="136" t="s">
        <v>133</v>
      </c>
      <c r="E171" s="137" t="s">
        <v>267</v>
      </c>
      <c r="F171" s="275" t="s">
        <v>268</v>
      </c>
      <c r="G171" s="275"/>
      <c r="H171" s="275"/>
      <c r="I171" s="275"/>
      <c r="J171" s="138" t="s">
        <v>148</v>
      </c>
      <c r="K171" s="139">
        <v>20.75</v>
      </c>
      <c r="L171" s="271"/>
      <c r="M171" s="271"/>
      <c r="N171" s="271">
        <f>ROUND(L171*K171,2)</f>
        <v>0</v>
      </c>
      <c r="O171" s="271"/>
      <c r="P171" s="271"/>
      <c r="Q171" s="271"/>
      <c r="R171" s="140"/>
      <c r="T171" s="141" t="s">
        <v>5</v>
      </c>
      <c r="U171" s="40" t="s">
        <v>34</v>
      </c>
      <c r="V171" s="142">
        <v>0</v>
      </c>
      <c r="W171" s="142">
        <f>V171*K171</f>
        <v>0</v>
      </c>
      <c r="X171" s="142">
        <v>0</v>
      </c>
      <c r="Y171" s="142">
        <f>X171*K171</f>
        <v>0</v>
      </c>
      <c r="Z171" s="142">
        <v>0</v>
      </c>
      <c r="AA171" s="143">
        <f>Z171*K171</f>
        <v>0</v>
      </c>
      <c r="AR171" s="18" t="s">
        <v>137</v>
      </c>
      <c r="AT171" s="18" t="s">
        <v>133</v>
      </c>
      <c r="AU171" s="18" t="s">
        <v>90</v>
      </c>
      <c r="AY171" s="18" t="s">
        <v>132</v>
      </c>
      <c r="BE171" s="144">
        <f>IF(U171="základní",N171,0)</f>
        <v>0</v>
      </c>
      <c r="BF171" s="144">
        <f>IF(U171="snížená",N171,0)</f>
        <v>0</v>
      </c>
      <c r="BG171" s="144">
        <f>IF(U171="zákl. přenesená",N171,0)</f>
        <v>0</v>
      </c>
      <c r="BH171" s="144">
        <f>IF(U171="sníž. přenesená",N171,0)</f>
        <v>0</v>
      </c>
      <c r="BI171" s="144">
        <f>IF(U171="nulová",N171,0)</f>
        <v>0</v>
      </c>
      <c r="BJ171" s="18" t="s">
        <v>74</v>
      </c>
      <c r="BK171" s="144">
        <f>ROUND(L171*K171,2)</f>
        <v>0</v>
      </c>
      <c r="BL171" s="18" t="s">
        <v>137</v>
      </c>
      <c r="BM171" s="18" t="s">
        <v>269</v>
      </c>
    </row>
    <row r="172" spans="2:65" s="1" customFormat="1" ht="25.5" customHeight="1">
      <c r="B172" s="135"/>
      <c r="C172" s="146">
        <v>38</v>
      </c>
      <c r="D172" s="146" t="s">
        <v>172</v>
      </c>
      <c r="E172" s="147" t="s">
        <v>270</v>
      </c>
      <c r="F172" s="280" t="s">
        <v>271</v>
      </c>
      <c r="G172" s="280"/>
      <c r="H172" s="280"/>
      <c r="I172" s="280"/>
      <c r="J172" s="148" t="s">
        <v>148</v>
      </c>
      <c r="K172" s="149">
        <v>20.75</v>
      </c>
      <c r="L172" s="272"/>
      <c r="M172" s="272"/>
      <c r="N172" s="272">
        <f>ROUND(L172*K172,2)</f>
        <v>0</v>
      </c>
      <c r="O172" s="271"/>
      <c r="P172" s="271"/>
      <c r="Q172" s="271"/>
      <c r="R172" s="140"/>
      <c r="T172" s="141" t="s">
        <v>5</v>
      </c>
      <c r="U172" s="40" t="s">
        <v>34</v>
      </c>
      <c r="V172" s="142">
        <v>0</v>
      </c>
      <c r="W172" s="142">
        <f>V172*K172</f>
        <v>0</v>
      </c>
      <c r="X172" s="142">
        <v>0</v>
      </c>
      <c r="Y172" s="142">
        <f>X172*K172</f>
        <v>0</v>
      </c>
      <c r="Z172" s="142">
        <v>0</v>
      </c>
      <c r="AA172" s="143">
        <f>Z172*K172</f>
        <v>0</v>
      </c>
      <c r="AR172" s="18" t="s">
        <v>145</v>
      </c>
      <c r="AT172" s="18" t="s">
        <v>172</v>
      </c>
      <c r="AU172" s="18" t="s">
        <v>90</v>
      </c>
      <c r="AY172" s="18" t="s">
        <v>132</v>
      </c>
      <c r="BE172" s="144">
        <f>IF(U172="základní",N172,0)</f>
        <v>0</v>
      </c>
      <c r="BF172" s="144">
        <f>IF(U172="snížená",N172,0)</f>
        <v>0</v>
      </c>
      <c r="BG172" s="144">
        <f>IF(U172="zákl. přenesená",N172,0)</f>
        <v>0</v>
      </c>
      <c r="BH172" s="144">
        <f>IF(U172="sníž. přenesená",N172,0)</f>
        <v>0</v>
      </c>
      <c r="BI172" s="144">
        <f>IF(U172="nulová",N172,0)</f>
        <v>0</v>
      </c>
      <c r="BJ172" s="18" t="s">
        <v>74</v>
      </c>
      <c r="BK172" s="144">
        <f>ROUND(L172*K172,2)</f>
        <v>0</v>
      </c>
      <c r="BL172" s="18" t="s">
        <v>137</v>
      </c>
      <c r="BM172" s="18" t="s">
        <v>272</v>
      </c>
    </row>
    <row r="173" spans="2:65" s="9" customFormat="1" ht="29.85" customHeight="1">
      <c r="B173" s="124"/>
      <c r="C173" s="125"/>
      <c r="D173" s="134" t="s">
        <v>109</v>
      </c>
      <c r="E173" s="134"/>
      <c r="F173" s="134"/>
      <c r="G173" s="134"/>
      <c r="H173" s="134"/>
      <c r="I173" s="134"/>
      <c r="J173" s="134"/>
      <c r="K173" s="134"/>
      <c r="L173" s="134"/>
      <c r="M173" s="134"/>
      <c r="N173" s="278">
        <f>BK173</f>
        <v>0</v>
      </c>
      <c r="O173" s="279"/>
      <c r="P173" s="279"/>
      <c r="Q173" s="279"/>
      <c r="R173" s="127"/>
      <c r="T173" s="128"/>
      <c r="U173" s="125"/>
      <c r="V173" s="125"/>
      <c r="W173" s="129">
        <f>SUM(W174:W177)</f>
        <v>0</v>
      </c>
      <c r="X173" s="125"/>
      <c r="Y173" s="129">
        <f>SUM(Y174:Y177)</f>
        <v>0</v>
      </c>
      <c r="Z173" s="125"/>
      <c r="AA173" s="130">
        <f>SUM(AA174:AA177)</f>
        <v>0</v>
      </c>
      <c r="AR173" s="131" t="s">
        <v>74</v>
      </c>
      <c r="AT173" s="132" t="s">
        <v>67</v>
      </c>
      <c r="AU173" s="132" t="s">
        <v>74</v>
      </c>
      <c r="AY173" s="131" t="s">
        <v>132</v>
      </c>
      <c r="BK173" s="133">
        <f>SUM(BK174:BK177)</f>
        <v>0</v>
      </c>
    </row>
    <row r="174" spans="2:65" s="1" customFormat="1" ht="25.5" customHeight="1">
      <c r="B174" s="135"/>
      <c r="C174" s="136">
        <v>39</v>
      </c>
      <c r="D174" s="136" t="s">
        <v>133</v>
      </c>
      <c r="E174" s="137" t="s">
        <v>273</v>
      </c>
      <c r="F174" s="275" t="s">
        <v>274</v>
      </c>
      <c r="G174" s="275"/>
      <c r="H174" s="275"/>
      <c r="I174" s="275"/>
      <c r="J174" s="138" t="s">
        <v>148</v>
      </c>
      <c r="K174" s="139">
        <v>11.9</v>
      </c>
      <c r="L174" s="271"/>
      <c r="M174" s="271"/>
      <c r="N174" s="271">
        <f>ROUND(L174*K174,2)</f>
        <v>0</v>
      </c>
      <c r="O174" s="271"/>
      <c r="P174" s="271"/>
      <c r="Q174" s="271"/>
      <c r="R174" s="140"/>
      <c r="T174" s="141" t="s">
        <v>5</v>
      </c>
      <c r="U174" s="40" t="s">
        <v>34</v>
      </c>
      <c r="V174" s="142">
        <v>0</v>
      </c>
      <c r="W174" s="142">
        <f>V174*K174</f>
        <v>0</v>
      </c>
      <c r="X174" s="142">
        <v>0</v>
      </c>
      <c r="Y174" s="142">
        <f>X174*K174</f>
        <v>0</v>
      </c>
      <c r="Z174" s="142">
        <v>0</v>
      </c>
      <c r="AA174" s="143">
        <f>Z174*K174</f>
        <v>0</v>
      </c>
      <c r="AR174" s="18" t="s">
        <v>137</v>
      </c>
      <c r="AT174" s="18" t="s">
        <v>133</v>
      </c>
      <c r="AU174" s="18" t="s">
        <v>90</v>
      </c>
      <c r="AY174" s="18" t="s">
        <v>132</v>
      </c>
      <c r="BE174" s="144">
        <f>IF(U174="základní",N174,0)</f>
        <v>0</v>
      </c>
      <c r="BF174" s="144">
        <f>IF(U174="snížená",N174,0)</f>
        <v>0</v>
      </c>
      <c r="BG174" s="144">
        <f>IF(U174="zákl. přenesená",N174,0)</f>
        <v>0</v>
      </c>
      <c r="BH174" s="144">
        <f>IF(U174="sníž. přenesená",N174,0)</f>
        <v>0</v>
      </c>
      <c r="BI174" s="144">
        <f>IF(U174="nulová",N174,0)</f>
        <v>0</v>
      </c>
      <c r="BJ174" s="18" t="s">
        <v>74</v>
      </c>
      <c r="BK174" s="144">
        <f>ROUND(L174*K174,2)</f>
        <v>0</v>
      </c>
      <c r="BL174" s="18" t="s">
        <v>137</v>
      </c>
      <c r="BM174" s="18" t="s">
        <v>275</v>
      </c>
    </row>
    <row r="175" spans="2:65" s="1" customFormat="1" ht="16.5" customHeight="1">
      <c r="B175" s="135"/>
      <c r="C175" s="136">
        <v>40</v>
      </c>
      <c r="D175" s="136" t="s">
        <v>133</v>
      </c>
      <c r="E175" s="137" t="s">
        <v>276</v>
      </c>
      <c r="F175" s="275" t="s">
        <v>277</v>
      </c>
      <c r="G175" s="275"/>
      <c r="H175" s="275"/>
      <c r="I175" s="275"/>
      <c r="J175" s="138" t="s">
        <v>278</v>
      </c>
      <c r="K175" s="139">
        <v>3</v>
      </c>
      <c r="L175" s="271"/>
      <c r="M175" s="271"/>
      <c r="N175" s="271">
        <f>ROUND(L175*K175,2)</f>
        <v>0</v>
      </c>
      <c r="O175" s="271"/>
      <c r="P175" s="271"/>
      <c r="Q175" s="271"/>
      <c r="R175" s="140"/>
      <c r="T175" s="141" t="s">
        <v>5</v>
      </c>
      <c r="U175" s="40" t="s">
        <v>34</v>
      </c>
      <c r="V175" s="142">
        <v>0</v>
      </c>
      <c r="W175" s="142">
        <f>V175*K175</f>
        <v>0</v>
      </c>
      <c r="X175" s="142">
        <v>0</v>
      </c>
      <c r="Y175" s="142">
        <f>X175*K175</f>
        <v>0</v>
      </c>
      <c r="Z175" s="142">
        <v>0</v>
      </c>
      <c r="AA175" s="143">
        <f>Z175*K175</f>
        <v>0</v>
      </c>
      <c r="AR175" s="18" t="s">
        <v>137</v>
      </c>
      <c r="AT175" s="18" t="s">
        <v>133</v>
      </c>
      <c r="AU175" s="18" t="s">
        <v>90</v>
      </c>
      <c r="AY175" s="18" t="s">
        <v>132</v>
      </c>
      <c r="BE175" s="144">
        <f>IF(U175="základní",N175,0)</f>
        <v>0</v>
      </c>
      <c r="BF175" s="144">
        <f>IF(U175="snížená",N175,0)</f>
        <v>0</v>
      </c>
      <c r="BG175" s="144">
        <f>IF(U175="zákl. přenesená",N175,0)</f>
        <v>0</v>
      </c>
      <c r="BH175" s="144">
        <f>IF(U175="sníž. přenesená",N175,0)</f>
        <v>0</v>
      </c>
      <c r="BI175" s="144">
        <f>IF(U175="nulová",N175,0)</f>
        <v>0</v>
      </c>
      <c r="BJ175" s="18" t="s">
        <v>74</v>
      </c>
      <c r="BK175" s="144">
        <f>ROUND(L175*K175,2)</f>
        <v>0</v>
      </c>
      <c r="BL175" s="18" t="s">
        <v>137</v>
      </c>
      <c r="BM175" s="18" t="s">
        <v>279</v>
      </c>
    </row>
    <row r="176" spans="2:65" s="1" customFormat="1" ht="25.5" customHeight="1">
      <c r="B176" s="135"/>
      <c r="C176" s="136">
        <v>41</v>
      </c>
      <c r="D176" s="136" t="s">
        <v>133</v>
      </c>
      <c r="E176" s="137" t="s">
        <v>280</v>
      </c>
      <c r="F176" s="275" t="s">
        <v>281</v>
      </c>
      <c r="G176" s="275"/>
      <c r="H176" s="275"/>
      <c r="I176" s="275"/>
      <c r="J176" s="138" t="s">
        <v>201</v>
      </c>
      <c r="K176" s="139">
        <v>3</v>
      </c>
      <c r="L176" s="271"/>
      <c r="M176" s="271"/>
      <c r="N176" s="271">
        <f>ROUND(L176*K176,2)</f>
        <v>0</v>
      </c>
      <c r="O176" s="271"/>
      <c r="P176" s="271"/>
      <c r="Q176" s="271"/>
      <c r="R176" s="140"/>
      <c r="T176" s="141" t="s">
        <v>5</v>
      </c>
      <c r="U176" s="40" t="s">
        <v>34</v>
      </c>
      <c r="V176" s="142">
        <v>0</v>
      </c>
      <c r="W176" s="142">
        <f>V176*K176</f>
        <v>0</v>
      </c>
      <c r="X176" s="142">
        <v>0</v>
      </c>
      <c r="Y176" s="142">
        <f>X176*K176</f>
        <v>0</v>
      </c>
      <c r="Z176" s="142">
        <v>0</v>
      </c>
      <c r="AA176" s="143">
        <f>Z176*K176</f>
        <v>0</v>
      </c>
      <c r="AR176" s="18" t="s">
        <v>137</v>
      </c>
      <c r="AT176" s="18" t="s">
        <v>133</v>
      </c>
      <c r="AU176" s="18" t="s">
        <v>90</v>
      </c>
      <c r="AY176" s="18" t="s">
        <v>132</v>
      </c>
      <c r="BE176" s="144">
        <f>IF(U176="základní",N176,0)</f>
        <v>0</v>
      </c>
      <c r="BF176" s="144">
        <f>IF(U176="snížená",N176,0)</f>
        <v>0</v>
      </c>
      <c r="BG176" s="144">
        <f>IF(U176="zákl. přenesená",N176,0)</f>
        <v>0</v>
      </c>
      <c r="BH176" s="144">
        <f>IF(U176="sníž. přenesená",N176,0)</f>
        <v>0</v>
      </c>
      <c r="BI176" s="144">
        <f>IF(U176="nulová",N176,0)</f>
        <v>0</v>
      </c>
      <c r="BJ176" s="18" t="s">
        <v>74</v>
      </c>
      <c r="BK176" s="144">
        <f>ROUND(L176*K176,2)</f>
        <v>0</v>
      </c>
      <c r="BL176" s="18" t="s">
        <v>137</v>
      </c>
      <c r="BM176" s="18" t="s">
        <v>282</v>
      </c>
    </row>
    <row r="177" spans="2:65" s="1" customFormat="1" ht="25.5" customHeight="1">
      <c r="B177" s="135"/>
      <c r="C177" s="136">
        <v>42</v>
      </c>
      <c r="D177" s="136" t="s">
        <v>133</v>
      </c>
      <c r="E177" s="137" t="s">
        <v>283</v>
      </c>
      <c r="F177" s="275" t="s">
        <v>284</v>
      </c>
      <c r="G177" s="275"/>
      <c r="H177" s="275"/>
      <c r="I177" s="275"/>
      <c r="J177" s="138" t="s">
        <v>201</v>
      </c>
      <c r="K177" s="139">
        <v>3</v>
      </c>
      <c r="L177" s="271"/>
      <c r="M177" s="271"/>
      <c r="N177" s="271">
        <f>ROUND(L177*K177,2)</f>
        <v>0</v>
      </c>
      <c r="O177" s="271"/>
      <c r="P177" s="271"/>
      <c r="Q177" s="271"/>
      <c r="R177" s="140"/>
      <c r="T177" s="141" t="s">
        <v>5</v>
      </c>
      <c r="U177" s="40" t="s">
        <v>34</v>
      </c>
      <c r="V177" s="142">
        <v>0</v>
      </c>
      <c r="W177" s="142">
        <f>V177*K177</f>
        <v>0</v>
      </c>
      <c r="X177" s="142">
        <v>0</v>
      </c>
      <c r="Y177" s="142">
        <f>X177*K177</f>
        <v>0</v>
      </c>
      <c r="Z177" s="142">
        <v>0</v>
      </c>
      <c r="AA177" s="143">
        <f>Z177*K177</f>
        <v>0</v>
      </c>
      <c r="AR177" s="18" t="s">
        <v>137</v>
      </c>
      <c r="AT177" s="18" t="s">
        <v>133</v>
      </c>
      <c r="AU177" s="18" t="s">
        <v>90</v>
      </c>
      <c r="AY177" s="18" t="s">
        <v>132</v>
      </c>
      <c r="BE177" s="144">
        <f>IF(U177="základní",N177,0)</f>
        <v>0</v>
      </c>
      <c r="BF177" s="144">
        <f>IF(U177="snížená",N177,0)</f>
        <v>0</v>
      </c>
      <c r="BG177" s="144">
        <f>IF(U177="zákl. přenesená",N177,0)</f>
        <v>0</v>
      </c>
      <c r="BH177" s="144">
        <f>IF(U177="sníž. přenesená",N177,0)</f>
        <v>0</v>
      </c>
      <c r="BI177" s="144">
        <f>IF(U177="nulová",N177,0)</f>
        <v>0</v>
      </c>
      <c r="BJ177" s="18" t="s">
        <v>74</v>
      </c>
      <c r="BK177" s="144">
        <f>ROUND(L177*K177,2)</f>
        <v>0</v>
      </c>
      <c r="BL177" s="18" t="s">
        <v>137</v>
      </c>
      <c r="BM177" s="18" t="s">
        <v>285</v>
      </c>
    </row>
    <row r="178" spans="2:65" s="9" customFormat="1" ht="29.85" customHeight="1">
      <c r="B178" s="124"/>
      <c r="C178" s="125"/>
      <c r="D178" s="134" t="s">
        <v>110</v>
      </c>
      <c r="E178" s="134"/>
      <c r="F178" s="134"/>
      <c r="G178" s="134"/>
      <c r="H178" s="134"/>
      <c r="I178" s="134"/>
      <c r="J178" s="134"/>
      <c r="K178" s="134"/>
      <c r="L178" s="134"/>
      <c r="M178" s="134"/>
      <c r="N178" s="278">
        <f>BK178</f>
        <v>0</v>
      </c>
      <c r="O178" s="279"/>
      <c r="P178" s="279"/>
      <c r="Q178" s="279"/>
      <c r="R178" s="127"/>
      <c r="T178" s="128"/>
      <c r="U178" s="125"/>
      <c r="V178" s="125"/>
      <c r="W178" s="129">
        <f>SUM(W179:W180)</f>
        <v>0</v>
      </c>
      <c r="X178" s="125"/>
      <c r="Y178" s="129">
        <f>SUM(Y179:Y180)</f>
        <v>0</v>
      </c>
      <c r="Z178" s="125"/>
      <c r="AA178" s="130">
        <f>SUM(AA179:AA180)</f>
        <v>0</v>
      </c>
      <c r="AR178" s="131" t="s">
        <v>74</v>
      </c>
      <c r="AT178" s="132" t="s">
        <v>67</v>
      </c>
      <c r="AU178" s="132" t="s">
        <v>74</v>
      </c>
      <c r="AY178" s="131" t="s">
        <v>132</v>
      </c>
      <c r="BK178" s="133">
        <f>SUM(BK179:BK180)</f>
        <v>0</v>
      </c>
    </row>
    <row r="179" spans="2:65" s="1" customFormat="1" ht="25.5" customHeight="1">
      <c r="B179" s="135"/>
      <c r="C179" s="136">
        <v>43</v>
      </c>
      <c r="D179" s="136" t="s">
        <v>133</v>
      </c>
      <c r="E179" s="137" t="s">
        <v>286</v>
      </c>
      <c r="F179" s="275" t="s">
        <v>287</v>
      </c>
      <c r="G179" s="275"/>
      <c r="H179" s="275"/>
      <c r="I179" s="275"/>
      <c r="J179" s="138" t="s">
        <v>201</v>
      </c>
      <c r="K179" s="139">
        <v>1</v>
      </c>
      <c r="L179" s="271"/>
      <c r="M179" s="271"/>
      <c r="N179" s="271">
        <f>ROUND(L179*K179,2)</f>
        <v>0</v>
      </c>
      <c r="O179" s="271"/>
      <c r="P179" s="271"/>
      <c r="Q179" s="271"/>
      <c r="R179" s="140"/>
      <c r="T179" s="141" t="s">
        <v>5</v>
      </c>
      <c r="U179" s="40" t="s">
        <v>34</v>
      </c>
      <c r="V179" s="142">
        <v>0</v>
      </c>
      <c r="W179" s="142">
        <f>V179*K179</f>
        <v>0</v>
      </c>
      <c r="X179" s="142">
        <v>0</v>
      </c>
      <c r="Y179" s="142">
        <f>X179*K179</f>
        <v>0</v>
      </c>
      <c r="Z179" s="142">
        <v>0</v>
      </c>
      <c r="AA179" s="143">
        <f>Z179*K179</f>
        <v>0</v>
      </c>
      <c r="AR179" s="18" t="s">
        <v>137</v>
      </c>
      <c r="AT179" s="18" t="s">
        <v>133</v>
      </c>
      <c r="AU179" s="18" t="s">
        <v>90</v>
      </c>
      <c r="AY179" s="18" t="s">
        <v>132</v>
      </c>
      <c r="BE179" s="144">
        <f>IF(U179="základní",N179,0)</f>
        <v>0</v>
      </c>
      <c r="BF179" s="144">
        <f>IF(U179="snížená",N179,0)</f>
        <v>0</v>
      </c>
      <c r="BG179" s="144">
        <f>IF(U179="zákl. přenesená",N179,0)</f>
        <v>0</v>
      </c>
      <c r="BH179" s="144">
        <f>IF(U179="sníž. přenesená",N179,0)</f>
        <v>0</v>
      </c>
      <c r="BI179" s="144">
        <f>IF(U179="nulová",N179,0)</f>
        <v>0</v>
      </c>
      <c r="BJ179" s="18" t="s">
        <v>74</v>
      </c>
      <c r="BK179" s="144">
        <f>ROUND(L179*K179,2)</f>
        <v>0</v>
      </c>
      <c r="BL179" s="18" t="s">
        <v>137</v>
      </c>
      <c r="BM179" s="18" t="s">
        <v>288</v>
      </c>
    </row>
    <row r="180" spans="2:65" s="1" customFormat="1" ht="25.5" customHeight="1">
      <c r="B180" s="135"/>
      <c r="C180" s="136">
        <v>44</v>
      </c>
      <c r="D180" s="136" t="s">
        <v>133</v>
      </c>
      <c r="E180" s="137" t="s">
        <v>289</v>
      </c>
      <c r="F180" s="275" t="s">
        <v>290</v>
      </c>
      <c r="G180" s="275"/>
      <c r="H180" s="275"/>
      <c r="I180" s="275"/>
      <c r="J180" s="138" t="s">
        <v>201</v>
      </c>
      <c r="K180" s="139">
        <v>1</v>
      </c>
      <c r="L180" s="271"/>
      <c r="M180" s="271"/>
      <c r="N180" s="271">
        <f>ROUND(L180*K180,2)</f>
        <v>0</v>
      </c>
      <c r="O180" s="271"/>
      <c r="P180" s="271"/>
      <c r="Q180" s="271"/>
      <c r="R180" s="140"/>
      <c r="T180" s="141" t="s">
        <v>5</v>
      </c>
      <c r="U180" s="40" t="s">
        <v>34</v>
      </c>
      <c r="V180" s="142">
        <v>0</v>
      </c>
      <c r="W180" s="142">
        <f>V180*K180</f>
        <v>0</v>
      </c>
      <c r="X180" s="142">
        <v>0</v>
      </c>
      <c r="Y180" s="142">
        <f>X180*K180</f>
        <v>0</v>
      </c>
      <c r="Z180" s="142">
        <v>0</v>
      </c>
      <c r="AA180" s="143">
        <f>Z180*K180</f>
        <v>0</v>
      </c>
      <c r="AR180" s="18" t="s">
        <v>137</v>
      </c>
      <c r="AT180" s="18" t="s">
        <v>133</v>
      </c>
      <c r="AU180" s="18" t="s">
        <v>90</v>
      </c>
      <c r="AY180" s="18" t="s">
        <v>132</v>
      </c>
      <c r="BE180" s="144">
        <f>IF(U180="základní",N180,0)</f>
        <v>0</v>
      </c>
      <c r="BF180" s="144">
        <f>IF(U180="snížená",N180,0)</f>
        <v>0</v>
      </c>
      <c r="BG180" s="144">
        <f>IF(U180="zákl. přenesená",N180,0)</f>
        <v>0</v>
      </c>
      <c r="BH180" s="144">
        <f>IF(U180="sníž. přenesená",N180,0)</f>
        <v>0</v>
      </c>
      <c r="BI180" s="144">
        <f>IF(U180="nulová",N180,0)</f>
        <v>0</v>
      </c>
      <c r="BJ180" s="18" t="s">
        <v>74</v>
      </c>
      <c r="BK180" s="144">
        <f>ROUND(L180*K180,2)</f>
        <v>0</v>
      </c>
      <c r="BL180" s="18" t="s">
        <v>137</v>
      </c>
      <c r="BM180" s="18" t="s">
        <v>291</v>
      </c>
    </row>
    <row r="181" spans="2:65" s="9" customFormat="1" ht="29.85" customHeight="1">
      <c r="B181" s="124"/>
      <c r="C181" s="125"/>
      <c r="D181" s="134" t="s">
        <v>111</v>
      </c>
      <c r="E181" s="134"/>
      <c r="F181" s="134"/>
      <c r="G181" s="134"/>
      <c r="H181" s="134"/>
      <c r="I181" s="134"/>
      <c r="J181" s="134"/>
      <c r="K181" s="134"/>
      <c r="L181" s="134"/>
      <c r="M181" s="134"/>
      <c r="N181" s="278">
        <f>BK181</f>
        <v>0</v>
      </c>
      <c r="O181" s="279"/>
      <c r="P181" s="279"/>
      <c r="Q181" s="279"/>
      <c r="R181" s="127"/>
      <c r="T181" s="128"/>
      <c r="U181" s="125"/>
      <c r="V181" s="125"/>
      <c r="W181" s="129">
        <f>W182</f>
        <v>0</v>
      </c>
      <c r="X181" s="125"/>
      <c r="Y181" s="129">
        <f>Y182</f>
        <v>0</v>
      </c>
      <c r="Z181" s="125"/>
      <c r="AA181" s="130">
        <f>AA182</f>
        <v>0</v>
      </c>
      <c r="AR181" s="131" t="s">
        <v>90</v>
      </c>
      <c r="AT181" s="132" t="s">
        <v>67</v>
      </c>
      <c r="AU181" s="132" t="s">
        <v>74</v>
      </c>
      <c r="AY181" s="131" t="s">
        <v>132</v>
      </c>
      <c r="BK181" s="133">
        <f>BK182</f>
        <v>0</v>
      </c>
    </row>
    <row r="182" spans="2:65" s="1" customFormat="1" ht="16.5" customHeight="1">
      <c r="B182" s="135"/>
      <c r="C182" s="136">
        <v>45</v>
      </c>
      <c r="D182" s="136" t="s">
        <v>133</v>
      </c>
      <c r="E182" s="137" t="s">
        <v>292</v>
      </c>
      <c r="F182" s="275" t="s">
        <v>293</v>
      </c>
      <c r="G182" s="275"/>
      <c r="H182" s="275"/>
      <c r="I182" s="275"/>
      <c r="J182" s="138" t="s">
        <v>148</v>
      </c>
      <c r="K182" s="139">
        <v>3.5</v>
      </c>
      <c r="L182" s="271"/>
      <c r="M182" s="271"/>
      <c r="N182" s="271">
        <f>ROUND(L182*K182,2)</f>
        <v>0</v>
      </c>
      <c r="O182" s="271"/>
      <c r="P182" s="271"/>
      <c r="Q182" s="271"/>
      <c r="R182" s="140"/>
      <c r="T182" s="141" t="s">
        <v>5</v>
      </c>
      <c r="U182" s="40" t="s">
        <v>34</v>
      </c>
      <c r="V182" s="142">
        <v>0</v>
      </c>
      <c r="W182" s="142">
        <f>V182*K182</f>
        <v>0</v>
      </c>
      <c r="X182" s="142">
        <v>0</v>
      </c>
      <c r="Y182" s="142">
        <f>X182*K182</f>
        <v>0</v>
      </c>
      <c r="Z182" s="142">
        <v>0</v>
      </c>
      <c r="AA182" s="143">
        <f>Z182*K182</f>
        <v>0</v>
      </c>
      <c r="AR182" s="18" t="s">
        <v>159</v>
      </c>
      <c r="AT182" s="18" t="s">
        <v>133</v>
      </c>
      <c r="AU182" s="18" t="s">
        <v>90</v>
      </c>
      <c r="AY182" s="18" t="s">
        <v>132</v>
      </c>
      <c r="BE182" s="144">
        <f>IF(U182="základní",N182,0)</f>
        <v>0</v>
      </c>
      <c r="BF182" s="144">
        <f>IF(U182="snížená",N182,0)</f>
        <v>0</v>
      </c>
      <c r="BG182" s="144">
        <f>IF(U182="zákl. přenesená",N182,0)</f>
        <v>0</v>
      </c>
      <c r="BH182" s="144">
        <f>IF(U182="sníž. přenesená",N182,0)</f>
        <v>0</v>
      </c>
      <c r="BI182" s="144">
        <f>IF(U182="nulová",N182,0)</f>
        <v>0</v>
      </c>
      <c r="BJ182" s="18" t="s">
        <v>74</v>
      </c>
      <c r="BK182" s="144">
        <f>ROUND(L182*K182,2)</f>
        <v>0</v>
      </c>
      <c r="BL182" s="18" t="s">
        <v>159</v>
      </c>
      <c r="BM182" s="18" t="s">
        <v>294</v>
      </c>
    </row>
    <row r="183" spans="2:65" s="9" customFormat="1" ht="37.35" customHeight="1">
      <c r="B183" s="124"/>
      <c r="C183" s="125"/>
      <c r="D183" s="126" t="s">
        <v>114</v>
      </c>
      <c r="E183" s="126"/>
      <c r="F183" s="126"/>
      <c r="G183" s="126"/>
      <c r="H183" s="126"/>
      <c r="I183" s="126"/>
      <c r="J183" s="126"/>
      <c r="K183" s="126"/>
      <c r="L183" s="126"/>
      <c r="M183" s="126"/>
      <c r="N183" s="276">
        <f>BK183</f>
        <v>0</v>
      </c>
      <c r="O183" s="277"/>
      <c r="P183" s="277"/>
      <c r="Q183" s="277"/>
      <c r="R183" s="127"/>
      <c r="T183" s="128"/>
      <c r="U183" s="125"/>
      <c r="V183" s="125"/>
      <c r="W183" s="129">
        <f>W184</f>
        <v>0</v>
      </c>
      <c r="X183" s="125"/>
      <c r="Y183" s="129">
        <f>Y184</f>
        <v>0</v>
      </c>
      <c r="Z183" s="125"/>
      <c r="AA183" s="130">
        <f>AA184</f>
        <v>0</v>
      </c>
      <c r="AR183" s="131" t="s">
        <v>303</v>
      </c>
      <c r="AT183" s="132" t="s">
        <v>67</v>
      </c>
      <c r="AU183" s="132" t="s">
        <v>68</v>
      </c>
      <c r="AY183" s="131" t="s">
        <v>132</v>
      </c>
      <c r="BK183" s="133">
        <f>BK184</f>
        <v>0</v>
      </c>
    </row>
    <row r="184" spans="2:65" s="9" customFormat="1" ht="19.899999999999999" customHeight="1">
      <c r="B184" s="124"/>
      <c r="C184" s="125"/>
      <c r="D184" s="134" t="s">
        <v>115</v>
      </c>
      <c r="E184" s="134"/>
      <c r="F184" s="134"/>
      <c r="G184" s="134"/>
      <c r="H184" s="134"/>
      <c r="I184" s="134"/>
      <c r="J184" s="134"/>
      <c r="K184" s="134"/>
      <c r="L184" s="134"/>
      <c r="M184" s="134"/>
      <c r="N184" s="273">
        <f>BK184</f>
        <v>0</v>
      </c>
      <c r="O184" s="274"/>
      <c r="P184" s="274"/>
      <c r="Q184" s="274"/>
      <c r="R184" s="127"/>
      <c r="T184" s="128"/>
      <c r="U184" s="125"/>
      <c r="V184" s="125"/>
      <c r="W184" s="129">
        <f>SUM(W185:W188)</f>
        <v>0</v>
      </c>
      <c r="X184" s="125"/>
      <c r="Y184" s="129">
        <f>SUM(Y185:Y188)</f>
        <v>0</v>
      </c>
      <c r="Z184" s="125"/>
      <c r="AA184" s="130">
        <f>SUM(AA185:AA188)</f>
        <v>0</v>
      </c>
      <c r="AR184" s="131" t="s">
        <v>303</v>
      </c>
      <c r="AT184" s="132" t="s">
        <v>67</v>
      </c>
      <c r="AU184" s="132" t="s">
        <v>74</v>
      </c>
      <c r="AY184" s="131" t="s">
        <v>132</v>
      </c>
      <c r="BK184" s="133">
        <f>SUM(BK185:BK188)</f>
        <v>0</v>
      </c>
    </row>
    <row r="185" spans="2:65" s="1" customFormat="1" ht="25.5" customHeight="1">
      <c r="B185" s="135"/>
      <c r="C185" s="136">
        <v>46</v>
      </c>
      <c r="D185" s="136" t="s">
        <v>133</v>
      </c>
      <c r="E185" s="137" t="s">
        <v>304</v>
      </c>
      <c r="F185" s="275" t="s">
        <v>305</v>
      </c>
      <c r="G185" s="275"/>
      <c r="H185" s="275"/>
      <c r="I185" s="275"/>
      <c r="J185" s="138" t="s">
        <v>306</v>
      </c>
      <c r="K185" s="139">
        <v>1</v>
      </c>
      <c r="L185" s="271"/>
      <c r="M185" s="271"/>
      <c r="N185" s="271">
        <f>ROUND(L185*K185,2)</f>
        <v>0</v>
      </c>
      <c r="O185" s="271"/>
      <c r="P185" s="271"/>
      <c r="Q185" s="271"/>
      <c r="R185" s="140"/>
      <c r="T185" s="141" t="s">
        <v>5</v>
      </c>
      <c r="U185" s="40" t="s">
        <v>34</v>
      </c>
      <c r="V185" s="142">
        <v>0</v>
      </c>
      <c r="W185" s="142">
        <f>V185*K185</f>
        <v>0</v>
      </c>
      <c r="X185" s="142">
        <v>0</v>
      </c>
      <c r="Y185" s="142">
        <f>X185*K185</f>
        <v>0</v>
      </c>
      <c r="Z185" s="142">
        <v>0</v>
      </c>
      <c r="AA185" s="143">
        <f>Z185*K185</f>
        <v>0</v>
      </c>
      <c r="AR185" s="18" t="s">
        <v>229</v>
      </c>
      <c r="AT185" s="18" t="s">
        <v>133</v>
      </c>
      <c r="AU185" s="18" t="s">
        <v>90</v>
      </c>
      <c r="AY185" s="18" t="s">
        <v>132</v>
      </c>
      <c r="BE185" s="144">
        <f>IF(U185="základní",N185,0)</f>
        <v>0</v>
      </c>
      <c r="BF185" s="144">
        <f>IF(U185="snížená",N185,0)</f>
        <v>0</v>
      </c>
      <c r="BG185" s="144">
        <f>IF(U185="zákl. přenesená",N185,0)</f>
        <v>0</v>
      </c>
      <c r="BH185" s="144">
        <f>IF(U185="sníž. přenesená",N185,0)</f>
        <v>0</v>
      </c>
      <c r="BI185" s="144">
        <f>IF(U185="nulová",N185,0)</f>
        <v>0</v>
      </c>
      <c r="BJ185" s="18" t="s">
        <v>74</v>
      </c>
      <c r="BK185" s="144">
        <f>ROUND(L185*K185,2)</f>
        <v>0</v>
      </c>
      <c r="BL185" s="18" t="s">
        <v>229</v>
      </c>
      <c r="BM185" s="18" t="s">
        <v>307</v>
      </c>
    </row>
    <row r="186" spans="2:65" s="1" customFormat="1" ht="25.5" customHeight="1">
      <c r="B186" s="135"/>
      <c r="C186" s="136">
        <v>47</v>
      </c>
      <c r="D186" s="136" t="s">
        <v>133</v>
      </c>
      <c r="E186" s="137" t="s">
        <v>308</v>
      </c>
      <c r="F186" s="275" t="s">
        <v>309</v>
      </c>
      <c r="G186" s="275"/>
      <c r="H186" s="275"/>
      <c r="I186" s="275"/>
      <c r="J186" s="138" t="s">
        <v>175</v>
      </c>
      <c r="K186" s="139">
        <v>12.85</v>
      </c>
      <c r="L186" s="271"/>
      <c r="M186" s="271"/>
      <c r="N186" s="271">
        <f>ROUND(L186*K186,2)</f>
        <v>0</v>
      </c>
      <c r="O186" s="271"/>
      <c r="P186" s="271"/>
      <c r="Q186" s="271"/>
      <c r="R186" s="140"/>
      <c r="T186" s="141" t="s">
        <v>5</v>
      </c>
      <c r="U186" s="40" t="s">
        <v>34</v>
      </c>
      <c r="V186" s="142">
        <v>0</v>
      </c>
      <c r="W186" s="142">
        <f>V186*K186</f>
        <v>0</v>
      </c>
      <c r="X186" s="142">
        <v>0</v>
      </c>
      <c r="Y186" s="142">
        <f>X186*K186</f>
        <v>0</v>
      </c>
      <c r="Z186" s="142">
        <v>0</v>
      </c>
      <c r="AA186" s="143">
        <f>Z186*K186</f>
        <v>0</v>
      </c>
      <c r="AR186" s="18" t="s">
        <v>229</v>
      </c>
      <c r="AT186" s="18" t="s">
        <v>133</v>
      </c>
      <c r="AU186" s="18" t="s">
        <v>90</v>
      </c>
      <c r="AY186" s="18" t="s">
        <v>132</v>
      </c>
      <c r="BE186" s="144">
        <f>IF(U186="základní",N186,0)</f>
        <v>0</v>
      </c>
      <c r="BF186" s="144">
        <f>IF(U186="snížená",N186,0)</f>
        <v>0</v>
      </c>
      <c r="BG186" s="144">
        <f>IF(U186="zákl. přenesená",N186,0)</f>
        <v>0</v>
      </c>
      <c r="BH186" s="144">
        <f>IF(U186="sníž. přenesená",N186,0)</f>
        <v>0</v>
      </c>
      <c r="BI186" s="144">
        <f>IF(U186="nulová",N186,0)</f>
        <v>0</v>
      </c>
      <c r="BJ186" s="18" t="s">
        <v>74</v>
      </c>
      <c r="BK186" s="144">
        <f>ROUND(L186*K186,2)</f>
        <v>0</v>
      </c>
      <c r="BL186" s="18" t="s">
        <v>229</v>
      </c>
      <c r="BM186" s="18" t="s">
        <v>310</v>
      </c>
    </row>
    <row r="187" spans="2:65" s="1" customFormat="1" ht="38.25" customHeight="1">
      <c r="B187" s="135"/>
      <c r="C187" s="136">
        <v>48</v>
      </c>
      <c r="D187" s="136" t="s">
        <v>133</v>
      </c>
      <c r="E187" s="137" t="s">
        <v>311</v>
      </c>
      <c r="F187" s="275" t="s">
        <v>312</v>
      </c>
      <c r="G187" s="275"/>
      <c r="H187" s="275"/>
      <c r="I187" s="275"/>
      <c r="J187" s="138" t="s">
        <v>175</v>
      </c>
      <c r="K187" s="139">
        <v>12.85</v>
      </c>
      <c r="L187" s="271"/>
      <c r="M187" s="271"/>
      <c r="N187" s="271">
        <f>ROUND(L187*K187,2)</f>
        <v>0</v>
      </c>
      <c r="O187" s="271"/>
      <c r="P187" s="271"/>
      <c r="Q187" s="271"/>
      <c r="R187" s="140"/>
      <c r="T187" s="141" t="s">
        <v>5</v>
      </c>
      <c r="U187" s="40" t="s">
        <v>34</v>
      </c>
      <c r="V187" s="142">
        <v>0</v>
      </c>
      <c r="W187" s="142">
        <f>V187*K187</f>
        <v>0</v>
      </c>
      <c r="X187" s="142">
        <v>0</v>
      </c>
      <c r="Y187" s="142">
        <f>X187*K187</f>
        <v>0</v>
      </c>
      <c r="Z187" s="142">
        <v>0</v>
      </c>
      <c r="AA187" s="143">
        <f>Z187*K187</f>
        <v>0</v>
      </c>
      <c r="AR187" s="18" t="s">
        <v>229</v>
      </c>
      <c r="AT187" s="18" t="s">
        <v>133</v>
      </c>
      <c r="AU187" s="18" t="s">
        <v>90</v>
      </c>
      <c r="AY187" s="18" t="s">
        <v>132</v>
      </c>
      <c r="BE187" s="144">
        <f>IF(U187="základní",N187,0)</f>
        <v>0</v>
      </c>
      <c r="BF187" s="144">
        <f>IF(U187="snížená",N187,0)</f>
        <v>0</v>
      </c>
      <c r="BG187" s="144">
        <f>IF(U187="zákl. přenesená",N187,0)</f>
        <v>0</v>
      </c>
      <c r="BH187" s="144">
        <f>IF(U187="sníž. přenesená",N187,0)</f>
        <v>0</v>
      </c>
      <c r="BI187" s="144">
        <f>IF(U187="nulová",N187,0)</f>
        <v>0</v>
      </c>
      <c r="BJ187" s="18" t="s">
        <v>74</v>
      </c>
      <c r="BK187" s="144">
        <f>ROUND(L187*K187,2)</f>
        <v>0</v>
      </c>
      <c r="BL187" s="18" t="s">
        <v>229</v>
      </c>
      <c r="BM187" s="18" t="s">
        <v>313</v>
      </c>
    </row>
    <row r="188" spans="2:65" s="1" customFormat="1" ht="38.25" customHeight="1">
      <c r="B188" s="135"/>
      <c r="C188" s="136">
        <v>49</v>
      </c>
      <c r="D188" s="136" t="s">
        <v>133</v>
      </c>
      <c r="E188" s="137" t="s">
        <v>314</v>
      </c>
      <c r="F188" s="275" t="s">
        <v>315</v>
      </c>
      <c r="G188" s="275"/>
      <c r="H188" s="275"/>
      <c r="I188" s="275"/>
      <c r="J188" s="138" t="s">
        <v>201</v>
      </c>
      <c r="K188" s="139">
        <v>1</v>
      </c>
      <c r="L188" s="271"/>
      <c r="M188" s="271"/>
      <c r="N188" s="271">
        <f>ROUND(L188*K188,2)</f>
        <v>0</v>
      </c>
      <c r="O188" s="271"/>
      <c r="P188" s="271"/>
      <c r="Q188" s="271"/>
      <c r="R188" s="140"/>
      <c r="T188" s="141" t="s">
        <v>5</v>
      </c>
      <c r="U188" s="40" t="s">
        <v>34</v>
      </c>
      <c r="V188" s="142">
        <v>0</v>
      </c>
      <c r="W188" s="142">
        <f>V188*K188</f>
        <v>0</v>
      </c>
      <c r="X188" s="142">
        <v>0</v>
      </c>
      <c r="Y188" s="142">
        <f>X188*K188</f>
        <v>0</v>
      </c>
      <c r="Z188" s="142">
        <v>0</v>
      </c>
      <c r="AA188" s="143">
        <f>Z188*K188</f>
        <v>0</v>
      </c>
      <c r="AR188" s="18" t="s">
        <v>229</v>
      </c>
      <c r="AT188" s="18" t="s">
        <v>133</v>
      </c>
      <c r="AU188" s="18" t="s">
        <v>90</v>
      </c>
      <c r="AY188" s="18" t="s">
        <v>132</v>
      </c>
      <c r="BE188" s="144">
        <f>IF(U188="základní",N188,0)</f>
        <v>0</v>
      </c>
      <c r="BF188" s="144">
        <f>IF(U188="snížená",N188,0)</f>
        <v>0</v>
      </c>
      <c r="BG188" s="144">
        <f>IF(U188="zákl. přenesená",N188,0)</f>
        <v>0</v>
      </c>
      <c r="BH188" s="144">
        <f>IF(U188="sníž. přenesená",N188,0)</f>
        <v>0</v>
      </c>
      <c r="BI188" s="144">
        <f>IF(U188="nulová",N188,0)</f>
        <v>0</v>
      </c>
      <c r="BJ188" s="18" t="s">
        <v>74</v>
      </c>
      <c r="BK188" s="144">
        <f>ROUND(L188*K188,2)</f>
        <v>0</v>
      </c>
      <c r="BL188" s="18" t="s">
        <v>229</v>
      </c>
      <c r="BM188" s="18" t="s">
        <v>316</v>
      </c>
    </row>
    <row r="189" spans="2:65" s="9" customFormat="1" ht="37.35" customHeight="1">
      <c r="B189" s="124"/>
      <c r="C189" s="125"/>
      <c r="D189" s="126" t="s">
        <v>116</v>
      </c>
      <c r="E189" s="126"/>
      <c r="F189" s="126"/>
      <c r="G189" s="126"/>
      <c r="H189" s="126"/>
      <c r="I189" s="126"/>
      <c r="J189" s="126"/>
      <c r="K189" s="126"/>
      <c r="L189" s="126"/>
      <c r="M189" s="126"/>
      <c r="N189" s="276">
        <f>BK189</f>
        <v>0</v>
      </c>
      <c r="O189" s="277"/>
      <c r="P189" s="277"/>
      <c r="Q189" s="277"/>
      <c r="R189" s="127"/>
      <c r="T189" s="128"/>
      <c r="U189" s="125"/>
      <c r="V189" s="125"/>
      <c r="W189" s="129">
        <f>W190</f>
        <v>0</v>
      </c>
      <c r="X189" s="125"/>
      <c r="Y189" s="129">
        <f>Y190</f>
        <v>0</v>
      </c>
      <c r="Z189" s="125"/>
      <c r="AA189" s="130">
        <f>AA190</f>
        <v>0</v>
      </c>
      <c r="AR189" s="131" t="s">
        <v>317</v>
      </c>
      <c r="AT189" s="132" t="s">
        <v>67</v>
      </c>
      <c r="AU189" s="132" t="s">
        <v>68</v>
      </c>
      <c r="AY189" s="131" t="s">
        <v>132</v>
      </c>
      <c r="BK189" s="133">
        <f>BK190</f>
        <v>0</v>
      </c>
    </row>
    <row r="190" spans="2:65" s="9" customFormat="1" ht="19.899999999999999" customHeight="1">
      <c r="B190" s="124"/>
      <c r="C190" s="125"/>
      <c r="D190" s="134" t="s">
        <v>117</v>
      </c>
      <c r="E190" s="134"/>
      <c r="F190" s="134"/>
      <c r="G190" s="134"/>
      <c r="H190" s="134"/>
      <c r="I190" s="134"/>
      <c r="J190" s="134"/>
      <c r="K190" s="134"/>
      <c r="L190" s="134"/>
      <c r="M190" s="134"/>
      <c r="N190" s="273">
        <f>BK190</f>
        <v>0</v>
      </c>
      <c r="O190" s="274"/>
      <c r="P190" s="274"/>
      <c r="Q190" s="274"/>
      <c r="R190" s="127"/>
      <c r="T190" s="128"/>
      <c r="U190" s="125"/>
      <c r="V190" s="125"/>
      <c r="W190" s="129">
        <f>W191</f>
        <v>0</v>
      </c>
      <c r="X190" s="125"/>
      <c r="Y190" s="129">
        <f>Y191</f>
        <v>0</v>
      </c>
      <c r="Z190" s="125"/>
      <c r="AA190" s="130">
        <f>AA191</f>
        <v>0</v>
      </c>
      <c r="AR190" s="131" t="s">
        <v>317</v>
      </c>
      <c r="AT190" s="132" t="s">
        <v>67</v>
      </c>
      <c r="AU190" s="132" t="s">
        <v>74</v>
      </c>
      <c r="AY190" s="131" t="s">
        <v>132</v>
      </c>
      <c r="BK190" s="133">
        <f>BK191</f>
        <v>0</v>
      </c>
    </row>
    <row r="191" spans="2:65" s="1" customFormat="1" ht="16.5" customHeight="1">
      <c r="B191" s="135"/>
      <c r="C191" s="136">
        <v>50</v>
      </c>
      <c r="D191" s="136" t="s">
        <v>133</v>
      </c>
      <c r="E191" s="137" t="s">
        <v>318</v>
      </c>
      <c r="F191" s="275" t="s">
        <v>319</v>
      </c>
      <c r="G191" s="275"/>
      <c r="H191" s="275"/>
      <c r="I191" s="275"/>
      <c r="J191" s="138" t="s">
        <v>320</v>
      </c>
      <c r="K191" s="139">
        <v>1</v>
      </c>
      <c r="L191" s="271"/>
      <c r="M191" s="271"/>
      <c r="N191" s="271">
        <f>ROUND(L191*K191,2)</f>
        <v>0</v>
      </c>
      <c r="O191" s="271"/>
      <c r="P191" s="271"/>
      <c r="Q191" s="271"/>
      <c r="R191" s="140"/>
      <c r="T191" s="141" t="s">
        <v>5</v>
      </c>
      <c r="U191" s="151" t="s">
        <v>34</v>
      </c>
      <c r="V191" s="152">
        <v>0</v>
      </c>
      <c r="W191" s="152">
        <f>V191*K191</f>
        <v>0</v>
      </c>
      <c r="X191" s="152">
        <v>0</v>
      </c>
      <c r="Y191" s="152">
        <f>X191*K191</f>
        <v>0</v>
      </c>
      <c r="Z191" s="152">
        <v>0</v>
      </c>
      <c r="AA191" s="153">
        <f>Z191*K191</f>
        <v>0</v>
      </c>
      <c r="AR191" s="18" t="s">
        <v>137</v>
      </c>
      <c r="AT191" s="18" t="s">
        <v>133</v>
      </c>
      <c r="AU191" s="18" t="s">
        <v>90</v>
      </c>
      <c r="AY191" s="18" t="s">
        <v>132</v>
      </c>
      <c r="BE191" s="144">
        <f>IF(U191="základní",N191,0)</f>
        <v>0</v>
      </c>
      <c r="BF191" s="144">
        <f>IF(U191="snížená",N191,0)</f>
        <v>0</v>
      </c>
      <c r="BG191" s="144">
        <f>IF(U191="zákl. přenesená",N191,0)</f>
        <v>0</v>
      </c>
      <c r="BH191" s="144">
        <f>IF(U191="sníž. přenesená",N191,0)</f>
        <v>0</v>
      </c>
      <c r="BI191" s="144">
        <f>IF(U191="nulová",N191,0)</f>
        <v>0</v>
      </c>
      <c r="BJ191" s="18" t="s">
        <v>74</v>
      </c>
      <c r="BK191" s="144">
        <f>ROUND(L191*K191,2)</f>
        <v>0</v>
      </c>
      <c r="BL191" s="18" t="s">
        <v>137</v>
      </c>
      <c r="BM191" s="18" t="s">
        <v>321</v>
      </c>
    </row>
    <row r="192" spans="2:65" s="1" customFormat="1" ht="6.95" customHeight="1">
      <c r="B192" s="55"/>
      <c r="C192" s="56"/>
      <c r="D192" s="56"/>
      <c r="E192" s="56"/>
      <c r="F192" s="56"/>
      <c r="G192" s="56"/>
      <c r="H192" s="56"/>
      <c r="I192" s="56"/>
      <c r="J192" s="56"/>
      <c r="K192" s="56"/>
      <c r="L192" s="56"/>
      <c r="M192" s="56"/>
      <c r="N192" s="56"/>
      <c r="O192" s="56"/>
      <c r="P192" s="56"/>
      <c r="Q192" s="56"/>
      <c r="R192" s="57"/>
    </row>
  </sheetData>
  <mergeCells count="233">
    <mergeCell ref="F133:I133"/>
    <mergeCell ref="F134:I134"/>
    <mergeCell ref="F135:I135"/>
    <mergeCell ref="N132:Q132"/>
    <mergeCell ref="L131:M131"/>
    <mergeCell ref="L132:M132"/>
    <mergeCell ref="F131:I131"/>
    <mergeCell ref="F132:I132"/>
    <mergeCell ref="F124:I124"/>
    <mergeCell ref="F128:I128"/>
    <mergeCell ref="F130:I130"/>
    <mergeCell ref="F129:I129"/>
    <mergeCell ref="L133:M133"/>
    <mergeCell ref="L134:M134"/>
    <mergeCell ref="N103:Q103"/>
    <mergeCell ref="N104:Q104"/>
    <mergeCell ref="N100:Q100"/>
    <mergeCell ref="N99:Q99"/>
    <mergeCell ref="N146:Q146"/>
    <mergeCell ref="N145:Q145"/>
    <mergeCell ref="N131:Q131"/>
    <mergeCell ref="N133:Q133"/>
    <mergeCell ref="N134:Q134"/>
    <mergeCell ref="N144:Q144"/>
    <mergeCell ref="N127:Q127"/>
    <mergeCell ref="N125:Q125"/>
    <mergeCell ref="M119:P119"/>
    <mergeCell ref="N106:Q106"/>
    <mergeCell ref="L124:M124"/>
    <mergeCell ref="L129:M129"/>
    <mergeCell ref="L130:M130"/>
    <mergeCell ref="L128:M128"/>
    <mergeCell ref="N101:Q101"/>
    <mergeCell ref="N102:Q102"/>
    <mergeCell ref="F117:P117"/>
    <mergeCell ref="L108:Q108"/>
    <mergeCell ref="N130:Q130"/>
    <mergeCell ref="M121:Q121"/>
    <mergeCell ref="N88:Q88"/>
    <mergeCell ref="N92:Q92"/>
    <mergeCell ref="N89:Q89"/>
    <mergeCell ref="N90:Q90"/>
    <mergeCell ref="N91:Q91"/>
    <mergeCell ref="N93:Q93"/>
    <mergeCell ref="N98:Q98"/>
    <mergeCell ref="N95:Q95"/>
    <mergeCell ref="N94:Q94"/>
    <mergeCell ref="N96:Q96"/>
    <mergeCell ref="N97:Q97"/>
    <mergeCell ref="M122:Q122"/>
    <mergeCell ref="N124:Q124"/>
    <mergeCell ref="N126:Q126"/>
    <mergeCell ref="N129:Q129"/>
    <mergeCell ref="N128:Q128"/>
    <mergeCell ref="N148:Q148"/>
    <mergeCell ref="F141:I141"/>
    <mergeCell ref="N147:Q147"/>
    <mergeCell ref="N137:Q137"/>
    <mergeCell ref="N136:Q136"/>
    <mergeCell ref="N135:Q135"/>
    <mergeCell ref="L135:M135"/>
    <mergeCell ref="L136:M136"/>
    <mergeCell ref="F137:I137"/>
    <mergeCell ref="F136:I136"/>
    <mergeCell ref="N139:Q139"/>
    <mergeCell ref="L137:M137"/>
    <mergeCell ref="L139:M139"/>
    <mergeCell ref="L140:M140"/>
    <mergeCell ref="L142:M142"/>
    <mergeCell ref="F144:I144"/>
    <mergeCell ref="F142:I142"/>
    <mergeCell ref="F143:I143"/>
    <mergeCell ref="F139:I139"/>
    <mergeCell ref="S2:AC2"/>
    <mergeCell ref="C2:Q2"/>
    <mergeCell ref="C4:Q4"/>
    <mergeCell ref="F6:P6"/>
    <mergeCell ref="F7:P7"/>
    <mergeCell ref="L38:P38"/>
    <mergeCell ref="M30:P30"/>
    <mergeCell ref="M27:P27"/>
    <mergeCell ref="M28:P28"/>
    <mergeCell ref="H36:J36"/>
    <mergeCell ref="M36:P36"/>
    <mergeCell ref="H35:J35"/>
    <mergeCell ref="H32:J32"/>
    <mergeCell ref="M32:P32"/>
    <mergeCell ref="H33:J33"/>
    <mergeCell ref="M33:P33"/>
    <mergeCell ref="H34:J34"/>
    <mergeCell ref="M34:P34"/>
    <mergeCell ref="M35:P35"/>
    <mergeCell ref="O9:P9"/>
    <mergeCell ref="O17:P17"/>
    <mergeCell ref="F152:I152"/>
    <mergeCell ref="F151:I151"/>
    <mergeCell ref="F150:I150"/>
    <mergeCell ref="F140:I140"/>
    <mergeCell ref="F138:I138"/>
    <mergeCell ref="F146:I146"/>
    <mergeCell ref="L146:M146"/>
    <mergeCell ref="N138:Q138"/>
    <mergeCell ref="L143:M143"/>
    <mergeCell ref="L144:M144"/>
    <mergeCell ref="N143:Q143"/>
    <mergeCell ref="N140:Q140"/>
    <mergeCell ref="N142:Q142"/>
    <mergeCell ref="L141:M141"/>
    <mergeCell ref="N141:Q141"/>
    <mergeCell ref="L138:M138"/>
    <mergeCell ref="F149:I149"/>
    <mergeCell ref="F165:I165"/>
    <mergeCell ref="F161:I161"/>
    <mergeCell ref="F154:I154"/>
    <mergeCell ref="E24:L24"/>
    <mergeCell ref="O18:P18"/>
    <mergeCell ref="O20:P20"/>
    <mergeCell ref="F167:I167"/>
    <mergeCell ref="N167:Q167"/>
    <mergeCell ref="L167:M167"/>
    <mergeCell ref="F162:I162"/>
    <mergeCell ref="F164:I164"/>
    <mergeCell ref="F159:I159"/>
    <mergeCell ref="F158:I158"/>
    <mergeCell ref="L148:M148"/>
    <mergeCell ref="L152:M152"/>
    <mergeCell ref="L149:M149"/>
    <mergeCell ref="L150:M150"/>
    <mergeCell ref="L151:M151"/>
    <mergeCell ref="L154:M154"/>
    <mergeCell ref="L155:M155"/>
    <mergeCell ref="L156:M156"/>
    <mergeCell ref="F148:I148"/>
    <mergeCell ref="N152:Q152"/>
    <mergeCell ref="N150:Q150"/>
    <mergeCell ref="N153:Q153"/>
    <mergeCell ref="N154:Q154"/>
    <mergeCell ref="N155:Q155"/>
    <mergeCell ref="N156:Q156"/>
    <mergeCell ref="N163:Q163"/>
    <mergeCell ref="N164:Q164"/>
    <mergeCell ref="H1:K1"/>
    <mergeCell ref="O21:P21"/>
    <mergeCell ref="O15:P15"/>
    <mergeCell ref="O12:P12"/>
    <mergeCell ref="O11:P11"/>
    <mergeCell ref="O14:P14"/>
    <mergeCell ref="C76:Q76"/>
    <mergeCell ref="C86:G86"/>
    <mergeCell ref="N86:Q86"/>
    <mergeCell ref="F79:P79"/>
    <mergeCell ref="F78:P78"/>
    <mergeCell ref="M81:P81"/>
    <mergeCell ref="M83:Q83"/>
    <mergeCell ref="M84:Q84"/>
    <mergeCell ref="F116:P116"/>
    <mergeCell ref="C114:Q114"/>
    <mergeCell ref="N151:Q151"/>
    <mergeCell ref="N149:Q149"/>
    <mergeCell ref="F155:I155"/>
    <mergeCell ref="F156:I156"/>
    <mergeCell ref="F157:I157"/>
    <mergeCell ref="N162:Q162"/>
    <mergeCell ref="N157:Q157"/>
    <mergeCell ref="N158:Q158"/>
    <mergeCell ref="N160:Q160"/>
    <mergeCell ref="N161:Q161"/>
    <mergeCell ref="N159:Q159"/>
    <mergeCell ref="L161:M161"/>
    <mergeCell ref="L159:M159"/>
    <mergeCell ref="L158:M158"/>
    <mergeCell ref="L162:M162"/>
    <mergeCell ref="L157:M157"/>
    <mergeCell ref="F175:I175"/>
    <mergeCell ref="F188:I188"/>
    <mergeCell ref="F185:I185"/>
    <mergeCell ref="F186:I186"/>
    <mergeCell ref="F187:I187"/>
    <mergeCell ref="N166:Q166"/>
    <mergeCell ref="L166:M166"/>
    <mergeCell ref="L164:M164"/>
    <mergeCell ref="L165:M165"/>
    <mergeCell ref="N165:Q165"/>
    <mergeCell ref="F174:I174"/>
    <mergeCell ref="F172:I172"/>
    <mergeCell ref="N184:Q184"/>
    <mergeCell ref="N183:Q183"/>
    <mergeCell ref="L185:M185"/>
    <mergeCell ref="N185:Q185"/>
    <mergeCell ref="N168:Q168"/>
    <mergeCell ref="N174:Q174"/>
    <mergeCell ref="N170:Q170"/>
    <mergeCell ref="N171:Q171"/>
    <mergeCell ref="N176:Q176"/>
    <mergeCell ref="F171:I171"/>
    <mergeCell ref="F166:I166"/>
    <mergeCell ref="F170:I170"/>
    <mergeCell ref="L177:M177"/>
    <mergeCell ref="L176:M176"/>
    <mergeCell ref="L180:M180"/>
    <mergeCell ref="L174:M174"/>
    <mergeCell ref="L175:M175"/>
    <mergeCell ref="N175:Q175"/>
    <mergeCell ref="N172:Q172"/>
    <mergeCell ref="N173:Q173"/>
    <mergeCell ref="L171:M171"/>
    <mergeCell ref="N178:Q178"/>
    <mergeCell ref="N179:Q179"/>
    <mergeCell ref="N180:Q180"/>
    <mergeCell ref="L170:M170"/>
    <mergeCell ref="L172:M172"/>
    <mergeCell ref="N169:Q169"/>
    <mergeCell ref="F191:I191"/>
    <mergeCell ref="F180:I180"/>
    <mergeCell ref="F182:I182"/>
    <mergeCell ref="F179:I179"/>
    <mergeCell ref="F177:I177"/>
    <mergeCell ref="F176:I176"/>
    <mergeCell ref="N191:Q191"/>
    <mergeCell ref="N189:Q189"/>
    <mergeCell ref="N190:Q190"/>
    <mergeCell ref="N188:Q188"/>
    <mergeCell ref="L191:M191"/>
    <mergeCell ref="L188:M188"/>
    <mergeCell ref="L187:M187"/>
    <mergeCell ref="N187:Q187"/>
    <mergeCell ref="L186:M186"/>
    <mergeCell ref="N186:Q186"/>
    <mergeCell ref="N182:Q182"/>
    <mergeCell ref="L182:M182"/>
    <mergeCell ref="L179:M179"/>
    <mergeCell ref="N177:Q177"/>
    <mergeCell ref="N181:Q181"/>
  </mergeCells>
  <hyperlinks>
    <hyperlink ref="F1:G1" location="C2" display="1) Krycí list rozpočtu"/>
    <hyperlink ref="H1:K1" location="C86" display="2) Rekapitulace rozpočtu"/>
    <hyperlink ref="L1" location="C129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184"/>
  <sheetViews>
    <sheetView showGridLines="0" zoomScaleNormal="100" workbookViewId="0">
      <pane ySplit="1" topLeftCell="A2" activePane="bottomLeft" state="frozen"/>
      <selection pane="bottomLeft" activeCell="D28" sqref="D28:P28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4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99"/>
      <c r="B1" s="11"/>
      <c r="C1" s="11"/>
      <c r="D1" s="12" t="s">
        <v>1</v>
      </c>
      <c r="E1" s="11"/>
      <c r="F1" s="13" t="s">
        <v>85</v>
      </c>
      <c r="G1" s="13"/>
      <c r="H1" s="281" t="s">
        <v>86</v>
      </c>
      <c r="I1" s="281"/>
      <c r="J1" s="281"/>
      <c r="K1" s="281"/>
      <c r="L1" s="13" t="s">
        <v>87</v>
      </c>
      <c r="M1" s="11"/>
      <c r="N1" s="11"/>
      <c r="O1" s="12" t="s">
        <v>88</v>
      </c>
      <c r="P1" s="11"/>
      <c r="Q1" s="11"/>
      <c r="R1" s="11"/>
      <c r="S1" s="13" t="s">
        <v>89</v>
      </c>
      <c r="T1" s="13"/>
      <c r="U1" s="99"/>
      <c r="V1" s="99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266" t="s">
        <v>7</v>
      </c>
      <c r="D2" s="267"/>
      <c r="E2" s="267"/>
      <c r="F2" s="267"/>
      <c r="G2" s="267"/>
      <c r="H2" s="267"/>
      <c r="I2" s="267"/>
      <c r="J2" s="267"/>
      <c r="K2" s="267"/>
      <c r="L2" s="267"/>
      <c r="M2" s="267"/>
      <c r="N2" s="267"/>
      <c r="O2" s="267"/>
      <c r="P2" s="267"/>
      <c r="Q2" s="267"/>
      <c r="S2" s="264" t="s">
        <v>8</v>
      </c>
      <c r="T2" s="265"/>
      <c r="U2" s="265"/>
      <c r="V2" s="265"/>
      <c r="W2" s="265"/>
      <c r="X2" s="265"/>
      <c r="Y2" s="265"/>
      <c r="Z2" s="265"/>
      <c r="AA2" s="265"/>
      <c r="AB2" s="265"/>
      <c r="AC2" s="265"/>
      <c r="AT2" s="18" t="s">
        <v>76</v>
      </c>
    </row>
    <row r="3" spans="1:6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90</v>
      </c>
    </row>
    <row r="4" spans="1:66" ht="36.950000000000003" customHeight="1">
      <c r="B4" s="22"/>
      <c r="C4" s="238" t="s">
        <v>91</v>
      </c>
      <c r="D4" s="239"/>
      <c r="E4" s="239"/>
      <c r="F4" s="239"/>
      <c r="G4" s="239"/>
      <c r="H4" s="239"/>
      <c r="I4" s="239"/>
      <c r="J4" s="239"/>
      <c r="K4" s="239"/>
      <c r="L4" s="239"/>
      <c r="M4" s="239"/>
      <c r="N4" s="239"/>
      <c r="O4" s="239"/>
      <c r="P4" s="239"/>
      <c r="Q4" s="239"/>
      <c r="R4" s="23"/>
      <c r="T4" s="17" t="s">
        <v>13</v>
      </c>
      <c r="AT4" s="18" t="s">
        <v>6</v>
      </c>
    </row>
    <row r="5" spans="1:66" ht="6.95" customHeight="1">
      <c r="B5" s="22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3"/>
    </row>
    <row r="6" spans="1:66" ht="25.35" customHeight="1">
      <c r="B6" s="22"/>
      <c r="C6" s="24"/>
      <c r="D6" s="28" t="s">
        <v>16</v>
      </c>
      <c r="E6" s="24"/>
      <c r="F6" s="285" t="str">
        <f>'Rekapitulace stavby'!K6</f>
        <v xml:space="preserve"> Český rozhlas</v>
      </c>
      <c r="G6" s="286"/>
      <c r="H6" s="286"/>
      <c r="I6" s="286"/>
      <c r="J6" s="286"/>
      <c r="K6" s="286"/>
      <c r="L6" s="286"/>
      <c r="M6" s="286"/>
      <c r="N6" s="286"/>
      <c r="O6" s="286"/>
      <c r="P6" s="286"/>
      <c r="Q6" s="24"/>
      <c r="R6" s="23"/>
    </row>
    <row r="7" spans="1:66" s="1" customFormat="1" ht="32.85" customHeight="1">
      <c r="B7" s="31"/>
      <c r="C7" s="32"/>
      <c r="D7" s="27" t="s">
        <v>92</v>
      </c>
      <c r="E7" s="32"/>
      <c r="F7" s="269">
        <v>2</v>
      </c>
      <c r="G7" s="284"/>
      <c r="H7" s="284"/>
      <c r="I7" s="284"/>
      <c r="J7" s="284"/>
      <c r="K7" s="284"/>
      <c r="L7" s="284"/>
      <c r="M7" s="284"/>
      <c r="N7" s="284"/>
      <c r="O7" s="284"/>
      <c r="P7" s="284"/>
      <c r="Q7" s="32"/>
      <c r="R7" s="33"/>
    </row>
    <row r="8" spans="1:66" s="1" customFormat="1" ht="14.45" customHeight="1">
      <c r="B8" s="31"/>
      <c r="C8" s="32"/>
      <c r="D8" s="28" t="s">
        <v>17</v>
      </c>
      <c r="E8" s="32"/>
      <c r="F8" s="26" t="s">
        <v>5</v>
      </c>
      <c r="G8" s="32"/>
      <c r="H8" s="32"/>
      <c r="I8" s="32"/>
      <c r="J8" s="32"/>
      <c r="K8" s="32"/>
      <c r="L8" s="32"/>
      <c r="M8" s="28" t="s">
        <v>18</v>
      </c>
      <c r="N8" s="32"/>
      <c r="O8" s="26" t="s">
        <v>5</v>
      </c>
      <c r="P8" s="32"/>
      <c r="Q8" s="32"/>
      <c r="R8" s="33"/>
    </row>
    <row r="9" spans="1:66" s="1" customFormat="1" ht="14.45" customHeight="1">
      <c r="B9" s="31"/>
      <c r="C9" s="32"/>
      <c r="D9" s="28" t="s">
        <v>19</v>
      </c>
      <c r="E9" s="32"/>
      <c r="F9" s="26" t="s">
        <v>20</v>
      </c>
      <c r="G9" s="32"/>
      <c r="H9" s="32"/>
      <c r="I9" s="32"/>
      <c r="J9" s="32"/>
      <c r="K9" s="32"/>
      <c r="L9" s="32"/>
      <c r="M9" s="28" t="s">
        <v>21</v>
      </c>
      <c r="N9" s="32"/>
      <c r="O9" s="287" t="str">
        <f>'Rekapitulace stavby'!AN8</f>
        <v>6. 2. 2019</v>
      </c>
      <c r="P9" s="287"/>
      <c r="Q9" s="32"/>
      <c r="R9" s="33"/>
    </row>
    <row r="10" spans="1:66" s="1" customFormat="1" ht="10.9" customHeight="1">
      <c r="B10" s="31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3"/>
    </row>
    <row r="11" spans="1:66" s="1" customFormat="1" ht="14.45" customHeight="1">
      <c r="B11" s="31"/>
      <c r="C11" s="32"/>
      <c r="D11" s="28" t="s">
        <v>23</v>
      </c>
      <c r="E11" s="32"/>
      <c r="F11" s="32"/>
      <c r="G11" s="32"/>
      <c r="H11" s="32"/>
      <c r="I11" s="32"/>
      <c r="J11" s="32"/>
      <c r="K11" s="32"/>
      <c r="L11" s="32"/>
      <c r="M11" s="28" t="s">
        <v>24</v>
      </c>
      <c r="N11" s="32"/>
      <c r="O11" s="268" t="str">
        <f>IF('Rekapitulace stavby'!AN10="","",'Rekapitulace stavby'!AN10)</f>
        <v/>
      </c>
      <c r="P11" s="268"/>
      <c r="Q11" s="32"/>
      <c r="R11" s="33"/>
    </row>
    <row r="12" spans="1:66" s="1" customFormat="1" ht="18" customHeight="1">
      <c r="B12" s="31"/>
      <c r="C12" s="32"/>
      <c r="D12" s="32"/>
      <c r="E12" s="26" t="str">
        <f>IF('Rekapitulace stavby'!E11="","",'Rekapitulace stavby'!E11)</f>
        <v xml:space="preserve"> </v>
      </c>
      <c r="F12" s="32"/>
      <c r="G12" s="32"/>
      <c r="H12" s="32"/>
      <c r="I12" s="32"/>
      <c r="J12" s="32"/>
      <c r="K12" s="32"/>
      <c r="L12" s="32"/>
      <c r="M12" s="28" t="s">
        <v>25</v>
      </c>
      <c r="N12" s="32"/>
      <c r="O12" s="268" t="str">
        <f>IF('Rekapitulace stavby'!AN11="","",'Rekapitulace stavby'!AN11)</f>
        <v/>
      </c>
      <c r="P12" s="268"/>
      <c r="Q12" s="32"/>
      <c r="R12" s="33"/>
    </row>
    <row r="13" spans="1:66" s="1" customFormat="1" ht="6.95" customHeight="1">
      <c r="B13" s="31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3"/>
    </row>
    <row r="14" spans="1:66" s="1" customFormat="1" ht="14.45" customHeight="1">
      <c r="B14" s="31"/>
      <c r="C14" s="32"/>
      <c r="D14" s="28" t="s">
        <v>26</v>
      </c>
      <c r="E14" s="32"/>
      <c r="F14" s="32"/>
      <c r="G14" s="32"/>
      <c r="H14" s="32"/>
      <c r="I14" s="32"/>
      <c r="J14" s="32"/>
      <c r="K14" s="32"/>
      <c r="L14" s="32"/>
      <c r="M14" s="28" t="s">
        <v>24</v>
      </c>
      <c r="N14" s="32"/>
      <c r="O14" s="268" t="str">
        <f>IF('Rekapitulace stavby'!AN13="","",'Rekapitulace stavby'!AN13)</f>
        <v/>
      </c>
      <c r="P14" s="268"/>
      <c r="Q14" s="32"/>
      <c r="R14" s="33"/>
    </row>
    <row r="15" spans="1:66" s="1" customFormat="1" ht="18" customHeight="1">
      <c r="B15" s="31"/>
      <c r="C15" s="32"/>
      <c r="D15" s="32"/>
      <c r="E15" s="26" t="str">
        <f>IF('Rekapitulace stavby'!E14="","",'Rekapitulace stavby'!E14)</f>
        <v xml:space="preserve"> </v>
      </c>
      <c r="F15" s="32"/>
      <c r="G15" s="32"/>
      <c r="H15" s="32"/>
      <c r="I15" s="32"/>
      <c r="J15" s="32"/>
      <c r="K15" s="32"/>
      <c r="L15" s="32"/>
      <c r="M15" s="28" t="s">
        <v>25</v>
      </c>
      <c r="N15" s="32"/>
      <c r="O15" s="268" t="str">
        <f>IF('Rekapitulace stavby'!AN14="","",'Rekapitulace stavby'!AN14)</f>
        <v/>
      </c>
      <c r="P15" s="268"/>
      <c r="Q15" s="32"/>
      <c r="R15" s="33"/>
    </row>
    <row r="16" spans="1:66" s="1" customFormat="1" ht="6.95" customHeight="1">
      <c r="B16" s="31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3"/>
    </row>
    <row r="17" spans="2:18" s="1" customFormat="1" ht="14.45" customHeight="1">
      <c r="B17" s="31"/>
      <c r="C17" s="32"/>
      <c r="D17" s="28" t="s">
        <v>27</v>
      </c>
      <c r="E17" s="32"/>
      <c r="F17" s="32"/>
      <c r="G17" s="32"/>
      <c r="H17" s="32"/>
      <c r="I17" s="32"/>
      <c r="J17" s="32"/>
      <c r="K17" s="32"/>
      <c r="L17" s="32"/>
      <c r="M17" s="28" t="s">
        <v>24</v>
      </c>
      <c r="N17" s="32"/>
      <c r="O17" s="268" t="str">
        <f>IF('Rekapitulace stavby'!AN16="","",'Rekapitulace stavby'!AN16)</f>
        <v/>
      </c>
      <c r="P17" s="268"/>
      <c r="Q17" s="32"/>
      <c r="R17" s="33"/>
    </row>
    <row r="18" spans="2:18" s="1" customFormat="1" ht="18" customHeight="1">
      <c r="B18" s="31"/>
      <c r="C18" s="32"/>
      <c r="D18" s="32"/>
      <c r="E18" s="26" t="str">
        <f>IF('Rekapitulace stavby'!E17="","",'Rekapitulace stavby'!E17)</f>
        <v xml:space="preserve"> </v>
      </c>
      <c r="F18" s="32"/>
      <c r="G18" s="32"/>
      <c r="H18" s="32"/>
      <c r="I18" s="32"/>
      <c r="J18" s="32"/>
      <c r="K18" s="32"/>
      <c r="L18" s="32"/>
      <c r="M18" s="28" t="s">
        <v>25</v>
      </c>
      <c r="N18" s="32"/>
      <c r="O18" s="268" t="str">
        <f>IF('Rekapitulace stavby'!AN17="","",'Rekapitulace stavby'!AN17)</f>
        <v/>
      </c>
      <c r="P18" s="268"/>
      <c r="Q18" s="32"/>
      <c r="R18" s="33"/>
    </row>
    <row r="19" spans="2:18" s="1" customFormat="1" ht="6.95" customHeight="1">
      <c r="B19" s="31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3"/>
    </row>
    <row r="20" spans="2:18" s="1" customFormat="1" ht="14.45" customHeight="1">
      <c r="B20" s="31"/>
      <c r="C20" s="32"/>
      <c r="D20" s="28" t="s">
        <v>29</v>
      </c>
      <c r="E20" s="32"/>
      <c r="F20" s="32"/>
      <c r="G20" s="32"/>
      <c r="H20" s="32"/>
      <c r="I20" s="32"/>
      <c r="J20" s="32"/>
      <c r="K20" s="32"/>
      <c r="L20" s="32"/>
      <c r="M20" s="28" t="s">
        <v>24</v>
      </c>
      <c r="N20" s="32"/>
      <c r="O20" s="268" t="str">
        <f>IF('Rekapitulace stavby'!AN19="","",'Rekapitulace stavby'!AN19)</f>
        <v/>
      </c>
      <c r="P20" s="268"/>
      <c r="Q20" s="32"/>
      <c r="R20" s="33"/>
    </row>
    <row r="21" spans="2:18" s="1" customFormat="1" ht="18" customHeight="1">
      <c r="B21" s="31"/>
      <c r="C21" s="32"/>
      <c r="D21" s="32"/>
      <c r="E21" s="26" t="str">
        <f>IF('Rekapitulace stavby'!E20="","",'Rekapitulace stavby'!E20)</f>
        <v xml:space="preserve"> </v>
      </c>
      <c r="F21" s="32"/>
      <c r="G21" s="32"/>
      <c r="H21" s="32"/>
      <c r="I21" s="32"/>
      <c r="J21" s="32"/>
      <c r="K21" s="32"/>
      <c r="L21" s="32"/>
      <c r="M21" s="28" t="s">
        <v>25</v>
      </c>
      <c r="N21" s="32"/>
      <c r="O21" s="268" t="str">
        <f>IF('Rekapitulace stavby'!AN20="","",'Rekapitulace stavby'!AN20)</f>
        <v/>
      </c>
      <c r="P21" s="268"/>
      <c r="Q21" s="32"/>
      <c r="R21" s="33"/>
    </row>
    <row r="22" spans="2:18" s="1" customFormat="1" ht="6.95" customHeight="1">
      <c r="B22" s="31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3"/>
    </row>
    <row r="23" spans="2:18" s="1" customFormat="1" ht="14.45" customHeight="1">
      <c r="B23" s="31"/>
      <c r="C23" s="32"/>
      <c r="D23" s="28" t="s">
        <v>30</v>
      </c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3"/>
    </row>
    <row r="24" spans="2:18" s="1" customFormat="1" ht="16.5" customHeight="1">
      <c r="B24" s="31"/>
      <c r="C24" s="32"/>
      <c r="D24" s="32"/>
      <c r="E24" s="259" t="s">
        <v>5</v>
      </c>
      <c r="F24" s="259"/>
      <c r="G24" s="259"/>
      <c r="H24" s="259"/>
      <c r="I24" s="259"/>
      <c r="J24" s="259"/>
      <c r="K24" s="259"/>
      <c r="L24" s="259"/>
      <c r="M24" s="32"/>
      <c r="N24" s="32"/>
      <c r="O24" s="32"/>
      <c r="P24" s="32"/>
      <c r="Q24" s="32"/>
      <c r="R24" s="33"/>
    </row>
    <row r="25" spans="2:18" s="1" customFormat="1" ht="6.95" customHeight="1">
      <c r="B25" s="31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3"/>
    </row>
    <row r="26" spans="2:18" s="1" customFormat="1" ht="6.95" customHeight="1">
      <c r="B26" s="31"/>
      <c r="C26" s="32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32"/>
      <c r="R26" s="33"/>
    </row>
    <row r="27" spans="2:18" s="1" customFormat="1" ht="14.45" customHeight="1">
      <c r="B27" s="31"/>
      <c r="C27" s="32"/>
      <c r="D27" s="100" t="s">
        <v>93</v>
      </c>
      <c r="E27" s="32"/>
      <c r="F27" s="32"/>
      <c r="G27" s="32"/>
      <c r="H27" s="32"/>
      <c r="I27" s="32"/>
      <c r="J27" s="32"/>
      <c r="K27" s="32"/>
      <c r="L27" s="32"/>
      <c r="M27" s="260">
        <f>N88</f>
        <v>0</v>
      </c>
      <c r="N27" s="260"/>
      <c r="O27" s="260"/>
      <c r="P27" s="260"/>
      <c r="Q27" s="32"/>
      <c r="R27" s="33"/>
    </row>
    <row r="28" spans="2:18" s="1" customFormat="1" ht="14.45" customHeight="1">
      <c r="B28" s="31"/>
      <c r="C28" s="32"/>
      <c r="D28" s="30"/>
      <c r="E28" s="32"/>
      <c r="F28" s="32"/>
      <c r="G28" s="32"/>
      <c r="H28" s="32"/>
      <c r="I28" s="32"/>
      <c r="J28" s="32"/>
      <c r="K28" s="32"/>
      <c r="L28" s="32"/>
      <c r="M28" s="260"/>
      <c r="N28" s="260"/>
      <c r="O28" s="260"/>
      <c r="P28" s="260"/>
      <c r="Q28" s="32"/>
      <c r="R28" s="33"/>
    </row>
    <row r="29" spans="2:18" s="1" customFormat="1" ht="6.95" customHeight="1">
      <c r="B29" s="31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3"/>
    </row>
    <row r="30" spans="2:18" s="1" customFormat="1" ht="25.35" customHeight="1">
      <c r="B30" s="31"/>
      <c r="C30" s="32"/>
      <c r="D30" s="101" t="s">
        <v>32</v>
      </c>
      <c r="E30" s="32"/>
      <c r="F30" s="32"/>
      <c r="G30" s="32"/>
      <c r="H30" s="32"/>
      <c r="I30" s="32"/>
      <c r="J30" s="32"/>
      <c r="K30" s="32"/>
      <c r="L30" s="32"/>
      <c r="M30" s="290">
        <f>ROUND(M27+M28,2)</f>
        <v>0</v>
      </c>
      <c r="N30" s="284"/>
      <c r="O30" s="284"/>
      <c r="P30" s="284"/>
      <c r="Q30" s="32"/>
      <c r="R30" s="33"/>
    </row>
    <row r="31" spans="2:18" s="1" customFormat="1" ht="6.95" customHeight="1">
      <c r="B31" s="31"/>
      <c r="C31" s="32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32"/>
      <c r="R31" s="33"/>
    </row>
    <row r="32" spans="2:18" s="1" customFormat="1" ht="14.45" customHeight="1">
      <c r="B32" s="31"/>
      <c r="C32" s="32"/>
      <c r="D32" s="38" t="s">
        <v>33</v>
      </c>
      <c r="E32" s="38" t="s">
        <v>34</v>
      </c>
      <c r="F32" s="39">
        <v>0.21</v>
      </c>
      <c r="G32" s="102" t="s">
        <v>35</v>
      </c>
      <c r="H32" s="291">
        <f>ROUND((SUM(BE104:BE105)+SUM(BE123:BE183)), 2)</f>
        <v>0</v>
      </c>
      <c r="I32" s="284"/>
      <c r="J32" s="284"/>
      <c r="K32" s="32"/>
      <c r="L32" s="32"/>
      <c r="M32" s="291">
        <f>H32*F32</f>
        <v>0</v>
      </c>
      <c r="N32" s="284"/>
      <c r="O32" s="284"/>
      <c r="P32" s="284"/>
      <c r="Q32" s="32"/>
      <c r="R32" s="33"/>
    </row>
    <row r="33" spans="2:18" s="1" customFormat="1" ht="14.45" customHeight="1">
      <c r="B33" s="31"/>
      <c r="C33" s="32"/>
      <c r="D33" s="32"/>
      <c r="E33" s="38" t="s">
        <v>36</v>
      </c>
      <c r="F33" s="39">
        <v>0.15</v>
      </c>
      <c r="G33" s="102" t="s">
        <v>35</v>
      </c>
      <c r="H33" s="291">
        <f>ROUND((SUM(BF104:BF105)+SUM(BF123:BF183)), 2)</f>
        <v>0</v>
      </c>
      <c r="I33" s="284"/>
      <c r="J33" s="284"/>
      <c r="K33" s="32"/>
      <c r="L33" s="32"/>
      <c r="M33" s="291">
        <f>ROUND(ROUND((SUM(BF104:BF105)+SUM(BF123:BF183)), 2)*F33, 2)</f>
        <v>0</v>
      </c>
      <c r="N33" s="284"/>
      <c r="O33" s="284"/>
      <c r="P33" s="284"/>
      <c r="Q33" s="32"/>
      <c r="R33" s="33"/>
    </row>
    <row r="34" spans="2:18" s="1" customFormat="1" ht="14.45" hidden="1" customHeight="1">
      <c r="B34" s="31"/>
      <c r="C34" s="32"/>
      <c r="D34" s="32"/>
      <c r="E34" s="38" t="s">
        <v>37</v>
      </c>
      <c r="F34" s="39">
        <v>0.21</v>
      </c>
      <c r="G34" s="102" t="s">
        <v>35</v>
      </c>
      <c r="H34" s="291">
        <f>ROUND((SUM(BG104:BG105)+SUM(BG123:BG183)), 2)</f>
        <v>0</v>
      </c>
      <c r="I34" s="284"/>
      <c r="J34" s="284"/>
      <c r="K34" s="32"/>
      <c r="L34" s="32"/>
      <c r="M34" s="291">
        <v>0</v>
      </c>
      <c r="N34" s="284"/>
      <c r="O34" s="284"/>
      <c r="P34" s="284"/>
      <c r="Q34" s="32"/>
      <c r="R34" s="33"/>
    </row>
    <row r="35" spans="2:18" s="1" customFormat="1" ht="14.45" hidden="1" customHeight="1">
      <c r="B35" s="31"/>
      <c r="C35" s="32"/>
      <c r="D35" s="32"/>
      <c r="E35" s="38" t="s">
        <v>38</v>
      </c>
      <c r="F35" s="39">
        <v>0.15</v>
      </c>
      <c r="G35" s="102" t="s">
        <v>35</v>
      </c>
      <c r="H35" s="291">
        <f>ROUND((SUM(BH104:BH105)+SUM(BH123:BH183)), 2)</f>
        <v>0</v>
      </c>
      <c r="I35" s="284"/>
      <c r="J35" s="284"/>
      <c r="K35" s="32"/>
      <c r="L35" s="32"/>
      <c r="M35" s="291">
        <v>0</v>
      </c>
      <c r="N35" s="284"/>
      <c r="O35" s="284"/>
      <c r="P35" s="284"/>
      <c r="Q35" s="32"/>
      <c r="R35" s="33"/>
    </row>
    <row r="36" spans="2:18" s="1" customFormat="1" ht="14.45" hidden="1" customHeight="1">
      <c r="B36" s="31"/>
      <c r="C36" s="32"/>
      <c r="D36" s="32"/>
      <c r="E36" s="38" t="s">
        <v>39</v>
      </c>
      <c r="F36" s="39">
        <v>0</v>
      </c>
      <c r="G36" s="102" t="s">
        <v>35</v>
      </c>
      <c r="H36" s="291">
        <f>ROUND((SUM(BI104:BI105)+SUM(BI123:BI183)), 2)</f>
        <v>0</v>
      </c>
      <c r="I36" s="284"/>
      <c r="J36" s="284"/>
      <c r="K36" s="32"/>
      <c r="L36" s="32"/>
      <c r="M36" s="291">
        <v>0</v>
      </c>
      <c r="N36" s="284"/>
      <c r="O36" s="284"/>
      <c r="P36" s="284"/>
      <c r="Q36" s="32"/>
      <c r="R36" s="33"/>
    </row>
    <row r="37" spans="2:18" s="1" customFormat="1" ht="6.95" customHeight="1"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3"/>
    </row>
    <row r="38" spans="2:18" s="1" customFormat="1" ht="25.35" customHeight="1">
      <c r="B38" s="31"/>
      <c r="C38" s="98"/>
      <c r="D38" s="103" t="s">
        <v>40</v>
      </c>
      <c r="E38" s="71"/>
      <c r="F38" s="71"/>
      <c r="G38" s="104" t="s">
        <v>41</v>
      </c>
      <c r="H38" s="105" t="s">
        <v>42</v>
      </c>
      <c r="I38" s="71"/>
      <c r="J38" s="71"/>
      <c r="K38" s="71"/>
      <c r="L38" s="288">
        <f>SUM(M30:M36)</f>
        <v>0</v>
      </c>
      <c r="M38" s="288"/>
      <c r="N38" s="288"/>
      <c r="O38" s="288"/>
      <c r="P38" s="289"/>
      <c r="Q38" s="98"/>
      <c r="R38" s="33"/>
    </row>
    <row r="39" spans="2:18" s="1" customFormat="1" ht="14.45" customHeight="1">
      <c r="B39" s="31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3"/>
    </row>
    <row r="40" spans="2:18" s="1" customFormat="1" ht="14.45" customHeight="1">
      <c r="B40" s="31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3"/>
    </row>
    <row r="41" spans="2:18">
      <c r="B41" s="22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3"/>
    </row>
    <row r="42" spans="2:18">
      <c r="B42" s="22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3"/>
    </row>
    <row r="43" spans="2:18">
      <c r="B43" s="22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3"/>
    </row>
    <row r="44" spans="2:18">
      <c r="B44" s="22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3"/>
    </row>
    <row r="45" spans="2:18">
      <c r="B45" s="22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3"/>
    </row>
    <row r="46" spans="2:18">
      <c r="B46" s="22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3"/>
    </row>
    <row r="47" spans="2:18">
      <c r="B47" s="22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3"/>
    </row>
    <row r="48" spans="2:18">
      <c r="B48" s="22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3"/>
    </row>
    <row r="49" spans="2:18">
      <c r="B49" s="22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3"/>
    </row>
    <row r="50" spans="2:18" s="1" customFormat="1" ht="15">
      <c r="B50" s="31"/>
      <c r="C50" s="32"/>
      <c r="D50" s="46" t="s">
        <v>43</v>
      </c>
      <c r="E50" s="47"/>
      <c r="F50" s="47"/>
      <c r="G50" s="47"/>
      <c r="H50" s="48"/>
      <c r="I50" s="32"/>
      <c r="J50" s="46" t="s">
        <v>44</v>
      </c>
      <c r="K50" s="47"/>
      <c r="L50" s="47"/>
      <c r="M50" s="47"/>
      <c r="N50" s="47"/>
      <c r="O50" s="47"/>
      <c r="P50" s="48"/>
      <c r="Q50" s="32"/>
      <c r="R50" s="33"/>
    </row>
    <row r="51" spans="2:18">
      <c r="B51" s="22"/>
      <c r="C51" s="24"/>
      <c r="D51" s="49"/>
      <c r="E51" s="24"/>
      <c r="F51" s="24"/>
      <c r="G51" s="24"/>
      <c r="H51" s="50"/>
      <c r="I51" s="24"/>
      <c r="J51" s="49"/>
      <c r="K51" s="24"/>
      <c r="L51" s="24"/>
      <c r="M51" s="24"/>
      <c r="N51" s="24"/>
      <c r="O51" s="24"/>
      <c r="P51" s="50"/>
      <c r="Q51" s="24"/>
      <c r="R51" s="23"/>
    </row>
    <row r="52" spans="2:18">
      <c r="B52" s="22"/>
      <c r="C52" s="24"/>
      <c r="D52" s="49"/>
      <c r="E52" s="24"/>
      <c r="F52" s="24"/>
      <c r="G52" s="24"/>
      <c r="H52" s="50"/>
      <c r="I52" s="24"/>
      <c r="J52" s="49"/>
      <c r="K52" s="24"/>
      <c r="L52" s="24"/>
      <c r="M52" s="24"/>
      <c r="N52" s="24"/>
      <c r="O52" s="24"/>
      <c r="P52" s="50"/>
      <c r="Q52" s="24"/>
      <c r="R52" s="23"/>
    </row>
    <row r="53" spans="2:18">
      <c r="B53" s="22"/>
      <c r="C53" s="24"/>
      <c r="D53" s="49"/>
      <c r="E53" s="24"/>
      <c r="F53" s="24"/>
      <c r="G53" s="24"/>
      <c r="H53" s="50"/>
      <c r="I53" s="24"/>
      <c r="J53" s="49"/>
      <c r="K53" s="24"/>
      <c r="L53" s="24"/>
      <c r="M53" s="24"/>
      <c r="N53" s="24"/>
      <c r="O53" s="24"/>
      <c r="P53" s="50"/>
      <c r="Q53" s="24"/>
      <c r="R53" s="23"/>
    </row>
    <row r="54" spans="2:18">
      <c r="B54" s="22"/>
      <c r="C54" s="24"/>
      <c r="D54" s="49"/>
      <c r="E54" s="24"/>
      <c r="F54" s="24"/>
      <c r="G54" s="24"/>
      <c r="H54" s="50"/>
      <c r="I54" s="24"/>
      <c r="J54" s="49"/>
      <c r="K54" s="24"/>
      <c r="L54" s="24"/>
      <c r="M54" s="24"/>
      <c r="N54" s="24"/>
      <c r="O54" s="24"/>
      <c r="P54" s="50"/>
      <c r="Q54" s="24"/>
      <c r="R54" s="23"/>
    </row>
    <row r="55" spans="2:18">
      <c r="B55" s="22"/>
      <c r="C55" s="24"/>
      <c r="D55" s="49"/>
      <c r="E55" s="24"/>
      <c r="F55" s="24"/>
      <c r="G55" s="24"/>
      <c r="H55" s="50"/>
      <c r="I55" s="24"/>
      <c r="J55" s="49"/>
      <c r="K55" s="24"/>
      <c r="L55" s="24"/>
      <c r="M55" s="24"/>
      <c r="N55" s="24"/>
      <c r="O55" s="24"/>
      <c r="P55" s="50"/>
      <c r="Q55" s="24"/>
      <c r="R55" s="23"/>
    </row>
    <row r="56" spans="2:18">
      <c r="B56" s="22"/>
      <c r="C56" s="24"/>
      <c r="D56" s="49"/>
      <c r="E56" s="24"/>
      <c r="F56" s="24"/>
      <c r="G56" s="24"/>
      <c r="H56" s="50"/>
      <c r="I56" s="24"/>
      <c r="J56" s="49"/>
      <c r="K56" s="24"/>
      <c r="L56" s="24"/>
      <c r="M56" s="24"/>
      <c r="N56" s="24"/>
      <c r="O56" s="24"/>
      <c r="P56" s="50"/>
      <c r="Q56" s="24"/>
      <c r="R56" s="23"/>
    </row>
    <row r="57" spans="2:18">
      <c r="B57" s="22"/>
      <c r="C57" s="24"/>
      <c r="D57" s="49"/>
      <c r="E57" s="24"/>
      <c r="F57" s="24"/>
      <c r="G57" s="24"/>
      <c r="H57" s="50"/>
      <c r="I57" s="24"/>
      <c r="J57" s="49"/>
      <c r="K57" s="24"/>
      <c r="L57" s="24"/>
      <c r="M57" s="24"/>
      <c r="N57" s="24"/>
      <c r="O57" s="24"/>
      <c r="P57" s="50"/>
      <c r="Q57" s="24"/>
      <c r="R57" s="23"/>
    </row>
    <row r="58" spans="2:18">
      <c r="B58" s="22"/>
      <c r="C58" s="24"/>
      <c r="D58" s="49"/>
      <c r="E58" s="24"/>
      <c r="F58" s="24"/>
      <c r="G58" s="24"/>
      <c r="H58" s="50"/>
      <c r="I58" s="24"/>
      <c r="J58" s="49"/>
      <c r="K58" s="24"/>
      <c r="L58" s="24"/>
      <c r="M58" s="24"/>
      <c r="N58" s="24"/>
      <c r="O58" s="24"/>
      <c r="P58" s="50"/>
      <c r="Q58" s="24"/>
      <c r="R58" s="23"/>
    </row>
    <row r="59" spans="2:18" s="1" customFormat="1" ht="15">
      <c r="B59" s="31"/>
      <c r="C59" s="32"/>
      <c r="D59" s="51" t="s">
        <v>45</v>
      </c>
      <c r="E59" s="52"/>
      <c r="F59" s="52"/>
      <c r="G59" s="53" t="s">
        <v>46</v>
      </c>
      <c r="H59" s="54"/>
      <c r="I59" s="32"/>
      <c r="J59" s="51" t="s">
        <v>45</v>
      </c>
      <c r="K59" s="52"/>
      <c r="L59" s="52"/>
      <c r="M59" s="52"/>
      <c r="N59" s="53" t="s">
        <v>46</v>
      </c>
      <c r="O59" s="52"/>
      <c r="P59" s="54"/>
      <c r="Q59" s="32"/>
      <c r="R59" s="33"/>
    </row>
    <row r="60" spans="2:18">
      <c r="B60" s="22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3"/>
    </row>
    <row r="61" spans="2:18" s="1" customFormat="1" ht="15">
      <c r="B61" s="31"/>
      <c r="C61" s="32"/>
      <c r="D61" s="46" t="s">
        <v>47</v>
      </c>
      <c r="E61" s="47"/>
      <c r="F61" s="47"/>
      <c r="G61" s="47"/>
      <c r="H61" s="48"/>
      <c r="I61" s="32"/>
      <c r="J61" s="46" t="s">
        <v>48</v>
      </c>
      <c r="K61" s="47"/>
      <c r="L61" s="47"/>
      <c r="M61" s="47"/>
      <c r="N61" s="47"/>
      <c r="O61" s="47"/>
      <c r="P61" s="48"/>
      <c r="Q61" s="32"/>
      <c r="R61" s="33"/>
    </row>
    <row r="62" spans="2:18">
      <c r="B62" s="22"/>
      <c r="C62" s="24"/>
      <c r="D62" s="49"/>
      <c r="E62" s="24"/>
      <c r="F62" s="24"/>
      <c r="G62" s="24"/>
      <c r="H62" s="50"/>
      <c r="I62" s="24"/>
      <c r="J62" s="49"/>
      <c r="K62" s="24"/>
      <c r="L62" s="24"/>
      <c r="M62" s="24"/>
      <c r="N62" s="24"/>
      <c r="O62" s="24"/>
      <c r="P62" s="50"/>
      <c r="Q62" s="24"/>
      <c r="R62" s="23"/>
    </row>
    <row r="63" spans="2:18">
      <c r="B63" s="22"/>
      <c r="C63" s="24"/>
      <c r="D63" s="49"/>
      <c r="E63" s="24"/>
      <c r="F63" s="24"/>
      <c r="G63" s="24"/>
      <c r="H63" s="50"/>
      <c r="I63" s="24"/>
      <c r="J63" s="49"/>
      <c r="K63" s="24"/>
      <c r="L63" s="24"/>
      <c r="M63" s="24"/>
      <c r="N63" s="24"/>
      <c r="O63" s="24"/>
      <c r="P63" s="50"/>
      <c r="Q63" s="24"/>
      <c r="R63" s="23"/>
    </row>
    <row r="64" spans="2:18">
      <c r="B64" s="22"/>
      <c r="C64" s="24"/>
      <c r="D64" s="49"/>
      <c r="E64" s="24"/>
      <c r="F64" s="24"/>
      <c r="G64" s="24"/>
      <c r="H64" s="50"/>
      <c r="I64" s="24"/>
      <c r="J64" s="49"/>
      <c r="K64" s="24"/>
      <c r="L64" s="24"/>
      <c r="M64" s="24"/>
      <c r="N64" s="24"/>
      <c r="O64" s="24"/>
      <c r="P64" s="50"/>
      <c r="Q64" s="24"/>
      <c r="R64" s="23"/>
    </row>
    <row r="65" spans="2:18">
      <c r="B65" s="22"/>
      <c r="C65" s="24"/>
      <c r="D65" s="49"/>
      <c r="E65" s="24"/>
      <c r="F65" s="24"/>
      <c r="G65" s="24"/>
      <c r="H65" s="50"/>
      <c r="I65" s="24"/>
      <c r="J65" s="49"/>
      <c r="K65" s="24"/>
      <c r="L65" s="24"/>
      <c r="M65" s="24"/>
      <c r="N65" s="24"/>
      <c r="O65" s="24"/>
      <c r="P65" s="50"/>
      <c r="Q65" s="24"/>
      <c r="R65" s="23"/>
    </row>
    <row r="66" spans="2:18">
      <c r="B66" s="22"/>
      <c r="C66" s="24"/>
      <c r="D66" s="49"/>
      <c r="E66" s="24"/>
      <c r="F66" s="24"/>
      <c r="G66" s="24"/>
      <c r="H66" s="50"/>
      <c r="I66" s="24"/>
      <c r="J66" s="49"/>
      <c r="K66" s="24"/>
      <c r="L66" s="24"/>
      <c r="M66" s="24"/>
      <c r="N66" s="24"/>
      <c r="O66" s="24"/>
      <c r="P66" s="50"/>
      <c r="Q66" s="24"/>
      <c r="R66" s="23"/>
    </row>
    <row r="67" spans="2:18">
      <c r="B67" s="22"/>
      <c r="C67" s="24"/>
      <c r="D67" s="49"/>
      <c r="E67" s="24"/>
      <c r="F67" s="24"/>
      <c r="G67" s="24"/>
      <c r="H67" s="50"/>
      <c r="I67" s="24"/>
      <c r="J67" s="49"/>
      <c r="K67" s="24"/>
      <c r="L67" s="24"/>
      <c r="M67" s="24"/>
      <c r="N67" s="24"/>
      <c r="O67" s="24"/>
      <c r="P67" s="50"/>
      <c r="Q67" s="24"/>
      <c r="R67" s="23"/>
    </row>
    <row r="68" spans="2:18">
      <c r="B68" s="22"/>
      <c r="C68" s="24"/>
      <c r="D68" s="49"/>
      <c r="E68" s="24"/>
      <c r="F68" s="24"/>
      <c r="G68" s="24"/>
      <c r="H68" s="50"/>
      <c r="I68" s="24"/>
      <c r="J68" s="49"/>
      <c r="K68" s="24"/>
      <c r="L68" s="24"/>
      <c r="M68" s="24"/>
      <c r="N68" s="24"/>
      <c r="O68" s="24"/>
      <c r="P68" s="50"/>
      <c r="Q68" s="24"/>
      <c r="R68" s="23"/>
    </row>
    <row r="69" spans="2:18">
      <c r="B69" s="22"/>
      <c r="C69" s="24"/>
      <c r="D69" s="49"/>
      <c r="E69" s="24"/>
      <c r="F69" s="24"/>
      <c r="G69" s="24"/>
      <c r="H69" s="50"/>
      <c r="I69" s="24"/>
      <c r="J69" s="49"/>
      <c r="K69" s="24"/>
      <c r="L69" s="24"/>
      <c r="M69" s="24"/>
      <c r="N69" s="24"/>
      <c r="O69" s="24"/>
      <c r="P69" s="50"/>
      <c r="Q69" s="24"/>
      <c r="R69" s="23"/>
    </row>
    <row r="70" spans="2:18" s="1" customFormat="1" ht="15">
      <c r="B70" s="31"/>
      <c r="C70" s="32"/>
      <c r="D70" s="51" t="s">
        <v>45</v>
      </c>
      <c r="E70" s="52"/>
      <c r="F70" s="52"/>
      <c r="G70" s="53" t="s">
        <v>46</v>
      </c>
      <c r="H70" s="54"/>
      <c r="I70" s="32"/>
      <c r="J70" s="51" t="s">
        <v>45</v>
      </c>
      <c r="K70" s="52"/>
      <c r="L70" s="52"/>
      <c r="M70" s="52"/>
      <c r="N70" s="53" t="s">
        <v>46</v>
      </c>
      <c r="O70" s="52"/>
      <c r="P70" s="54"/>
      <c r="Q70" s="32"/>
      <c r="R70" s="33"/>
    </row>
    <row r="71" spans="2:18" s="1" customFormat="1" ht="14.45" customHeight="1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7"/>
    </row>
    <row r="75" spans="2:18" s="1" customFormat="1" ht="6.95" customHeight="1">
      <c r="B75" s="58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60"/>
    </row>
    <row r="76" spans="2:18" s="1" customFormat="1" ht="36.950000000000003" customHeight="1">
      <c r="B76" s="31"/>
      <c r="C76" s="238" t="s">
        <v>94</v>
      </c>
      <c r="D76" s="239"/>
      <c r="E76" s="239"/>
      <c r="F76" s="239"/>
      <c r="G76" s="239"/>
      <c r="H76" s="239"/>
      <c r="I76" s="239"/>
      <c r="J76" s="239"/>
      <c r="K76" s="239"/>
      <c r="L76" s="239"/>
      <c r="M76" s="239"/>
      <c r="N76" s="239"/>
      <c r="O76" s="239"/>
      <c r="P76" s="239"/>
      <c r="Q76" s="239"/>
      <c r="R76" s="33"/>
    </row>
    <row r="77" spans="2:18" s="1" customFormat="1" ht="6.95" customHeight="1">
      <c r="B77" s="31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3"/>
    </row>
    <row r="78" spans="2:18" s="1" customFormat="1" ht="30" customHeight="1">
      <c r="B78" s="31"/>
      <c r="C78" s="28" t="s">
        <v>16</v>
      </c>
      <c r="D78" s="32"/>
      <c r="E78" s="32"/>
      <c r="F78" s="285" t="str">
        <f>F6</f>
        <v xml:space="preserve"> Český rozhlas</v>
      </c>
      <c r="G78" s="286"/>
      <c r="H78" s="286"/>
      <c r="I78" s="286"/>
      <c r="J78" s="286"/>
      <c r="K78" s="286"/>
      <c r="L78" s="286"/>
      <c r="M78" s="286"/>
      <c r="N78" s="286"/>
      <c r="O78" s="286"/>
      <c r="P78" s="286"/>
      <c r="Q78" s="32"/>
      <c r="R78" s="33"/>
    </row>
    <row r="79" spans="2:18" s="1" customFormat="1" ht="36.950000000000003" customHeight="1">
      <c r="B79" s="31"/>
      <c r="C79" s="65" t="s">
        <v>92</v>
      </c>
      <c r="D79" s="32"/>
      <c r="E79" s="32"/>
      <c r="F79" s="244">
        <v>2</v>
      </c>
      <c r="G79" s="284"/>
      <c r="H79" s="284"/>
      <c r="I79" s="284"/>
      <c r="J79" s="284"/>
      <c r="K79" s="284"/>
      <c r="L79" s="284"/>
      <c r="M79" s="284"/>
      <c r="N79" s="284"/>
      <c r="O79" s="284"/>
      <c r="P79" s="284"/>
      <c r="Q79" s="32"/>
      <c r="R79" s="33"/>
    </row>
    <row r="80" spans="2:18" s="1" customFormat="1" ht="6.95" customHeight="1">
      <c r="B80" s="31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3"/>
    </row>
    <row r="81" spans="2:47" s="1" customFormat="1" ht="18" customHeight="1">
      <c r="B81" s="31"/>
      <c r="C81" s="28" t="s">
        <v>19</v>
      </c>
      <c r="D81" s="32"/>
      <c r="E81" s="32"/>
      <c r="F81" s="26" t="str">
        <f>F9</f>
        <v xml:space="preserve"> </v>
      </c>
      <c r="G81" s="32"/>
      <c r="H81" s="32"/>
      <c r="I81" s="32"/>
      <c r="J81" s="32"/>
      <c r="K81" s="28" t="s">
        <v>21</v>
      </c>
      <c r="L81" s="32"/>
      <c r="M81" s="287" t="str">
        <f>IF(O9="","",O9)</f>
        <v>6. 2. 2019</v>
      </c>
      <c r="N81" s="287"/>
      <c r="O81" s="287"/>
      <c r="P81" s="287"/>
      <c r="Q81" s="32"/>
      <c r="R81" s="33"/>
    </row>
    <row r="82" spans="2:47" s="1" customFormat="1" ht="6.95" customHeight="1">
      <c r="B82" s="31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3"/>
    </row>
    <row r="83" spans="2:47" s="1" customFormat="1" ht="15">
      <c r="B83" s="31"/>
      <c r="C83" s="28" t="s">
        <v>23</v>
      </c>
      <c r="D83" s="32"/>
      <c r="E83" s="32"/>
      <c r="F83" s="26" t="str">
        <f>E12</f>
        <v xml:space="preserve"> </v>
      </c>
      <c r="G83" s="32"/>
      <c r="H83" s="32"/>
      <c r="I83" s="32"/>
      <c r="J83" s="32"/>
      <c r="K83" s="28" t="s">
        <v>27</v>
      </c>
      <c r="L83" s="32"/>
      <c r="M83" s="268" t="str">
        <f>E18</f>
        <v xml:space="preserve"> </v>
      </c>
      <c r="N83" s="268"/>
      <c r="O83" s="268"/>
      <c r="P83" s="268"/>
      <c r="Q83" s="268"/>
      <c r="R83" s="33"/>
    </row>
    <row r="84" spans="2:47" s="1" customFormat="1" ht="14.45" customHeight="1">
      <c r="B84" s="31"/>
      <c r="C84" s="28" t="s">
        <v>26</v>
      </c>
      <c r="D84" s="32"/>
      <c r="E84" s="32"/>
      <c r="F84" s="26" t="str">
        <f>IF(E15="","",E15)</f>
        <v xml:space="preserve"> </v>
      </c>
      <c r="G84" s="32"/>
      <c r="H84" s="32"/>
      <c r="I84" s="32"/>
      <c r="J84" s="32"/>
      <c r="K84" s="28" t="s">
        <v>29</v>
      </c>
      <c r="L84" s="32"/>
      <c r="M84" s="268" t="str">
        <f>E21</f>
        <v xml:space="preserve"> </v>
      </c>
      <c r="N84" s="268"/>
      <c r="O84" s="268"/>
      <c r="P84" s="268"/>
      <c r="Q84" s="268"/>
      <c r="R84" s="33"/>
    </row>
    <row r="85" spans="2:47" s="1" customFormat="1" ht="10.35" customHeight="1">
      <c r="B85" s="31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3"/>
    </row>
    <row r="86" spans="2:47" s="1" customFormat="1" ht="29.25" customHeight="1">
      <c r="B86" s="31"/>
      <c r="C86" s="282" t="s">
        <v>95</v>
      </c>
      <c r="D86" s="283"/>
      <c r="E86" s="283"/>
      <c r="F86" s="283"/>
      <c r="G86" s="283"/>
      <c r="H86" s="98"/>
      <c r="I86" s="98"/>
      <c r="J86" s="98"/>
      <c r="K86" s="98"/>
      <c r="L86" s="98"/>
      <c r="M86" s="98"/>
      <c r="N86" s="282" t="s">
        <v>96</v>
      </c>
      <c r="O86" s="283"/>
      <c r="P86" s="283"/>
      <c r="Q86" s="283"/>
      <c r="R86" s="33"/>
    </row>
    <row r="87" spans="2:47" s="1" customFormat="1" ht="10.35" customHeight="1">
      <c r="B87" s="31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3"/>
    </row>
    <row r="88" spans="2:47" s="1" customFormat="1" ht="29.25" customHeight="1">
      <c r="B88" s="31"/>
      <c r="C88" s="106" t="s">
        <v>97</v>
      </c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296">
        <f>N123</f>
        <v>0</v>
      </c>
      <c r="O88" s="297"/>
      <c r="P88" s="297"/>
      <c r="Q88" s="297"/>
      <c r="R88" s="33"/>
      <c r="AU88" s="18" t="s">
        <v>98</v>
      </c>
    </row>
    <row r="89" spans="2:47" s="6" customFormat="1" ht="24.95" customHeight="1">
      <c r="B89" s="107"/>
      <c r="C89" s="108"/>
      <c r="D89" s="109" t="s">
        <v>99</v>
      </c>
      <c r="E89" s="108"/>
      <c r="F89" s="108"/>
      <c r="G89" s="108"/>
      <c r="H89" s="108"/>
      <c r="I89" s="108"/>
      <c r="J89" s="108"/>
      <c r="K89" s="108"/>
      <c r="L89" s="108"/>
      <c r="M89" s="108"/>
      <c r="N89" s="295">
        <f>N124</f>
        <v>0</v>
      </c>
      <c r="O89" s="300"/>
      <c r="P89" s="300"/>
      <c r="Q89" s="300"/>
      <c r="R89" s="110"/>
    </row>
    <row r="90" spans="2:47" s="7" customFormat="1" ht="19.899999999999999" customHeight="1">
      <c r="B90" s="111"/>
      <c r="C90" s="112"/>
      <c r="D90" s="113" t="s">
        <v>100</v>
      </c>
      <c r="E90" s="112"/>
      <c r="F90" s="112"/>
      <c r="G90" s="112"/>
      <c r="H90" s="112"/>
      <c r="I90" s="112"/>
      <c r="J90" s="112"/>
      <c r="K90" s="112"/>
      <c r="L90" s="112"/>
      <c r="M90" s="112"/>
      <c r="N90" s="298">
        <f>N125</f>
        <v>0</v>
      </c>
      <c r="O90" s="299"/>
      <c r="P90" s="299"/>
      <c r="Q90" s="299"/>
      <c r="R90" s="114"/>
    </row>
    <row r="91" spans="2:47" s="7" customFormat="1" ht="19.899999999999999" customHeight="1">
      <c r="B91" s="111"/>
      <c r="C91" s="112"/>
      <c r="D91" s="113" t="s">
        <v>103</v>
      </c>
      <c r="E91" s="112"/>
      <c r="F91" s="112"/>
      <c r="G91" s="112"/>
      <c r="H91" s="112"/>
      <c r="I91" s="112"/>
      <c r="J91" s="112"/>
      <c r="K91" s="112"/>
      <c r="L91" s="112"/>
      <c r="M91" s="112"/>
      <c r="N91" s="298">
        <f>N143</f>
        <v>0</v>
      </c>
      <c r="O91" s="299"/>
      <c r="P91" s="299"/>
      <c r="Q91" s="299"/>
      <c r="R91" s="114"/>
    </row>
    <row r="92" spans="2:47" s="7" customFormat="1" ht="19.899999999999999" customHeight="1">
      <c r="B92" s="111"/>
      <c r="C92" s="112"/>
      <c r="D92" s="113" t="s">
        <v>104</v>
      </c>
      <c r="E92" s="112"/>
      <c r="F92" s="112"/>
      <c r="G92" s="112"/>
      <c r="H92" s="112"/>
      <c r="I92" s="112"/>
      <c r="J92" s="112"/>
      <c r="K92" s="112"/>
      <c r="L92" s="112"/>
      <c r="M92" s="112"/>
      <c r="N92" s="298">
        <f>N149</f>
        <v>0</v>
      </c>
      <c r="O92" s="299"/>
      <c r="P92" s="299"/>
      <c r="Q92" s="299"/>
      <c r="R92" s="114"/>
    </row>
    <row r="93" spans="2:47" s="7" customFormat="1" ht="19.899999999999999" customHeight="1">
      <c r="B93" s="111"/>
      <c r="C93" s="112"/>
      <c r="D93" s="113" t="s">
        <v>105</v>
      </c>
      <c r="E93" s="112"/>
      <c r="F93" s="112"/>
      <c r="G93" s="112"/>
      <c r="H93" s="112"/>
      <c r="I93" s="112"/>
      <c r="J93" s="112"/>
      <c r="K93" s="112"/>
      <c r="L93" s="112"/>
      <c r="M93" s="112"/>
      <c r="N93" s="298">
        <f>N156</f>
        <v>0</v>
      </c>
      <c r="O93" s="299"/>
      <c r="P93" s="299"/>
      <c r="Q93" s="299"/>
      <c r="R93" s="114"/>
    </row>
    <row r="94" spans="2:47" s="7" customFormat="1" ht="19.899999999999999" customHeight="1">
      <c r="B94" s="111"/>
      <c r="C94" s="112"/>
      <c r="D94" s="113" t="s">
        <v>106</v>
      </c>
      <c r="E94" s="112"/>
      <c r="F94" s="112"/>
      <c r="G94" s="112"/>
      <c r="H94" s="112"/>
      <c r="I94" s="112"/>
      <c r="J94" s="112"/>
      <c r="K94" s="112"/>
      <c r="L94" s="112"/>
      <c r="M94" s="112"/>
      <c r="N94" s="298">
        <f>N158</f>
        <v>0</v>
      </c>
      <c r="O94" s="299"/>
      <c r="P94" s="299"/>
      <c r="Q94" s="299"/>
      <c r="R94" s="114"/>
    </row>
    <row r="95" spans="2:47" s="6" customFormat="1" ht="24.95" customHeight="1">
      <c r="B95" s="107"/>
      <c r="C95" s="108"/>
      <c r="D95" s="109" t="s">
        <v>107</v>
      </c>
      <c r="E95" s="108"/>
      <c r="F95" s="108"/>
      <c r="G95" s="108"/>
      <c r="H95" s="108"/>
      <c r="I95" s="108"/>
      <c r="J95" s="108"/>
      <c r="K95" s="108"/>
      <c r="L95" s="108"/>
      <c r="M95" s="108"/>
      <c r="N95" s="295">
        <f>N163</f>
        <v>0</v>
      </c>
      <c r="O95" s="300"/>
      <c r="P95" s="300"/>
      <c r="Q95" s="300"/>
      <c r="R95" s="110"/>
    </row>
    <row r="96" spans="2:47" s="7" customFormat="1" ht="19.899999999999999" customHeight="1">
      <c r="B96" s="111"/>
      <c r="C96" s="112"/>
      <c r="D96" s="113" t="s">
        <v>108</v>
      </c>
      <c r="E96" s="112"/>
      <c r="F96" s="112"/>
      <c r="G96" s="112"/>
      <c r="H96" s="112"/>
      <c r="I96" s="112"/>
      <c r="J96" s="112"/>
      <c r="K96" s="112"/>
      <c r="L96" s="112"/>
      <c r="M96" s="112"/>
      <c r="N96" s="298">
        <f>N164</f>
        <v>0</v>
      </c>
      <c r="O96" s="299"/>
      <c r="P96" s="299"/>
      <c r="Q96" s="299"/>
      <c r="R96" s="114"/>
    </row>
    <row r="97" spans="2:21" s="7" customFormat="1" ht="19.899999999999999" customHeight="1">
      <c r="B97" s="111"/>
      <c r="C97" s="112"/>
      <c r="D97" s="113" t="s">
        <v>109</v>
      </c>
      <c r="E97" s="112"/>
      <c r="F97" s="112"/>
      <c r="G97" s="112"/>
      <c r="H97" s="112"/>
      <c r="I97" s="112"/>
      <c r="J97" s="112"/>
      <c r="K97" s="112"/>
      <c r="L97" s="112"/>
      <c r="M97" s="112"/>
      <c r="N97" s="298">
        <f>N168</f>
        <v>0</v>
      </c>
      <c r="O97" s="299"/>
      <c r="P97" s="299"/>
      <c r="Q97" s="299"/>
      <c r="R97" s="114"/>
    </row>
    <row r="98" spans="2:21" s="7" customFormat="1" ht="19.899999999999999" customHeight="1">
      <c r="B98" s="111"/>
      <c r="C98" s="112"/>
      <c r="D98" s="113" t="s">
        <v>111</v>
      </c>
      <c r="E98" s="112"/>
      <c r="F98" s="112"/>
      <c r="G98" s="112"/>
      <c r="H98" s="112"/>
      <c r="I98" s="112"/>
      <c r="J98" s="112"/>
      <c r="K98" s="112"/>
      <c r="L98" s="112"/>
      <c r="M98" s="112"/>
      <c r="N98" s="298">
        <f>N173</f>
        <v>0</v>
      </c>
      <c r="O98" s="299"/>
      <c r="P98" s="299"/>
      <c r="Q98" s="299"/>
      <c r="R98" s="114"/>
    </row>
    <row r="99" spans="2:21" s="6" customFormat="1" ht="24.95" customHeight="1">
      <c r="B99" s="107"/>
      <c r="C99" s="108"/>
      <c r="D99" s="109" t="s">
        <v>114</v>
      </c>
      <c r="E99" s="108"/>
      <c r="F99" s="108"/>
      <c r="G99" s="108"/>
      <c r="H99" s="108"/>
      <c r="I99" s="108"/>
      <c r="J99" s="108"/>
      <c r="K99" s="108"/>
      <c r="L99" s="108"/>
      <c r="M99" s="108"/>
      <c r="N99" s="295">
        <f>N175</f>
        <v>0</v>
      </c>
      <c r="O99" s="300"/>
      <c r="P99" s="300"/>
      <c r="Q99" s="300"/>
      <c r="R99" s="110"/>
    </row>
    <row r="100" spans="2:21" s="7" customFormat="1" ht="19.899999999999999" customHeight="1">
      <c r="B100" s="111"/>
      <c r="C100" s="112"/>
      <c r="D100" s="113" t="s">
        <v>115</v>
      </c>
      <c r="E100" s="112"/>
      <c r="F100" s="112"/>
      <c r="G100" s="112"/>
      <c r="H100" s="112"/>
      <c r="I100" s="112"/>
      <c r="J100" s="112"/>
      <c r="K100" s="112"/>
      <c r="L100" s="112"/>
      <c r="M100" s="112"/>
      <c r="N100" s="298">
        <f>N176</f>
        <v>0</v>
      </c>
      <c r="O100" s="299"/>
      <c r="P100" s="299"/>
      <c r="Q100" s="299"/>
      <c r="R100" s="114"/>
    </row>
    <row r="101" spans="2:21" s="6" customFormat="1" ht="24.95" customHeight="1">
      <c r="B101" s="107"/>
      <c r="C101" s="108"/>
      <c r="D101" s="109" t="s">
        <v>116</v>
      </c>
      <c r="E101" s="108"/>
      <c r="F101" s="108"/>
      <c r="G101" s="108"/>
      <c r="H101" s="108"/>
      <c r="I101" s="108"/>
      <c r="J101" s="108"/>
      <c r="K101" s="108"/>
      <c r="L101" s="108"/>
      <c r="M101" s="108"/>
      <c r="N101" s="295">
        <f>N181</f>
        <v>0</v>
      </c>
      <c r="O101" s="300"/>
      <c r="P101" s="300"/>
      <c r="Q101" s="300"/>
      <c r="R101" s="110"/>
    </row>
    <row r="102" spans="2:21" s="7" customFormat="1" ht="19.899999999999999" customHeight="1">
      <c r="B102" s="111"/>
      <c r="C102" s="112"/>
      <c r="D102" s="113" t="s">
        <v>117</v>
      </c>
      <c r="E102" s="112"/>
      <c r="F102" s="112"/>
      <c r="G102" s="112"/>
      <c r="H102" s="112"/>
      <c r="I102" s="112"/>
      <c r="J102" s="112"/>
      <c r="K102" s="112"/>
      <c r="L102" s="112"/>
      <c r="M102" s="112"/>
      <c r="N102" s="298">
        <f>N182</f>
        <v>0</v>
      </c>
      <c r="O102" s="299"/>
      <c r="P102" s="299"/>
      <c r="Q102" s="299"/>
      <c r="R102" s="114"/>
    </row>
    <row r="103" spans="2:21" s="1" customFormat="1" ht="21.75" customHeight="1">
      <c r="B103" s="31"/>
      <c r="C103" s="32"/>
      <c r="D103" s="32"/>
      <c r="E103" s="32"/>
      <c r="F103" s="32"/>
      <c r="G103" s="32"/>
      <c r="H103" s="32"/>
      <c r="I103" s="32"/>
      <c r="J103" s="32"/>
      <c r="K103" s="32"/>
      <c r="L103" s="32"/>
      <c r="M103" s="32"/>
      <c r="N103" s="32"/>
      <c r="O103" s="32"/>
      <c r="P103" s="32"/>
      <c r="Q103" s="32"/>
      <c r="R103" s="33"/>
    </row>
    <row r="104" spans="2:21" s="1" customFormat="1" ht="29.25" customHeight="1">
      <c r="B104" s="31"/>
      <c r="C104" s="106"/>
      <c r="D104" s="32"/>
      <c r="E104" s="32"/>
      <c r="F104" s="32"/>
      <c r="G104" s="32"/>
      <c r="H104" s="32"/>
      <c r="I104" s="32"/>
      <c r="J104" s="32"/>
      <c r="K104" s="32"/>
      <c r="L104" s="32"/>
      <c r="M104" s="32"/>
      <c r="N104" s="297"/>
      <c r="O104" s="303"/>
      <c r="P104" s="303"/>
      <c r="Q104" s="303"/>
      <c r="R104" s="33"/>
      <c r="T104" s="115"/>
      <c r="U104" s="116" t="s">
        <v>33</v>
      </c>
    </row>
    <row r="105" spans="2:21" s="1" customFormat="1" ht="18" customHeight="1">
      <c r="B105" s="31"/>
      <c r="C105" s="32"/>
      <c r="D105" s="32"/>
      <c r="E105" s="32"/>
      <c r="F105" s="32"/>
      <c r="G105" s="32"/>
      <c r="H105" s="32"/>
      <c r="I105" s="32"/>
      <c r="J105" s="32"/>
      <c r="K105" s="32"/>
      <c r="L105" s="32"/>
      <c r="M105" s="32"/>
      <c r="N105" s="32"/>
      <c r="O105" s="32"/>
      <c r="P105" s="32"/>
      <c r="Q105" s="32"/>
      <c r="R105" s="33"/>
    </row>
    <row r="106" spans="2:21" s="1" customFormat="1" ht="29.25" customHeight="1">
      <c r="B106" s="31"/>
      <c r="C106" s="97" t="s">
        <v>505</v>
      </c>
      <c r="D106" s="98"/>
      <c r="E106" s="98"/>
      <c r="F106" s="98"/>
      <c r="G106" s="98"/>
      <c r="H106" s="98"/>
      <c r="I106" s="98"/>
      <c r="J106" s="98"/>
      <c r="K106" s="98"/>
      <c r="L106" s="304">
        <f>ROUND(SUM(N88+N104),2)</f>
        <v>0</v>
      </c>
      <c r="M106" s="304"/>
      <c r="N106" s="304"/>
      <c r="O106" s="304"/>
      <c r="P106" s="304"/>
      <c r="Q106" s="304"/>
      <c r="R106" s="33"/>
    </row>
    <row r="107" spans="2:21" s="1" customFormat="1" ht="6.95" customHeight="1">
      <c r="B107" s="55"/>
      <c r="C107" s="56"/>
      <c r="D107" s="56"/>
      <c r="E107" s="56"/>
      <c r="F107" s="56"/>
      <c r="G107" s="56"/>
      <c r="H107" s="56"/>
      <c r="I107" s="56"/>
      <c r="J107" s="56"/>
      <c r="K107" s="56"/>
      <c r="L107" s="56"/>
      <c r="M107" s="56"/>
      <c r="N107" s="56"/>
      <c r="O107" s="56"/>
      <c r="P107" s="56"/>
      <c r="Q107" s="56"/>
      <c r="R107" s="57"/>
    </row>
    <row r="111" spans="2:21" s="1" customFormat="1" ht="6.95" customHeight="1">
      <c r="B111" s="58"/>
      <c r="C111" s="59"/>
      <c r="D111" s="59"/>
      <c r="E111" s="59"/>
      <c r="F111" s="59"/>
      <c r="G111" s="59"/>
      <c r="H111" s="59"/>
      <c r="I111" s="59"/>
      <c r="J111" s="59"/>
      <c r="K111" s="59"/>
      <c r="L111" s="59"/>
      <c r="M111" s="59"/>
      <c r="N111" s="59"/>
      <c r="O111" s="59"/>
      <c r="P111" s="59"/>
      <c r="Q111" s="59"/>
      <c r="R111" s="60"/>
    </row>
    <row r="112" spans="2:21" s="1" customFormat="1" ht="36.950000000000003" customHeight="1">
      <c r="B112" s="31"/>
      <c r="C112" s="238" t="s">
        <v>118</v>
      </c>
      <c r="D112" s="284"/>
      <c r="E112" s="284"/>
      <c r="F112" s="284"/>
      <c r="G112" s="284"/>
      <c r="H112" s="284"/>
      <c r="I112" s="284"/>
      <c r="J112" s="284"/>
      <c r="K112" s="284"/>
      <c r="L112" s="284"/>
      <c r="M112" s="284"/>
      <c r="N112" s="284"/>
      <c r="O112" s="284"/>
      <c r="P112" s="284"/>
      <c r="Q112" s="284"/>
      <c r="R112" s="33"/>
    </row>
    <row r="113" spans="2:65" s="1" customFormat="1" ht="6.95" customHeight="1">
      <c r="B113" s="31"/>
      <c r="C113" s="32"/>
      <c r="D113" s="32"/>
      <c r="E113" s="32"/>
      <c r="F113" s="32"/>
      <c r="G113" s="32"/>
      <c r="H113" s="32"/>
      <c r="I113" s="32"/>
      <c r="J113" s="32"/>
      <c r="K113" s="32"/>
      <c r="L113" s="32"/>
      <c r="M113" s="32"/>
      <c r="N113" s="32"/>
      <c r="O113" s="32"/>
      <c r="P113" s="32"/>
      <c r="Q113" s="32"/>
      <c r="R113" s="33"/>
    </row>
    <row r="114" spans="2:65" s="1" customFormat="1" ht="30" customHeight="1">
      <c r="B114" s="31"/>
      <c r="C114" s="28" t="s">
        <v>16</v>
      </c>
      <c r="D114" s="32"/>
      <c r="E114" s="32"/>
      <c r="F114" s="285" t="str">
        <f>F6</f>
        <v xml:space="preserve"> Český rozhlas</v>
      </c>
      <c r="G114" s="286"/>
      <c r="H114" s="286"/>
      <c r="I114" s="286"/>
      <c r="J114" s="286"/>
      <c r="K114" s="286"/>
      <c r="L114" s="286"/>
      <c r="M114" s="286"/>
      <c r="N114" s="286"/>
      <c r="O114" s="286"/>
      <c r="P114" s="286"/>
      <c r="Q114" s="32"/>
      <c r="R114" s="33"/>
    </row>
    <row r="115" spans="2:65" s="1" customFormat="1" ht="36.950000000000003" customHeight="1">
      <c r="B115" s="31"/>
      <c r="C115" s="65" t="s">
        <v>92</v>
      </c>
      <c r="D115" s="32"/>
      <c r="E115" s="32"/>
      <c r="F115" s="244">
        <v>2</v>
      </c>
      <c r="G115" s="284"/>
      <c r="H115" s="284"/>
      <c r="I115" s="284"/>
      <c r="J115" s="284"/>
      <c r="K115" s="284"/>
      <c r="L115" s="284"/>
      <c r="M115" s="284"/>
      <c r="N115" s="284"/>
      <c r="O115" s="284"/>
      <c r="P115" s="284"/>
      <c r="Q115" s="32"/>
      <c r="R115" s="33"/>
    </row>
    <row r="116" spans="2:65" s="1" customFormat="1" ht="6.95" customHeight="1">
      <c r="B116" s="31"/>
      <c r="C116" s="32"/>
      <c r="D116" s="32"/>
      <c r="E116" s="32"/>
      <c r="F116" s="32"/>
      <c r="G116" s="32"/>
      <c r="H116" s="32"/>
      <c r="I116" s="32"/>
      <c r="J116" s="32"/>
      <c r="K116" s="32"/>
      <c r="L116" s="32"/>
      <c r="M116" s="32"/>
      <c r="N116" s="32"/>
      <c r="O116" s="32"/>
      <c r="P116" s="32"/>
      <c r="Q116" s="32"/>
      <c r="R116" s="33"/>
    </row>
    <row r="117" spans="2:65" s="1" customFormat="1" ht="18" customHeight="1">
      <c r="B117" s="31"/>
      <c r="C117" s="28" t="s">
        <v>19</v>
      </c>
      <c r="D117" s="32"/>
      <c r="E117" s="32"/>
      <c r="F117" s="26" t="str">
        <f>F9</f>
        <v xml:space="preserve"> </v>
      </c>
      <c r="G117" s="32"/>
      <c r="H117" s="32"/>
      <c r="I117" s="32"/>
      <c r="J117" s="32"/>
      <c r="K117" s="28" t="s">
        <v>21</v>
      </c>
      <c r="L117" s="32"/>
      <c r="M117" s="287" t="str">
        <f>IF(O9="","",O9)</f>
        <v>6. 2. 2019</v>
      </c>
      <c r="N117" s="287"/>
      <c r="O117" s="287"/>
      <c r="P117" s="287"/>
      <c r="Q117" s="32"/>
      <c r="R117" s="33"/>
    </row>
    <row r="118" spans="2:65" s="1" customFormat="1" ht="6.95" customHeight="1">
      <c r="B118" s="31"/>
      <c r="C118" s="32"/>
      <c r="D118" s="32"/>
      <c r="E118" s="32"/>
      <c r="F118" s="32"/>
      <c r="G118" s="32"/>
      <c r="H118" s="32"/>
      <c r="I118" s="32"/>
      <c r="J118" s="32"/>
      <c r="K118" s="32"/>
      <c r="L118" s="32"/>
      <c r="M118" s="32"/>
      <c r="N118" s="32"/>
      <c r="O118" s="32"/>
      <c r="P118" s="32"/>
      <c r="Q118" s="32"/>
      <c r="R118" s="33"/>
    </row>
    <row r="119" spans="2:65" s="1" customFormat="1" ht="15">
      <c r="B119" s="31"/>
      <c r="C119" s="28" t="s">
        <v>23</v>
      </c>
      <c r="D119" s="32"/>
      <c r="E119" s="32"/>
      <c r="F119" s="26" t="str">
        <f>E12</f>
        <v xml:space="preserve"> </v>
      </c>
      <c r="G119" s="32"/>
      <c r="H119" s="32"/>
      <c r="I119" s="32"/>
      <c r="J119" s="32"/>
      <c r="K119" s="28" t="s">
        <v>27</v>
      </c>
      <c r="L119" s="32"/>
      <c r="M119" s="268" t="str">
        <f>E18</f>
        <v xml:space="preserve"> </v>
      </c>
      <c r="N119" s="268"/>
      <c r="O119" s="268"/>
      <c r="P119" s="268"/>
      <c r="Q119" s="268"/>
      <c r="R119" s="33"/>
    </row>
    <row r="120" spans="2:65" s="1" customFormat="1" ht="14.45" customHeight="1">
      <c r="B120" s="31"/>
      <c r="C120" s="28" t="s">
        <v>26</v>
      </c>
      <c r="D120" s="32"/>
      <c r="E120" s="32"/>
      <c r="F120" s="26" t="str">
        <f>IF(E15="","",E15)</f>
        <v xml:space="preserve"> </v>
      </c>
      <c r="G120" s="32"/>
      <c r="H120" s="32"/>
      <c r="I120" s="32"/>
      <c r="J120" s="32"/>
      <c r="K120" s="28" t="s">
        <v>29</v>
      </c>
      <c r="L120" s="32"/>
      <c r="M120" s="268" t="str">
        <f>E21</f>
        <v xml:space="preserve"> </v>
      </c>
      <c r="N120" s="268"/>
      <c r="O120" s="268"/>
      <c r="P120" s="268"/>
      <c r="Q120" s="268"/>
      <c r="R120" s="33"/>
    </row>
    <row r="121" spans="2:65" s="1" customFormat="1" ht="10.35" customHeight="1">
      <c r="B121" s="31"/>
      <c r="C121" s="32"/>
      <c r="D121" s="32"/>
      <c r="E121" s="32"/>
      <c r="F121" s="32"/>
      <c r="G121" s="32"/>
      <c r="H121" s="32"/>
      <c r="I121" s="32"/>
      <c r="J121" s="32"/>
      <c r="K121" s="32"/>
      <c r="L121" s="32"/>
      <c r="M121" s="32"/>
      <c r="N121" s="32"/>
      <c r="O121" s="32"/>
      <c r="P121" s="32"/>
      <c r="Q121" s="32"/>
      <c r="R121" s="33"/>
    </row>
    <row r="122" spans="2:65" s="8" customFormat="1" ht="29.25" customHeight="1">
      <c r="B122" s="117"/>
      <c r="C122" s="118" t="s">
        <v>119</v>
      </c>
      <c r="D122" s="119" t="s">
        <v>120</v>
      </c>
      <c r="E122" s="119" t="s">
        <v>51</v>
      </c>
      <c r="F122" s="292" t="s">
        <v>121</v>
      </c>
      <c r="G122" s="292"/>
      <c r="H122" s="292"/>
      <c r="I122" s="292"/>
      <c r="J122" s="119" t="s">
        <v>122</v>
      </c>
      <c r="K122" s="119" t="s">
        <v>123</v>
      </c>
      <c r="L122" s="292" t="s">
        <v>124</v>
      </c>
      <c r="M122" s="292"/>
      <c r="N122" s="292" t="s">
        <v>96</v>
      </c>
      <c r="O122" s="292"/>
      <c r="P122" s="292"/>
      <c r="Q122" s="293"/>
      <c r="R122" s="120"/>
      <c r="T122" s="72" t="s">
        <v>125</v>
      </c>
      <c r="U122" s="73" t="s">
        <v>33</v>
      </c>
      <c r="V122" s="73" t="s">
        <v>126</v>
      </c>
      <c r="W122" s="73" t="s">
        <v>127</v>
      </c>
      <c r="X122" s="73" t="s">
        <v>128</v>
      </c>
      <c r="Y122" s="73" t="s">
        <v>129</v>
      </c>
      <c r="Z122" s="73" t="s">
        <v>130</v>
      </c>
      <c r="AA122" s="74" t="s">
        <v>131</v>
      </c>
    </row>
    <row r="123" spans="2:65" s="1" customFormat="1" ht="29.25" customHeight="1">
      <c r="B123" s="31"/>
      <c r="C123" s="76" t="s">
        <v>93</v>
      </c>
      <c r="D123" s="32"/>
      <c r="E123" s="32"/>
      <c r="F123" s="32"/>
      <c r="G123" s="32"/>
      <c r="H123" s="32"/>
      <c r="I123" s="32"/>
      <c r="J123" s="32"/>
      <c r="K123" s="32"/>
      <c r="L123" s="32"/>
      <c r="M123" s="32"/>
      <c r="N123" s="301">
        <f>N124+N163+N175+N181</f>
        <v>0</v>
      </c>
      <c r="O123" s="302"/>
      <c r="P123" s="302"/>
      <c r="Q123" s="302"/>
      <c r="R123" s="33"/>
      <c r="T123" s="75"/>
      <c r="U123" s="47"/>
      <c r="V123" s="47"/>
      <c r="W123" s="121" t="e">
        <f>W124+W163+#REF!+#REF!+W175+W181</f>
        <v>#REF!</v>
      </c>
      <c r="X123" s="47"/>
      <c r="Y123" s="121" t="e">
        <f>Y124+Y163+#REF!+#REF!+Y175+Y181</f>
        <v>#REF!</v>
      </c>
      <c r="Z123" s="47"/>
      <c r="AA123" s="122" t="e">
        <f>AA124+AA163+#REF!+#REF!+AA175+AA181</f>
        <v>#REF!</v>
      </c>
      <c r="AT123" s="18" t="s">
        <v>67</v>
      </c>
      <c r="AU123" s="18" t="s">
        <v>98</v>
      </c>
      <c r="BK123" s="123" t="e">
        <f>BK124+BK163+#REF!+#REF!+BK175+BK181</f>
        <v>#REF!</v>
      </c>
    </row>
    <row r="124" spans="2:65" s="9" customFormat="1" ht="37.35" customHeight="1">
      <c r="B124" s="124"/>
      <c r="C124" s="125"/>
      <c r="D124" s="126" t="s">
        <v>99</v>
      </c>
      <c r="E124" s="126"/>
      <c r="F124" s="126"/>
      <c r="G124" s="126"/>
      <c r="H124" s="126"/>
      <c r="I124" s="126"/>
      <c r="J124" s="126"/>
      <c r="K124" s="126"/>
      <c r="L124" s="126"/>
      <c r="M124" s="126"/>
      <c r="N124" s="294">
        <f>N125+N143+N149+N156+N158</f>
        <v>0</v>
      </c>
      <c r="O124" s="295"/>
      <c r="P124" s="295"/>
      <c r="Q124" s="295"/>
      <c r="R124" s="127"/>
      <c r="T124" s="128"/>
      <c r="U124" s="125"/>
      <c r="V124" s="125"/>
      <c r="W124" s="129" t="e">
        <f>W125+#REF!+#REF!+#REF!+W143+W149+W156+W158</f>
        <v>#REF!</v>
      </c>
      <c r="X124" s="125"/>
      <c r="Y124" s="129" t="e">
        <f>Y125+#REF!+#REF!+#REF!+Y143+Y149+Y156+Y158</f>
        <v>#REF!</v>
      </c>
      <c r="Z124" s="125"/>
      <c r="AA124" s="130" t="e">
        <f>AA125+#REF!+#REF!+#REF!+AA143+AA149+AA156+AA158</f>
        <v>#REF!</v>
      </c>
      <c r="AR124" s="131" t="s">
        <v>74</v>
      </c>
      <c r="AT124" s="132" t="s">
        <v>67</v>
      </c>
      <c r="AU124" s="132" t="s">
        <v>68</v>
      </c>
      <c r="AY124" s="131" t="s">
        <v>132</v>
      </c>
      <c r="BK124" s="133" t="e">
        <f>BK125+#REF!+#REF!+#REF!+BK143+BK149+BK156+BK158</f>
        <v>#REF!</v>
      </c>
    </row>
    <row r="125" spans="2:65" s="9" customFormat="1" ht="19.899999999999999" customHeight="1">
      <c r="B125" s="124"/>
      <c r="C125" s="125"/>
      <c r="D125" s="134" t="s">
        <v>100</v>
      </c>
      <c r="E125" s="134"/>
      <c r="F125" s="134"/>
      <c r="G125" s="134"/>
      <c r="H125" s="134"/>
      <c r="I125" s="134"/>
      <c r="J125" s="134"/>
      <c r="K125" s="134"/>
      <c r="L125" s="134"/>
      <c r="M125" s="134"/>
      <c r="N125" s="273">
        <f>SUM(N126:Q142)</f>
        <v>0</v>
      </c>
      <c r="O125" s="274"/>
      <c r="P125" s="274"/>
      <c r="Q125" s="274"/>
      <c r="R125" s="127"/>
      <c r="T125" s="128"/>
      <c r="U125" s="125"/>
      <c r="V125" s="125"/>
      <c r="W125" s="129">
        <f>SUM(W126:W142)</f>
        <v>0</v>
      </c>
      <c r="X125" s="125"/>
      <c r="Y125" s="129">
        <f>SUM(Y126:Y142)</f>
        <v>0</v>
      </c>
      <c r="Z125" s="125"/>
      <c r="AA125" s="130">
        <f>SUM(AA126:AA142)</f>
        <v>0</v>
      </c>
      <c r="AR125" s="131" t="s">
        <v>74</v>
      </c>
      <c r="AT125" s="132" t="s">
        <v>67</v>
      </c>
      <c r="AU125" s="132" t="s">
        <v>74</v>
      </c>
      <c r="AY125" s="131" t="s">
        <v>132</v>
      </c>
      <c r="BK125" s="133">
        <f>SUM(BK126:BK142)</f>
        <v>0</v>
      </c>
    </row>
    <row r="126" spans="2:65" s="1" customFormat="1" ht="38.25" customHeight="1">
      <c r="B126" s="135"/>
      <c r="C126" s="136">
        <v>1</v>
      </c>
      <c r="D126" s="136" t="s">
        <v>133</v>
      </c>
      <c r="E126" s="137" t="s">
        <v>134</v>
      </c>
      <c r="F126" s="275" t="s">
        <v>135</v>
      </c>
      <c r="G126" s="275"/>
      <c r="H126" s="275"/>
      <c r="I126" s="275"/>
      <c r="J126" s="138" t="s">
        <v>136</v>
      </c>
      <c r="K126" s="139">
        <v>15</v>
      </c>
      <c r="L126" s="271"/>
      <c r="M126" s="271"/>
      <c r="N126" s="271">
        <f t="shared" ref="N126:N142" si="0">ROUND(L126*K126,2)</f>
        <v>0</v>
      </c>
      <c r="O126" s="271"/>
      <c r="P126" s="271"/>
      <c r="Q126" s="271"/>
      <c r="R126" s="140"/>
      <c r="T126" s="141" t="s">
        <v>5</v>
      </c>
      <c r="U126" s="40" t="s">
        <v>34</v>
      </c>
      <c r="V126" s="142">
        <v>0</v>
      </c>
      <c r="W126" s="142">
        <f t="shared" ref="W126:W142" si="1">V126*K126</f>
        <v>0</v>
      </c>
      <c r="X126" s="142">
        <v>0</v>
      </c>
      <c r="Y126" s="142">
        <f t="shared" ref="Y126:Y142" si="2">X126*K126</f>
        <v>0</v>
      </c>
      <c r="Z126" s="142">
        <v>0</v>
      </c>
      <c r="AA126" s="143">
        <f t="shared" ref="AA126:AA142" si="3">Z126*K126</f>
        <v>0</v>
      </c>
      <c r="AR126" s="18" t="s">
        <v>137</v>
      </c>
      <c r="AT126" s="18" t="s">
        <v>133</v>
      </c>
      <c r="AU126" s="18" t="s">
        <v>90</v>
      </c>
      <c r="AY126" s="18" t="s">
        <v>132</v>
      </c>
      <c r="BE126" s="144">
        <f t="shared" ref="BE126:BE142" si="4">IF(U126="základní",N126,0)</f>
        <v>0</v>
      </c>
      <c r="BF126" s="144">
        <f t="shared" ref="BF126:BF142" si="5">IF(U126="snížená",N126,0)</f>
        <v>0</v>
      </c>
      <c r="BG126" s="144">
        <f t="shared" ref="BG126:BG142" si="6">IF(U126="zákl. přenesená",N126,0)</f>
        <v>0</v>
      </c>
      <c r="BH126" s="144">
        <f t="shared" ref="BH126:BH142" si="7">IF(U126="sníž. přenesená",N126,0)</f>
        <v>0</v>
      </c>
      <c r="BI126" s="144">
        <f t="shared" ref="BI126:BI142" si="8">IF(U126="nulová",N126,0)</f>
        <v>0</v>
      </c>
      <c r="BJ126" s="18" t="s">
        <v>74</v>
      </c>
      <c r="BK126" s="144">
        <f t="shared" ref="BK126:BK142" si="9">ROUND(L126*K126,2)</f>
        <v>0</v>
      </c>
      <c r="BL126" s="18" t="s">
        <v>137</v>
      </c>
      <c r="BM126" s="18" t="s">
        <v>90</v>
      </c>
    </row>
    <row r="127" spans="2:65" s="1" customFormat="1" ht="38.25" customHeight="1">
      <c r="B127" s="135"/>
      <c r="C127" s="136">
        <v>2</v>
      </c>
      <c r="D127" s="136" t="s">
        <v>133</v>
      </c>
      <c r="E127" s="137" t="s">
        <v>138</v>
      </c>
      <c r="F127" s="275" t="s">
        <v>139</v>
      </c>
      <c r="G127" s="275"/>
      <c r="H127" s="275"/>
      <c r="I127" s="275"/>
      <c r="J127" s="138" t="s">
        <v>136</v>
      </c>
      <c r="K127" s="139">
        <v>6</v>
      </c>
      <c r="L127" s="271"/>
      <c r="M127" s="271"/>
      <c r="N127" s="271">
        <f t="shared" si="0"/>
        <v>0</v>
      </c>
      <c r="O127" s="271"/>
      <c r="P127" s="271"/>
      <c r="Q127" s="271"/>
      <c r="R127" s="140"/>
      <c r="T127" s="141" t="s">
        <v>5</v>
      </c>
      <c r="U127" s="40" t="s">
        <v>34</v>
      </c>
      <c r="V127" s="142">
        <v>0</v>
      </c>
      <c r="W127" s="142">
        <f t="shared" si="1"/>
        <v>0</v>
      </c>
      <c r="X127" s="142">
        <v>0</v>
      </c>
      <c r="Y127" s="142">
        <f t="shared" si="2"/>
        <v>0</v>
      </c>
      <c r="Z127" s="142">
        <v>0</v>
      </c>
      <c r="AA127" s="143">
        <f t="shared" si="3"/>
        <v>0</v>
      </c>
      <c r="AR127" s="18" t="s">
        <v>137</v>
      </c>
      <c r="AT127" s="18" t="s">
        <v>133</v>
      </c>
      <c r="AU127" s="18" t="s">
        <v>90</v>
      </c>
      <c r="AY127" s="18" t="s">
        <v>132</v>
      </c>
      <c r="BE127" s="144">
        <f t="shared" si="4"/>
        <v>0</v>
      </c>
      <c r="BF127" s="144">
        <f t="shared" si="5"/>
        <v>0</v>
      </c>
      <c r="BG127" s="144">
        <f t="shared" si="6"/>
        <v>0</v>
      </c>
      <c r="BH127" s="144">
        <f t="shared" si="7"/>
        <v>0</v>
      </c>
      <c r="BI127" s="144">
        <f t="shared" si="8"/>
        <v>0</v>
      </c>
      <c r="BJ127" s="18" t="s">
        <v>74</v>
      </c>
      <c r="BK127" s="144">
        <f t="shared" si="9"/>
        <v>0</v>
      </c>
      <c r="BL127" s="18" t="s">
        <v>137</v>
      </c>
      <c r="BM127" s="18" t="s">
        <v>137</v>
      </c>
    </row>
    <row r="128" spans="2:65" s="1" customFormat="1" ht="25.5" customHeight="1">
      <c r="B128" s="135"/>
      <c r="C128" s="136">
        <v>3</v>
      </c>
      <c r="D128" s="136" t="s">
        <v>133</v>
      </c>
      <c r="E128" s="137" t="s">
        <v>140</v>
      </c>
      <c r="F128" s="275" t="s">
        <v>141</v>
      </c>
      <c r="G128" s="275"/>
      <c r="H128" s="275"/>
      <c r="I128" s="275"/>
      <c r="J128" s="138" t="s">
        <v>136</v>
      </c>
      <c r="K128" s="139">
        <v>45</v>
      </c>
      <c r="L128" s="271"/>
      <c r="M128" s="271"/>
      <c r="N128" s="271">
        <f t="shared" si="0"/>
        <v>0</v>
      </c>
      <c r="O128" s="271"/>
      <c r="P128" s="271"/>
      <c r="Q128" s="271"/>
      <c r="R128" s="140"/>
      <c r="T128" s="141" t="s">
        <v>5</v>
      </c>
      <c r="U128" s="40" t="s">
        <v>34</v>
      </c>
      <c r="V128" s="142">
        <v>0</v>
      </c>
      <c r="W128" s="142">
        <f t="shared" si="1"/>
        <v>0</v>
      </c>
      <c r="X128" s="142">
        <v>0</v>
      </c>
      <c r="Y128" s="142">
        <f t="shared" si="2"/>
        <v>0</v>
      </c>
      <c r="Z128" s="142">
        <v>0</v>
      </c>
      <c r="AA128" s="143">
        <f t="shared" si="3"/>
        <v>0</v>
      </c>
      <c r="AR128" s="18" t="s">
        <v>137</v>
      </c>
      <c r="AT128" s="18" t="s">
        <v>133</v>
      </c>
      <c r="AU128" s="18" t="s">
        <v>90</v>
      </c>
      <c r="AY128" s="18" t="s">
        <v>132</v>
      </c>
      <c r="BE128" s="144">
        <f t="shared" si="4"/>
        <v>0</v>
      </c>
      <c r="BF128" s="144">
        <f t="shared" si="5"/>
        <v>0</v>
      </c>
      <c r="BG128" s="144">
        <f t="shared" si="6"/>
        <v>0</v>
      </c>
      <c r="BH128" s="144">
        <f t="shared" si="7"/>
        <v>0</v>
      </c>
      <c r="BI128" s="144">
        <f t="shared" si="8"/>
        <v>0</v>
      </c>
      <c r="BJ128" s="18" t="s">
        <v>74</v>
      </c>
      <c r="BK128" s="144">
        <f t="shared" si="9"/>
        <v>0</v>
      </c>
      <c r="BL128" s="18" t="s">
        <v>137</v>
      </c>
      <c r="BM128" s="18" t="s">
        <v>142</v>
      </c>
    </row>
    <row r="129" spans="2:65" s="1" customFormat="1" ht="25.5" customHeight="1">
      <c r="B129" s="135"/>
      <c r="C129" s="136">
        <v>4</v>
      </c>
      <c r="D129" s="136" t="s">
        <v>133</v>
      </c>
      <c r="E129" s="137" t="s">
        <v>143</v>
      </c>
      <c r="F129" s="275" t="s">
        <v>144</v>
      </c>
      <c r="G129" s="275"/>
      <c r="H129" s="275"/>
      <c r="I129" s="275"/>
      <c r="J129" s="138" t="s">
        <v>136</v>
      </c>
      <c r="K129" s="139">
        <v>1</v>
      </c>
      <c r="L129" s="271"/>
      <c r="M129" s="271"/>
      <c r="N129" s="271">
        <f t="shared" si="0"/>
        <v>0</v>
      </c>
      <c r="O129" s="271"/>
      <c r="P129" s="271"/>
      <c r="Q129" s="271"/>
      <c r="R129" s="140"/>
      <c r="T129" s="141" t="s">
        <v>5</v>
      </c>
      <c r="U129" s="40" t="s">
        <v>34</v>
      </c>
      <c r="V129" s="142">
        <v>0</v>
      </c>
      <c r="W129" s="142">
        <f t="shared" si="1"/>
        <v>0</v>
      </c>
      <c r="X129" s="142">
        <v>0</v>
      </c>
      <c r="Y129" s="142">
        <f t="shared" si="2"/>
        <v>0</v>
      </c>
      <c r="Z129" s="142">
        <v>0</v>
      </c>
      <c r="AA129" s="143">
        <f t="shared" si="3"/>
        <v>0</v>
      </c>
      <c r="AR129" s="18" t="s">
        <v>137</v>
      </c>
      <c r="AT129" s="18" t="s">
        <v>133</v>
      </c>
      <c r="AU129" s="18" t="s">
        <v>90</v>
      </c>
      <c r="AY129" s="18" t="s">
        <v>132</v>
      </c>
      <c r="BE129" s="144">
        <f t="shared" si="4"/>
        <v>0</v>
      </c>
      <c r="BF129" s="144">
        <f t="shared" si="5"/>
        <v>0</v>
      </c>
      <c r="BG129" s="144">
        <f t="shared" si="6"/>
        <v>0</v>
      </c>
      <c r="BH129" s="144">
        <f t="shared" si="7"/>
        <v>0</v>
      </c>
      <c r="BI129" s="144">
        <f t="shared" si="8"/>
        <v>0</v>
      </c>
      <c r="BJ129" s="18" t="s">
        <v>74</v>
      </c>
      <c r="BK129" s="144">
        <f t="shared" si="9"/>
        <v>0</v>
      </c>
      <c r="BL129" s="18" t="s">
        <v>137</v>
      </c>
      <c r="BM129" s="18" t="s">
        <v>145</v>
      </c>
    </row>
    <row r="130" spans="2:65" s="1" customFormat="1" ht="25.5" customHeight="1">
      <c r="B130" s="135"/>
      <c r="C130" s="136">
        <v>5</v>
      </c>
      <c r="D130" s="136" t="s">
        <v>133</v>
      </c>
      <c r="E130" s="137" t="s">
        <v>146</v>
      </c>
      <c r="F130" s="275" t="s">
        <v>147</v>
      </c>
      <c r="G130" s="275"/>
      <c r="H130" s="275"/>
      <c r="I130" s="275"/>
      <c r="J130" s="138" t="s">
        <v>148</v>
      </c>
      <c r="K130" s="139">
        <v>1</v>
      </c>
      <c r="L130" s="271"/>
      <c r="M130" s="271"/>
      <c r="N130" s="271">
        <f t="shared" si="0"/>
        <v>0</v>
      </c>
      <c r="O130" s="271"/>
      <c r="P130" s="271"/>
      <c r="Q130" s="271"/>
      <c r="R130" s="140"/>
      <c r="T130" s="141" t="s">
        <v>5</v>
      </c>
      <c r="U130" s="40" t="s">
        <v>34</v>
      </c>
      <c r="V130" s="142">
        <v>0</v>
      </c>
      <c r="W130" s="142">
        <f t="shared" si="1"/>
        <v>0</v>
      </c>
      <c r="X130" s="142">
        <v>0</v>
      </c>
      <c r="Y130" s="142">
        <f t="shared" si="2"/>
        <v>0</v>
      </c>
      <c r="Z130" s="142">
        <v>0</v>
      </c>
      <c r="AA130" s="143">
        <f t="shared" si="3"/>
        <v>0</v>
      </c>
      <c r="AR130" s="18" t="s">
        <v>137</v>
      </c>
      <c r="AT130" s="18" t="s">
        <v>133</v>
      </c>
      <c r="AU130" s="18" t="s">
        <v>90</v>
      </c>
      <c r="AY130" s="18" t="s">
        <v>132</v>
      </c>
      <c r="BE130" s="144">
        <f t="shared" si="4"/>
        <v>0</v>
      </c>
      <c r="BF130" s="144">
        <f t="shared" si="5"/>
        <v>0</v>
      </c>
      <c r="BG130" s="144">
        <f t="shared" si="6"/>
        <v>0</v>
      </c>
      <c r="BH130" s="144">
        <f t="shared" si="7"/>
        <v>0</v>
      </c>
      <c r="BI130" s="144">
        <f t="shared" si="8"/>
        <v>0</v>
      </c>
      <c r="BJ130" s="18" t="s">
        <v>74</v>
      </c>
      <c r="BK130" s="144">
        <f t="shared" si="9"/>
        <v>0</v>
      </c>
      <c r="BL130" s="18" t="s">
        <v>137</v>
      </c>
      <c r="BM130" s="18" t="s">
        <v>149</v>
      </c>
    </row>
    <row r="131" spans="2:65" s="1" customFormat="1" ht="25.5" customHeight="1">
      <c r="B131" s="135"/>
      <c r="C131" s="136">
        <v>6</v>
      </c>
      <c r="D131" s="136" t="s">
        <v>133</v>
      </c>
      <c r="E131" s="137" t="s">
        <v>150</v>
      </c>
      <c r="F131" s="275" t="s">
        <v>151</v>
      </c>
      <c r="G131" s="275"/>
      <c r="H131" s="275"/>
      <c r="I131" s="275"/>
      <c r="J131" s="138" t="s">
        <v>148</v>
      </c>
      <c r="K131" s="139">
        <v>1</v>
      </c>
      <c r="L131" s="271"/>
      <c r="M131" s="271"/>
      <c r="N131" s="271">
        <f t="shared" si="0"/>
        <v>0</v>
      </c>
      <c r="O131" s="271"/>
      <c r="P131" s="271"/>
      <c r="Q131" s="271"/>
      <c r="R131" s="140"/>
      <c r="T131" s="141" t="s">
        <v>5</v>
      </c>
      <c r="U131" s="40" t="s">
        <v>34</v>
      </c>
      <c r="V131" s="142">
        <v>0</v>
      </c>
      <c r="W131" s="142">
        <f t="shared" si="1"/>
        <v>0</v>
      </c>
      <c r="X131" s="142">
        <v>0</v>
      </c>
      <c r="Y131" s="142">
        <f t="shared" si="2"/>
        <v>0</v>
      </c>
      <c r="Z131" s="142">
        <v>0</v>
      </c>
      <c r="AA131" s="143">
        <f t="shared" si="3"/>
        <v>0</v>
      </c>
      <c r="AR131" s="18" t="s">
        <v>137</v>
      </c>
      <c r="AT131" s="18" t="s">
        <v>133</v>
      </c>
      <c r="AU131" s="18" t="s">
        <v>90</v>
      </c>
      <c r="AY131" s="18" t="s">
        <v>132</v>
      </c>
      <c r="BE131" s="144">
        <f t="shared" si="4"/>
        <v>0</v>
      </c>
      <c r="BF131" s="144">
        <f t="shared" si="5"/>
        <v>0</v>
      </c>
      <c r="BG131" s="144">
        <f t="shared" si="6"/>
        <v>0</v>
      </c>
      <c r="BH131" s="144">
        <f t="shared" si="7"/>
        <v>0</v>
      </c>
      <c r="BI131" s="144">
        <f t="shared" si="8"/>
        <v>0</v>
      </c>
      <c r="BJ131" s="18" t="s">
        <v>74</v>
      </c>
      <c r="BK131" s="144">
        <f t="shared" si="9"/>
        <v>0</v>
      </c>
      <c r="BL131" s="18" t="s">
        <v>137</v>
      </c>
      <c r="BM131" s="18" t="s">
        <v>152</v>
      </c>
    </row>
    <row r="132" spans="2:65" s="1" customFormat="1" ht="25.5" customHeight="1">
      <c r="B132" s="135"/>
      <c r="C132" s="136">
        <v>7</v>
      </c>
      <c r="D132" s="136" t="s">
        <v>133</v>
      </c>
      <c r="E132" s="145" t="s">
        <v>153</v>
      </c>
      <c r="F132" s="305" t="s">
        <v>154</v>
      </c>
      <c r="G132" s="306"/>
      <c r="H132" s="306"/>
      <c r="I132" s="307"/>
      <c r="J132" s="138" t="s">
        <v>155</v>
      </c>
      <c r="K132" s="139">
        <v>154.80000000000001</v>
      </c>
      <c r="L132" s="271"/>
      <c r="M132" s="271"/>
      <c r="N132" s="271">
        <f t="shared" si="0"/>
        <v>0</v>
      </c>
      <c r="O132" s="271"/>
      <c r="P132" s="271"/>
      <c r="Q132" s="271"/>
      <c r="R132" s="140"/>
      <c r="T132" s="141" t="s">
        <v>5</v>
      </c>
      <c r="U132" s="40" t="s">
        <v>34</v>
      </c>
      <c r="V132" s="142">
        <v>0</v>
      </c>
      <c r="W132" s="142">
        <f t="shared" si="1"/>
        <v>0</v>
      </c>
      <c r="X132" s="142">
        <v>0</v>
      </c>
      <c r="Y132" s="142">
        <f t="shared" si="2"/>
        <v>0</v>
      </c>
      <c r="Z132" s="142">
        <v>0</v>
      </c>
      <c r="AA132" s="143">
        <f t="shared" si="3"/>
        <v>0</v>
      </c>
      <c r="AR132" s="18" t="s">
        <v>137</v>
      </c>
      <c r="AT132" s="18" t="s">
        <v>133</v>
      </c>
      <c r="AU132" s="18" t="s">
        <v>90</v>
      </c>
      <c r="AY132" s="18" t="s">
        <v>132</v>
      </c>
      <c r="BE132" s="144">
        <f t="shared" si="4"/>
        <v>0</v>
      </c>
      <c r="BF132" s="144">
        <f t="shared" si="5"/>
        <v>0</v>
      </c>
      <c r="BG132" s="144">
        <f t="shared" si="6"/>
        <v>0</v>
      </c>
      <c r="BH132" s="144">
        <f t="shared" si="7"/>
        <v>0</v>
      </c>
      <c r="BI132" s="144">
        <f t="shared" si="8"/>
        <v>0</v>
      </c>
      <c r="BJ132" s="18" t="s">
        <v>74</v>
      </c>
      <c r="BK132" s="144">
        <f t="shared" si="9"/>
        <v>0</v>
      </c>
      <c r="BL132" s="18" t="s">
        <v>137</v>
      </c>
      <c r="BM132" s="18" t="s">
        <v>156</v>
      </c>
    </row>
    <row r="133" spans="2:65" s="1" customFormat="1" ht="25.5" customHeight="1">
      <c r="B133" s="135"/>
      <c r="C133" s="136">
        <v>8</v>
      </c>
      <c r="D133" s="136" t="s">
        <v>133</v>
      </c>
      <c r="E133" s="145" t="s">
        <v>157</v>
      </c>
      <c r="F133" s="305" t="s">
        <v>158</v>
      </c>
      <c r="G133" s="306"/>
      <c r="H133" s="306"/>
      <c r="I133" s="307"/>
      <c r="J133" s="138" t="s">
        <v>155</v>
      </c>
      <c r="K133" s="139">
        <v>154.80000000000001</v>
      </c>
      <c r="L133" s="271"/>
      <c r="M133" s="271"/>
      <c r="N133" s="271">
        <f t="shared" si="0"/>
        <v>0</v>
      </c>
      <c r="O133" s="271"/>
      <c r="P133" s="271"/>
      <c r="Q133" s="271"/>
      <c r="R133" s="140"/>
      <c r="T133" s="141" t="s">
        <v>5</v>
      </c>
      <c r="U133" s="40" t="s">
        <v>34</v>
      </c>
      <c r="V133" s="142">
        <v>0</v>
      </c>
      <c r="W133" s="142">
        <f t="shared" si="1"/>
        <v>0</v>
      </c>
      <c r="X133" s="142">
        <v>0</v>
      </c>
      <c r="Y133" s="142">
        <f t="shared" si="2"/>
        <v>0</v>
      </c>
      <c r="Z133" s="142">
        <v>0</v>
      </c>
      <c r="AA133" s="143">
        <f t="shared" si="3"/>
        <v>0</v>
      </c>
      <c r="AR133" s="18" t="s">
        <v>137</v>
      </c>
      <c r="AT133" s="18" t="s">
        <v>133</v>
      </c>
      <c r="AU133" s="18" t="s">
        <v>90</v>
      </c>
      <c r="AY133" s="18" t="s">
        <v>132</v>
      </c>
      <c r="BE133" s="144">
        <f t="shared" si="4"/>
        <v>0</v>
      </c>
      <c r="BF133" s="144">
        <f t="shared" si="5"/>
        <v>0</v>
      </c>
      <c r="BG133" s="144">
        <f t="shared" si="6"/>
        <v>0</v>
      </c>
      <c r="BH133" s="144">
        <f t="shared" si="7"/>
        <v>0</v>
      </c>
      <c r="BI133" s="144">
        <f t="shared" si="8"/>
        <v>0</v>
      </c>
      <c r="BJ133" s="18" t="s">
        <v>74</v>
      </c>
      <c r="BK133" s="144">
        <f t="shared" si="9"/>
        <v>0</v>
      </c>
      <c r="BL133" s="18" t="s">
        <v>137</v>
      </c>
      <c r="BM133" s="18" t="s">
        <v>159</v>
      </c>
    </row>
    <row r="134" spans="2:65" s="1" customFormat="1" ht="25.5" customHeight="1">
      <c r="B134" s="135"/>
      <c r="C134" s="136">
        <v>9</v>
      </c>
      <c r="D134" s="136" t="s">
        <v>133</v>
      </c>
      <c r="E134" s="137" t="s">
        <v>160</v>
      </c>
      <c r="F134" s="275" t="s">
        <v>161</v>
      </c>
      <c r="G134" s="275"/>
      <c r="H134" s="275"/>
      <c r="I134" s="275"/>
      <c r="J134" s="138" t="s">
        <v>148</v>
      </c>
      <c r="K134" s="139">
        <v>51.6</v>
      </c>
      <c r="L134" s="271"/>
      <c r="M134" s="271"/>
      <c r="N134" s="271">
        <f t="shared" si="0"/>
        <v>0</v>
      </c>
      <c r="O134" s="271"/>
      <c r="P134" s="271"/>
      <c r="Q134" s="271"/>
      <c r="R134" s="140"/>
      <c r="T134" s="141" t="s">
        <v>5</v>
      </c>
      <c r="U134" s="40" t="s">
        <v>34</v>
      </c>
      <c r="V134" s="142">
        <v>0</v>
      </c>
      <c r="W134" s="142">
        <f t="shared" si="1"/>
        <v>0</v>
      </c>
      <c r="X134" s="142">
        <v>0</v>
      </c>
      <c r="Y134" s="142">
        <f t="shared" si="2"/>
        <v>0</v>
      </c>
      <c r="Z134" s="142">
        <v>0</v>
      </c>
      <c r="AA134" s="143">
        <f t="shared" si="3"/>
        <v>0</v>
      </c>
      <c r="AR134" s="18" t="s">
        <v>137</v>
      </c>
      <c r="AT134" s="18" t="s">
        <v>133</v>
      </c>
      <c r="AU134" s="18" t="s">
        <v>90</v>
      </c>
      <c r="AY134" s="18" t="s">
        <v>132</v>
      </c>
      <c r="BE134" s="144">
        <f t="shared" si="4"/>
        <v>0</v>
      </c>
      <c r="BF134" s="144">
        <f t="shared" si="5"/>
        <v>0</v>
      </c>
      <c r="BG134" s="144">
        <f t="shared" si="6"/>
        <v>0</v>
      </c>
      <c r="BH134" s="144">
        <f t="shared" si="7"/>
        <v>0</v>
      </c>
      <c r="BI134" s="144">
        <f t="shared" si="8"/>
        <v>0</v>
      </c>
      <c r="BJ134" s="18" t="s">
        <v>74</v>
      </c>
      <c r="BK134" s="144">
        <f t="shared" si="9"/>
        <v>0</v>
      </c>
      <c r="BL134" s="18" t="s">
        <v>137</v>
      </c>
      <c r="BM134" s="18" t="s">
        <v>162</v>
      </c>
    </row>
    <row r="135" spans="2:65" s="1" customFormat="1" ht="25.5" customHeight="1">
      <c r="B135" s="135"/>
      <c r="C135" s="136">
        <v>10</v>
      </c>
      <c r="D135" s="136" t="s">
        <v>133</v>
      </c>
      <c r="E135" s="137" t="s">
        <v>163</v>
      </c>
      <c r="F135" s="275" t="s">
        <v>164</v>
      </c>
      <c r="G135" s="275"/>
      <c r="H135" s="275"/>
      <c r="I135" s="275"/>
      <c r="J135" s="138" t="s">
        <v>148</v>
      </c>
      <c r="K135" s="139">
        <v>51.6</v>
      </c>
      <c r="L135" s="271"/>
      <c r="M135" s="271"/>
      <c r="N135" s="271">
        <f t="shared" si="0"/>
        <v>0</v>
      </c>
      <c r="O135" s="271"/>
      <c r="P135" s="271"/>
      <c r="Q135" s="271"/>
      <c r="R135" s="140"/>
      <c r="T135" s="141" t="s">
        <v>5</v>
      </c>
      <c r="U135" s="40" t="s">
        <v>34</v>
      </c>
      <c r="V135" s="142">
        <v>0</v>
      </c>
      <c r="W135" s="142">
        <f t="shared" si="1"/>
        <v>0</v>
      </c>
      <c r="X135" s="142">
        <v>0</v>
      </c>
      <c r="Y135" s="142">
        <f t="shared" si="2"/>
        <v>0</v>
      </c>
      <c r="Z135" s="142">
        <v>0</v>
      </c>
      <c r="AA135" s="143">
        <f t="shared" si="3"/>
        <v>0</v>
      </c>
      <c r="AR135" s="18" t="s">
        <v>137</v>
      </c>
      <c r="AT135" s="18" t="s">
        <v>133</v>
      </c>
      <c r="AU135" s="18" t="s">
        <v>90</v>
      </c>
      <c r="AY135" s="18" t="s">
        <v>132</v>
      </c>
      <c r="BE135" s="144">
        <f t="shared" si="4"/>
        <v>0</v>
      </c>
      <c r="BF135" s="144">
        <f t="shared" si="5"/>
        <v>0</v>
      </c>
      <c r="BG135" s="144">
        <f t="shared" si="6"/>
        <v>0</v>
      </c>
      <c r="BH135" s="144">
        <f t="shared" si="7"/>
        <v>0</v>
      </c>
      <c r="BI135" s="144">
        <f t="shared" si="8"/>
        <v>0</v>
      </c>
      <c r="BJ135" s="18" t="s">
        <v>74</v>
      </c>
      <c r="BK135" s="144">
        <f t="shared" si="9"/>
        <v>0</v>
      </c>
      <c r="BL135" s="18" t="s">
        <v>137</v>
      </c>
      <c r="BM135" s="18" t="s">
        <v>165</v>
      </c>
    </row>
    <row r="136" spans="2:65" s="1" customFormat="1" ht="38.25" customHeight="1">
      <c r="B136" s="135"/>
      <c r="C136" s="136">
        <v>11</v>
      </c>
      <c r="D136" s="136" t="s">
        <v>133</v>
      </c>
      <c r="E136" s="137" t="s">
        <v>166</v>
      </c>
      <c r="F136" s="275" t="s">
        <v>167</v>
      </c>
      <c r="G136" s="275"/>
      <c r="H136" s="275"/>
      <c r="I136" s="275"/>
      <c r="J136" s="138" t="s">
        <v>155</v>
      </c>
      <c r="K136" s="139">
        <v>154.80000000000001</v>
      </c>
      <c r="L136" s="271"/>
      <c r="M136" s="271"/>
      <c r="N136" s="271">
        <f t="shared" si="0"/>
        <v>0</v>
      </c>
      <c r="O136" s="271"/>
      <c r="P136" s="271"/>
      <c r="Q136" s="271"/>
      <c r="R136" s="140"/>
      <c r="T136" s="141" t="s">
        <v>5</v>
      </c>
      <c r="U136" s="40" t="s">
        <v>34</v>
      </c>
      <c r="V136" s="142">
        <v>0</v>
      </c>
      <c r="W136" s="142">
        <f t="shared" si="1"/>
        <v>0</v>
      </c>
      <c r="X136" s="142">
        <v>0</v>
      </c>
      <c r="Y136" s="142">
        <f t="shared" si="2"/>
        <v>0</v>
      </c>
      <c r="Z136" s="142">
        <v>0</v>
      </c>
      <c r="AA136" s="143">
        <f t="shared" si="3"/>
        <v>0</v>
      </c>
      <c r="AR136" s="18" t="s">
        <v>137</v>
      </c>
      <c r="AT136" s="18" t="s">
        <v>133</v>
      </c>
      <c r="AU136" s="18" t="s">
        <v>90</v>
      </c>
      <c r="AY136" s="18" t="s">
        <v>132</v>
      </c>
      <c r="BE136" s="144">
        <f t="shared" si="4"/>
        <v>0</v>
      </c>
      <c r="BF136" s="144">
        <f t="shared" si="5"/>
        <v>0</v>
      </c>
      <c r="BG136" s="144">
        <f t="shared" si="6"/>
        <v>0</v>
      </c>
      <c r="BH136" s="144">
        <f t="shared" si="7"/>
        <v>0</v>
      </c>
      <c r="BI136" s="144">
        <f t="shared" si="8"/>
        <v>0</v>
      </c>
      <c r="BJ136" s="18" t="s">
        <v>74</v>
      </c>
      <c r="BK136" s="144">
        <f t="shared" si="9"/>
        <v>0</v>
      </c>
      <c r="BL136" s="18" t="s">
        <v>137</v>
      </c>
      <c r="BM136" s="18" t="s">
        <v>168</v>
      </c>
    </row>
    <row r="137" spans="2:65" s="1" customFormat="1" ht="25.5" customHeight="1">
      <c r="B137" s="135"/>
      <c r="C137" s="136">
        <v>12</v>
      </c>
      <c r="D137" s="136" t="s">
        <v>133</v>
      </c>
      <c r="E137" s="137" t="s">
        <v>169</v>
      </c>
      <c r="F137" s="275" t="s">
        <v>170</v>
      </c>
      <c r="G137" s="275"/>
      <c r="H137" s="275"/>
      <c r="I137" s="275"/>
      <c r="J137" s="138" t="s">
        <v>155</v>
      </c>
      <c r="K137" s="139">
        <v>154.80000000000001</v>
      </c>
      <c r="L137" s="271"/>
      <c r="M137" s="271"/>
      <c r="N137" s="271">
        <f t="shared" si="0"/>
        <v>0</v>
      </c>
      <c r="O137" s="271"/>
      <c r="P137" s="271"/>
      <c r="Q137" s="271"/>
      <c r="R137" s="140"/>
      <c r="T137" s="141" t="s">
        <v>5</v>
      </c>
      <c r="U137" s="40" t="s">
        <v>34</v>
      </c>
      <c r="V137" s="142">
        <v>0</v>
      </c>
      <c r="W137" s="142">
        <f t="shared" si="1"/>
        <v>0</v>
      </c>
      <c r="X137" s="142">
        <v>0</v>
      </c>
      <c r="Y137" s="142">
        <f t="shared" si="2"/>
        <v>0</v>
      </c>
      <c r="Z137" s="142">
        <v>0</v>
      </c>
      <c r="AA137" s="143">
        <f t="shared" si="3"/>
        <v>0</v>
      </c>
      <c r="AR137" s="18" t="s">
        <v>137</v>
      </c>
      <c r="AT137" s="18" t="s">
        <v>133</v>
      </c>
      <c r="AU137" s="18" t="s">
        <v>90</v>
      </c>
      <c r="AY137" s="18" t="s">
        <v>132</v>
      </c>
      <c r="BE137" s="144">
        <f t="shared" si="4"/>
        <v>0</v>
      </c>
      <c r="BF137" s="144">
        <f t="shared" si="5"/>
        <v>0</v>
      </c>
      <c r="BG137" s="144">
        <f t="shared" si="6"/>
        <v>0</v>
      </c>
      <c r="BH137" s="144">
        <f t="shared" si="7"/>
        <v>0</v>
      </c>
      <c r="BI137" s="144">
        <f t="shared" si="8"/>
        <v>0</v>
      </c>
      <c r="BJ137" s="18" t="s">
        <v>74</v>
      </c>
      <c r="BK137" s="144">
        <f t="shared" si="9"/>
        <v>0</v>
      </c>
      <c r="BL137" s="18" t="s">
        <v>137</v>
      </c>
      <c r="BM137" s="18" t="s">
        <v>171</v>
      </c>
    </row>
    <row r="138" spans="2:65" s="1" customFormat="1" ht="25.5" customHeight="1">
      <c r="B138" s="135"/>
      <c r="C138" s="146">
        <v>13</v>
      </c>
      <c r="D138" s="146" t="s">
        <v>172</v>
      </c>
      <c r="E138" s="147" t="s">
        <v>173</v>
      </c>
      <c r="F138" s="280" t="s">
        <v>174</v>
      </c>
      <c r="G138" s="280"/>
      <c r="H138" s="280"/>
      <c r="I138" s="280"/>
      <c r="J138" s="148" t="s">
        <v>175</v>
      </c>
      <c r="K138" s="149">
        <v>9.5</v>
      </c>
      <c r="L138" s="272"/>
      <c r="M138" s="272"/>
      <c r="N138" s="272">
        <f t="shared" si="0"/>
        <v>0</v>
      </c>
      <c r="O138" s="271"/>
      <c r="P138" s="271"/>
      <c r="Q138" s="271"/>
      <c r="R138" s="140"/>
      <c r="T138" s="141" t="s">
        <v>5</v>
      </c>
      <c r="U138" s="40" t="s">
        <v>34</v>
      </c>
      <c r="V138" s="142">
        <v>0</v>
      </c>
      <c r="W138" s="142">
        <f t="shared" si="1"/>
        <v>0</v>
      </c>
      <c r="X138" s="142">
        <v>0</v>
      </c>
      <c r="Y138" s="142">
        <f t="shared" si="2"/>
        <v>0</v>
      </c>
      <c r="Z138" s="142">
        <v>0</v>
      </c>
      <c r="AA138" s="143">
        <f t="shared" si="3"/>
        <v>0</v>
      </c>
      <c r="AR138" s="18" t="s">
        <v>145</v>
      </c>
      <c r="AT138" s="18" t="s">
        <v>172</v>
      </c>
      <c r="AU138" s="18" t="s">
        <v>90</v>
      </c>
      <c r="AY138" s="18" t="s">
        <v>132</v>
      </c>
      <c r="BE138" s="144">
        <f t="shared" si="4"/>
        <v>0</v>
      </c>
      <c r="BF138" s="144">
        <f t="shared" si="5"/>
        <v>0</v>
      </c>
      <c r="BG138" s="144">
        <f t="shared" si="6"/>
        <v>0</v>
      </c>
      <c r="BH138" s="144">
        <f t="shared" si="7"/>
        <v>0</v>
      </c>
      <c r="BI138" s="144">
        <f t="shared" si="8"/>
        <v>0</v>
      </c>
      <c r="BJ138" s="18" t="s">
        <v>74</v>
      </c>
      <c r="BK138" s="144">
        <f t="shared" si="9"/>
        <v>0</v>
      </c>
      <c r="BL138" s="18" t="s">
        <v>137</v>
      </c>
      <c r="BM138" s="18" t="s">
        <v>176</v>
      </c>
    </row>
    <row r="139" spans="2:65" s="1" customFormat="1" ht="25.5" customHeight="1">
      <c r="B139" s="135"/>
      <c r="C139" s="146">
        <v>14</v>
      </c>
      <c r="D139" s="146" t="s">
        <v>172</v>
      </c>
      <c r="E139" s="147" t="s">
        <v>173</v>
      </c>
      <c r="F139" s="280" t="s">
        <v>444</v>
      </c>
      <c r="G139" s="280"/>
      <c r="H139" s="280"/>
      <c r="I139" s="280"/>
      <c r="J139" s="148" t="s">
        <v>175</v>
      </c>
      <c r="K139" s="149">
        <v>4.5</v>
      </c>
      <c r="L139" s="272"/>
      <c r="M139" s="272"/>
      <c r="N139" s="272">
        <f t="shared" ref="N139" si="10">ROUND(L139*K139,2)</f>
        <v>0</v>
      </c>
      <c r="O139" s="271"/>
      <c r="P139" s="271"/>
      <c r="Q139" s="271"/>
      <c r="R139" s="140"/>
      <c r="T139" s="141"/>
      <c r="U139" s="40"/>
      <c r="V139" s="142"/>
      <c r="W139" s="142"/>
      <c r="X139" s="142"/>
      <c r="Y139" s="142"/>
      <c r="Z139" s="142"/>
      <c r="AA139" s="143"/>
      <c r="AR139" s="18"/>
      <c r="AT139" s="18"/>
      <c r="AU139" s="18"/>
      <c r="AY139" s="18"/>
      <c r="BE139" s="144"/>
      <c r="BF139" s="144"/>
      <c r="BG139" s="144"/>
      <c r="BH139" s="144"/>
      <c r="BI139" s="144"/>
      <c r="BJ139" s="18"/>
      <c r="BK139" s="144"/>
      <c r="BL139" s="18"/>
      <c r="BM139" s="18"/>
    </row>
    <row r="140" spans="2:65" s="1" customFormat="1" ht="38.25" customHeight="1">
      <c r="B140" s="135"/>
      <c r="C140" s="136">
        <v>15</v>
      </c>
      <c r="D140" s="136" t="s">
        <v>133</v>
      </c>
      <c r="E140" s="137" t="s">
        <v>177</v>
      </c>
      <c r="F140" s="275" t="s">
        <v>178</v>
      </c>
      <c r="G140" s="275"/>
      <c r="H140" s="275"/>
      <c r="I140" s="275"/>
      <c r="J140" s="138" t="s">
        <v>136</v>
      </c>
      <c r="K140" s="139">
        <v>20</v>
      </c>
      <c r="L140" s="271"/>
      <c r="M140" s="271"/>
      <c r="N140" s="271">
        <f t="shared" si="0"/>
        <v>0</v>
      </c>
      <c r="O140" s="271"/>
      <c r="P140" s="271"/>
      <c r="Q140" s="271"/>
      <c r="R140" s="140"/>
      <c r="T140" s="141" t="s">
        <v>5</v>
      </c>
      <c r="U140" s="40" t="s">
        <v>34</v>
      </c>
      <c r="V140" s="142">
        <v>0</v>
      </c>
      <c r="W140" s="142">
        <f t="shared" si="1"/>
        <v>0</v>
      </c>
      <c r="X140" s="142">
        <v>0</v>
      </c>
      <c r="Y140" s="142">
        <f t="shared" si="2"/>
        <v>0</v>
      </c>
      <c r="Z140" s="142">
        <v>0</v>
      </c>
      <c r="AA140" s="143">
        <f t="shared" si="3"/>
        <v>0</v>
      </c>
      <c r="AR140" s="18" t="s">
        <v>137</v>
      </c>
      <c r="AT140" s="18" t="s">
        <v>133</v>
      </c>
      <c r="AU140" s="18" t="s">
        <v>90</v>
      </c>
      <c r="AY140" s="18" t="s">
        <v>132</v>
      </c>
      <c r="BE140" s="144">
        <f t="shared" si="4"/>
        <v>0</v>
      </c>
      <c r="BF140" s="144">
        <f t="shared" si="5"/>
        <v>0</v>
      </c>
      <c r="BG140" s="144">
        <f t="shared" si="6"/>
        <v>0</v>
      </c>
      <c r="BH140" s="144">
        <f t="shared" si="7"/>
        <v>0</v>
      </c>
      <c r="BI140" s="144">
        <f t="shared" si="8"/>
        <v>0</v>
      </c>
      <c r="BJ140" s="18" t="s">
        <v>74</v>
      </c>
      <c r="BK140" s="144">
        <f t="shared" si="9"/>
        <v>0</v>
      </c>
      <c r="BL140" s="18" t="s">
        <v>137</v>
      </c>
      <c r="BM140" s="18" t="s">
        <v>179</v>
      </c>
    </row>
    <row r="141" spans="2:65" s="1" customFormat="1" ht="16.5" customHeight="1">
      <c r="B141" s="135"/>
      <c r="C141" s="146">
        <v>16</v>
      </c>
      <c r="D141" s="146" t="s">
        <v>172</v>
      </c>
      <c r="E141" s="147" t="s">
        <v>180</v>
      </c>
      <c r="F141" s="280" t="s">
        <v>181</v>
      </c>
      <c r="G141" s="280"/>
      <c r="H141" s="280"/>
      <c r="I141" s="280"/>
      <c r="J141" s="148" t="s">
        <v>155</v>
      </c>
      <c r="K141" s="149">
        <v>0.8</v>
      </c>
      <c r="L141" s="272"/>
      <c r="M141" s="272"/>
      <c r="N141" s="272">
        <f t="shared" si="0"/>
        <v>0</v>
      </c>
      <c r="O141" s="271"/>
      <c r="P141" s="271"/>
      <c r="Q141" s="271"/>
      <c r="R141" s="140"/>
      <c r="T141" s="141" t="s">
        <v>5</v>
      </c>
      <c r="U141" s="40" t="s">
        <v>34</v>
      </c>
      <c r="V141" s="142">
        <v>0</v>
      </c>
      <c r="W141" s="142">
        <f t="shared" si="1"/>
        <v>0</v>
      </c>
      <c r="X141" s="142">
        <v>0</v>
      </c>
      <c r="Y141" s="142">
        <f t="shared" si="2"/>
        <v>0</v>
      </c>
      <c r="Z141" s="142">
        <v>0</v>
      </c>
      <c r="AA141" s="143">
        <f t="shared" si="3"/>
        <v>0</v>
      </c>
      <c r="AR141" s="18" t="s">
        <v>145</v>
      </c>
      <c r="AT141" s="18" t="s">
        <v>172</v>
      </c>
      <c r="AU141" s="18" t="s">
        <v>90</v>
      </c>
      <c r="AY141" s="18" t="s">
        <v>132</v>
      </c>
      <c r="BE141" s="144">
        <f t="shared" si="4"/>
        <v>0</v>
      </c>
      <c r="BF141" s="144">
        <f t="shared" si="5"/>
        <v>0</v>
      </c>
      <c r="BG141" s="144">
        <f t="shared" si="6"/>
        <v>0</v>
      </c>
      <c r="BH141" s="144">
        <f t="shared" si="7"/>
        <v>0</v>
      </c>
      <c r="BI141" s="144">
        <f t="shared" si="8"/>
        <v>0</v>
      </c>
      <c r="BJ141" s="18" t="s">
        <v>74</v>
      </c>
      <c r="BK141" s="144">
        <f t="shared" si="9"/>
        <v>0</v>
      </c>
      <c r="BL141" s="18" t="s">
        <v>137</v>
      </c>
      <c r="BM141" s="18" t="s">
        <v>182</v>
      </c>
    </row>
    <row r="142" spans="2:65" s="1" customFormat="1" ht="25.5" customHeight="1">
      <c r="B142" s="135"/>
      <c r="C142" s="136">
        <v>17</v>
      </c>
      <c r="D142" s="136" t="s">
        <v>133</v>
      </c>
      <c r="E142" s="137" t="s">
        <v>183</v>
      </c>
      <c r="F142" s="275" t="s">
        <v>184</v>
      </c>
      <c r="G142" s="275"/>
      <c r="H142" s="275"/>
      <c r="I142" s="275"/>
      <c r="J142" s="138" t="s">
        <v>136</v>
      </c>
      <c r="K142" s="139">
        <v>20</v>
      </c>
      <c r="L142" s="271"/>
      <c r="M142" s="271"/>
      <c r="N142" s="271">
        <f t="shared" si="0"/>
        <v>0</v>
      </c>
      <c r="O142" s="271"/>
      <c r="P142" s="271"/>
      <c r="Q142" s="271"/>
      <c r="R142" s="140"/>
      <c r="T142" s="141" t="s">
        <v>5</v>
      </c>
      <c r="U142" s="40" t="s">
        <v>34</v>
      </c>
      <c r="V142" s="142">
        <v>0</v>
      </c>
      <c r="W142" s="142">
        <f t="shared" si="1"/>
        <v>0</v>
      </c>
      <c r="X142" s="142">
        <v>0</v>
      </c>
      <c r="Y142" s="142">
        <f t="shared" si="2"/>
        <v>0</v>
      </c>
      <c r="Z142" s="142">
        <v>0</v>
      </c>
      <c r="AA142" s="143">
        <f t="shared" si="3"/>
        <v>0</v>
      </c>
      <c r="AR142" s="18" t="s">
        <v>137</v>
      </c>
      <c r="AT142" s="18" t="s">
        <v>133</v>
      </c>
      <c r="AU142" s="18" t="s">
        <v>90</v>
      </c>
      <c r="AY142" s="18" t="s">
        <v>132</v>
      </c>
      <c r="BE142" s="144">
        <f t="shared" si="4"/>
        <v>0</v>
      </c>
      <c r="BF142" s="144">
        <f t="shared" si="5"/>
        <v>0</v>
      </c>
      <c r="BG142" s="144">
        <f t="shared" si="6"/>
        <v>0</v>
      </c>
      <c r="BH142" s="144">
        <f t="shared" si="7"/>
        <v>0</v>
      </c>
      <c r="BI142" s="144">
        <f t="shared" si="8"/>
        <v>0</v>
      </c>
      <c r="BJ142" s="18" t="s">
        <v>74</v>
      </c>
      <c r="BK142" s="144">
        <f t="shared" si="9"/>
        <v>0</v>
      </c>
      <c r="BL142" s="18" t="s">
        <v>137</v>
      </c>
      <c r="BM142" s="18" t="s">
        <v>185</v>
      </c>
    </row>
    <row r="143" spans="2:65" s="9" customFormat="1" ht="29.85" customHeight="1">
      <c r="B143" s="124"/>
      <c r="C143" s="125"/>
      <c r="D143" s="134" t="s">
        <v>103</v>
      </c>
      <c r="E143" s="134"/>
      <c r="F143" s="134"/>
      <c r="G143" s="134"/>
      <c r="H143" s="134"/>
      <c r="I143" s="134"/>
      <c r="J143" s="134"/>
      <c r="K143" s="134"/>
      <c r="L143" s="134"/>
      <c r="M143" s="134"/>
      <c r="N143" s="278">
        <f>BK143</f>
        <v>0</v>
      </c>
      <c r="O143" s="279"/>
      <c r="P143" s="279"/>
      <c r="Q143" s="279"/>
      <c r="R143" s="127"/>
      <c r="T143" s="128"/>
      <c r="U143" s="125"/>
      <c r="V143" s="125"/>
      <c r="W143" s="129">
        <f>SUM(W144:W148)</f>
        <v>0</v>
      </c>
      <c r="X143" s="125"/>
      <c r="Y143" s="129">
        <f>SUM(Y144:Y148)</f>
        <v>0</v>
      </c>
      <c r="Z143" s="125"/>
      <c r="AA143" s="130">
        <f>SUM(AA144:AA148)</f>
        <v>0</v>
      </c>
      <c r="AR143" s="131" t="s">
        <v>74</v>
      </c>
      <c r="AT143" s="132" t="s">
        <v>67</v>
      </c>
      <c r="AU143" s="132" t="s">
        <v>74</v>
      </c>
      <c r="AY143" s="131" t="s">
        <v>132</v>
      </c>
      <c r="BK143" s="133">
        <f>SUM(BK144:BK148)</f>
        <v>0</v>
      </c>
    </row>
    <row r="144" spans="2:65" s="1" customFormat="1" ht="25.5" customHeight="1">
      <c r="B144" s="135"/>
      <c r="C144" s="136">
        <v>18</v>
      </c>
      <c r="D144" s="136" t="s">
        <v>133</v>
      </c>
      <c r="E144" s="137" t="s">
        <v>203</v>
      </c>
      <c r="F144" s="275" t="s">
        <v>204</v>
      </c>
      <c r="G144" s="275"/>
      <c r="H144" s="275"/>
      <c r="I144" s="275"/>
      <c r="J144" s="138" t="s">
        <v>136</v>
      </c>
      <c r="K144" s="139">
        <v>30</v>
      </c>
      <c r="L144" s="271"/>
      <c r="M144" s="271"/>
      <c r="N144" s="271">
        <f>ROUND(L144*K144,2)</f>
        <v>0</v>
      </c>
      <c r="O144" s="271"/>
      <c r="P144" s="271"/>
      <c r="Q144" s="271"/>
      <c r="R144" s="140"/>
      <c r="T144" s="141" t="s">
        <v>5</v>
      </c>
      <c r="U144" s="40" t="s">
        <v>34</v>
      </c>
      <c r="V144" s="142">
        <v>0</v>
      </c>
      <c r="W144" s="142">
        <f>V144*K144</f>
        <v>0</v>
      </c>
      <c r="X144" s="142">
        <v>0</v>
      </c>
      <c r="Y144" s="142">
        <f>X144*K144</f>
        <v>0</v>
      </c>
      <c r="Z144" s="142">
        <v>0</v>
      </c>
      <c r="AA144" s="143">
        <f>Z144*K144</f>
        <v>0</v>
      </c>
      <c r="AR144" s="18" t="s">
        <v>137</v>
      </c>
      <c r="AT144" s="18" t="s">
        <v>133</v>
      </c>
      <c r="AU144" s="18" t="s">
        <v>90</v>
      </c>
      <c r="AY144" s="18" t="s">
        <v>132</v>
      </c>
      <c r="BE144" s="144">
        <f>IF(U144="základní",N144,0)</f>
        <v>0</v>
      </c>
      <c r="BF144" s="144">
        <f>IF(U144="snížená",N144,0)</f>
        <v>0</v>
      </c>
      <c r="BG144" s="144">
        <f>IF(U144="zákl. přenesená",N144,0)</f>
        <v>0</v>
      </c>
      <c r="BH144" s="144">
        <f>IF(U144="sníž. přenesená",N144,0)</f>
        <v>0</v>
      </c>
      <c r="BI144" s="144">
        <f>IF(U144="nulová",N144,0)</f>
        <v>0</v>
      </c>
      <c r="BJ144" s="18" t="s">
        <v>74</v>
      </c>
      <c r="BK144" s="144">
        <f>ROUND(L144*K144,2)</f>
        <v>0</v>
      </c>
      <c r="BL144" s="18" t="s">
        <v>137</v>
      </c>
      <c r="BM144" s="18" t="s">
        <v>202</v>
      </c>
    </row>
    <row r="145" spans="2:65" s="1" customFormat="1" ht="38.25" customHeight="1">
      <c r="B145" s="135"/>
      <c r="C145" s="136">
        <v>19</v>
      </c>
      <c r="D145" s="136" t="s">
        <v>133</v>
      </c>
      <c r="E145" s="137" t="s">
        <v>206</v>
      </c>
      <c r="F145" s="275" t="s">
        <v>207</v>
      </c>
      <c r="G145" s="275"/>
      <c r="H145" s="275"/>
      <c r="I145" s="275"/>
      <c r="J145" s="138" t="s">
        <v>136</v>
      </c>
      <c r="K145" s="139">
        <v>20</v>
      </c>
      <c r="L145" s="271"/>
      <c r="M145" s="271"/>
      <c r="N145" s="271">
        <f>ROUND(L145*K145,2)</f>
        <v>0</v>
      </c>
      <c r="O145" s="271"/>
      <c r="P145" s="271"/>
      <c r="Q145" s="271"/>
      <c r="R145" s="140"/>
      <c r="T145" s="141" t="s">
        <v>5</v>
      </c>
      <c r="U145" s="40" t="s">
        <v>34</v>
      </c>
      <c r="V145" s="142">
        <v>0</v>
      </c>
      <c r="W145" s="142">
        <f>V145*K145</f>
        <v>0</v>
      </c>
      <c r="X145" s="142">
        <v>0</v>
      </c>
      <c r="Y145" s="142">
        <f>X145*K145</f>
        <v>0</v>
      </c>
      <c r="Z145" s="142">
        <v>0</v>
      </c>
      <c r="AA145" s="143">
        <f>Z145*K145</f>
        <v>0</v>
      </c>
      <c r="AR145" s="18" t="s">
        <v>137</v>
      </c>
      <c r="AT145" s="18" t="s">
        <v>133</v>
      </c>
      <c r="AU145" s="18" t="s">
        <v>90</v>
      </c>
      <c r="AY145" s="18" t="s">
        <v>132</v>
      </c>
      <c r="BE145" s="144">
        <f>IF(U145="základní",N145,0)</f>
        <v>0</v>
      </c>
      <c r="BF145" s="144">
        <f>IF(U145="snížená",N145,0)</f>
        <v>0</v>
      </c>
      <c r="BG145" s="144">
        <f>IF(U145="zákl. přenesená",N145,0)</f>
        <v>0</v>
      </c>
      <c r="BH145" s="144">
        <f>IF(U145="sníž. přenesená",N145,0)</f>
        <v>0</v>
      </c>
      <c r="BI145" s="144">
        <f>IF(U145="nulová",N145,0)</f>
        <v>0</v>
      </c>
      <c r="BJ145" s="18" t="s">
        <v>74</v>
      </c>
      <c r="BK145" s="144">
        <f>ROUND(L145*K145,2)</f>
        <v>0</v>
      </c>
      <c r="BL145" s="18" t="s">
        <v>137</v>
      </c>
      <c r="BM145" s="18" t="s">
        <v>205</v>
      </c>
    </row>
    <row r="146" spans="2:65" s="1" customFormat="1" ht="16.5" customHeight="1">
      <c r="B146" s="135"/>
      <c r="C146" s="146">
        <v>20</v>
      </c>
      <c r="D146" s="146" t="s">
        <v>172</v>
      </c>
      <c r="E146" s="147" t="s">
        <v>209</v>
      </c>
      <c r="F146" s="280" t="s">
        <v>210</v>
      </c>
      <c r="G146" s="280"/>
      <c r="H146" s="280"/>
      <c r="I146" s="280"/>
      <c r="J146" s="148" t="s">
        <v>136</v>
      </c>
      <c r="K146" s="149">
        <v>1</v>
      </c>
      <c r="L146" s="272"/>
      <c r="M146" s="272"/>
      <c r="N146" s="272">
        <f>ROUND(L146*K146,2)</f>
        <v>0</v>
      </c>
      <c r="O146" s="271"/>
      <c r="P146" s="271"/>
      <c r="Q146" s="271"/>
      <c r="R146" s="140"/>
      <c r="T146" s="141" t="s">
        <v>5</v>
      </c>
      <c r="U146" s="40" t="s">
        <v>34</v>
      </c>
      <c r="V146" s="142">
        <v>0</v>
      </c>
      <c r="W146" s="142">
        <f>V146*K146</f>
        <v>0</v>
      </c>
      <c r="X146" s="142">
        <v>0</v>
      </c>
      <c r="Y146" s="142">
        <f>X146*K146</f>
        <v>0</v>
      </c>
      <c r="Z146" s="142">
        <v>0</v>
      </c>
      <c r="AA146" s="143">
        <f>Z146*K146</f>
        <v>0</v>
      </c>
      <c r="AR146" s="18" t="s">
        <v>145</v>
      </c>
      <c r="AT146" s="18" t="s">
        <v>172</v>
      </c>
      <c r="AU146" s="18" t="s">
        <v>90</v>
      </c>
      <c r="AY146" s="18" t="s">
        <v>132</v>
      </c>
      <c r="BE146" s="144">
        <f>IF(U146="základní",N146,0)</f>
        <v>0</v>
      </c>
      <c r="BF146" s="144">
        <f>IF(U146="snížená",N146,0)</f>
        <v>0</v>
      </c>
      <c r="BG146" s="144">
        <f>IF(U146="zákl. přenesená",N146,0)</f>
        <v>0</v>
      </c>
      <c r="BH146" s="144">
        <f>IF(U146="sníž. přenesená",N146,0)</f>
        <v>0</v>
      </c>
      <c r="BI146" s="144">
        <f>IF(U146="nulová",N146,0)</f>
        <v>0</v>
      </c>
      <c r="BJ146" s="18" t="s">
        <v>74</v>
      </c>
      <c r="BK146" s="144">
        <f>ROUND(L146*K146,2)</f>
        <v>0</v>
      </c>
      <c r="BL146" s="18" t="s">
        <v>137</v>
      </c>
      <c r="BM146" s="18" t="s">
        <v>208</v>
      </c>
    </row>
    <row r="147" spans="2:65" s="1" customFormat="1" ht="38.25" customHeight="1">
      <c r="B147" s="135"/>
      <c r="C147" s="136">
        <v>21</v>
      </c>
      <c r="D147" s="136" t="s">
        <v>133</v>
      </c>
      <c r="E147" s="145" t="s">
        <v>212</v>
      </c>
      <c r="F147" s="275" t="s">
        <v>213</v>
      </c>
      <c r="G147" s="275"/>
      <c r="H147" s="275"/>
      <c r="I147" s="275"/>
      <c r="J147" s="138" t="s">
        <v>136</v>
      </c>
      <c r="K147" s="139">
        <v>30</v>
      </c>
      <c r="L147" s="271"/>
      <c r="M147" s="271"/>
      <c r="N147" s="271">
        <f>ROUND(L147*K147,2)</f>
        <v>0</v>
      </c>
      <c r="O147" s="271"/>
      <c r="P147" s="271"/>
      <c r="Q147" s="271"/>
      <c r="R147" s="140"/>
      <c r="T147" s="141" t="s">
        <v>5</v>
      </c>
      <c r="U147" s="40" t="s">
        <v>34</v>
      </c>
      <c r="V147" s="142">
        <v>0</v>
      </c>
      <c r="W147" s="142">
        <f>V147*K147</f>
        <v>0</v>
      </c>
      <c r="X147" s="142">
        <v>0</v>
      </c>
      <c r="Y147" s="142">
        <f>X147*K147</f>
        <v>0</v>
      </c>
      <c r="Z147" s="142">
        <v>0</v>
      </c>
      <c r="AA147" s="143">
        <f>Z147*K147</f>
        <v>0</v>
      </c>
      <c r="AR147" s="18" t="s">
        <v>137</v>
      </c>
      <c r="AT147" s="18" t="s">
        <v>133</v>
      </c>
      <c r="AU147" s="18" t="s">
        <v>90</v>
      </c>
      <c r="AY147" s="18" t="s">
        <v>132</v>
      </c>
      <c r="BE147" s="144">
        <f>IF(U147="základní",N147,0)</f>
        <v>0</v>
      </c>
      <c r="BF147" s="144">
        <f>IF(U147="snížená",N147,0)</f>
        <v>0</v>
      </c>
      <c r="BG147" s="144">
        <f>IF(U147="zákl. přenesená",N147,0)</f>
        <v>0</v>
      </c>
      <c r="BH147" s="144">
        <f>IF(U147="sníž. přenesená",N147,0)</f>
        <v>0</v>
      </c>
      <c r="BI147" s="144">
        <f>IF(U147="nulová",N147,0)</f>
        <v>0</v>
      </c>
      <c r="BJ147" s="18" t="s">
        <v>74</v>
      </c>
      <c r="BK147" s="144">
        <f>ROUND(L147*K147,2)</f>
        <v>0</v>
      </c>
      <c r="BL147" s="18" t="s">
        <v>137</v>
      </c>
      <c r="BM147" s="18" t="s">
        <v>211</v>
      </c>
    </row>
    <row r="148" spans="2:65" s="1" customFormat="1" ht="25.5" customHeight="1">
      <c r="B148" s="135"/>
      <c r="C148" s="146">
        <v>22</v>
      </c>
      <c r="D148" s="146" t="s">
        <v>172</v>
      </c>
      <c r="E148" s="150" t="s">
        <v>215</v>
      </c>
      <c r="F148" s="280" t="s">
        <v>216</v>
      </c>
      <c r="G148" s="280"/>
      <c r="H148" s="280"/>
      <c r="I148" s="280"/>
      <c r="J148" s="148" t="s">
        <v>136</v>
      </c>
      <c r="K148" s="149">
        <v>33</v>
      </c>
      <c r="L148" s="272"/>
      <c r="M148" s="272"/>
      <c r="N148" s="272">
        <f>ROUND(L148*K148,2)</f>
        <v>0</v>
      </c>
      <c r="O148" s="271"/>
      <c r="P148" s="271"/>
      <c r="Q148" s="271"/>
      <c r="R148" s="140"/>
      <c r="T148" s="141" t="s">
        <v>5</v>
      </c>
      <c r="U148" s="40" t="s">
        <v>34</v>
      </c>
      <c r="V148" s="142">
        <v>0</v>
      </c>
      <c r="W148" s="142">
        <f>V148*K148</f>
        <v>0</v>
      </c>
      <c r="X148" s="142">
        <v>0</v>
      </c>
      <c r="Y148" s="142">
        <f>X148*K148</f>
        <v>0</v>
      </c>
      <c r="Z148" s="142">
        <v>0</v>
      </c>
      <c r="AA148" s="143">
        <f>Z148*K148</f>
        <v>0</v>
      </c>
      <c r="AR148" s="18" t="s">
        <v>145</v>
      </c>
      <c r="AT148" s="18" t="s">
        <v>172</v>
      </c>
      <c r="AU148" s="18" t="s">
        <v>90</v>
      </c>
      <c r="AY148" s="18" t="s">
        <v>132</v>
      </c>
      <c r="BE148" s="144">
        <f>IF(U148="základní",N148,0)</f>
        <v>0</v>
      </c>
      <c r="BF148" s="144">
        <f>IF(U148="snížená",N148,0)</f>
        <v>0</v>
      </c>
      <c r="BG148" s="144">
        <f>IF(U148="zákl. přenesená",N148,0)</f>
        <v>0</v>
      </c>
      <c r="BH148" s="144">
        <f>IF(U148="sníž. přenesená",N148,0)</f>
        <v>0</v>
      </c>
      <c r="BI148" s="144">
        <f>IF(U148="nulová",N148,0)</f>
        <v>0</v>
      </c>
      <c r="BJ148" s="18" t="s">
        <v>74</v>
      </c>
      <c r="BK148" s="144">
        <f>ROUND(L148*K148,2)</f>
        <v>0</v>
      </c>
      <c r="BL148" s="18" t="s">
        <v>137</v>
      </c>
      <c r="BM148" s="18" t="s">
        <v>214</v>
      </c>
    </row>
    <row r="149" spans="2:65" s="9" customFormat="1" ht="29.85" customHeight="1">
      <c r="B149" s="124"/>
      <c r="C149" s="125"/>
      <c r="D149" s="134" t="s">
        <v>104</v>
      </c>
      <c r="E149" s="134"/>
      <c r="F149" s="134"/>
      <c r="G149" s="134"/>
      <c r="H149" s="134"/>
      <c r="I149" s="134"/>
      <c r="J149" s="134"/>
      <c r="K149" s="134"/>
      <c r="L149" s="134"/>
      <c r="M149" s="134"/>
      <c r="N149" s="278">
        <f>BK149</f>
        <v>0</v>
      </c>
      <c r="O149" s="279"/>
      <c r="P149" s="279"/>
      <c r="Q149" s="279"/>
      <c r="R149" s="127"/>
      <c r="T149" s="128"/>
      <c r="U149" s="125"/>
      <c r="V149" s="125"/>
      <c r="W149" s="129">
        <f>SUM(W150:W155)</f>
        <v>0</v>
      </c>
      <c r="X149" s="125"/>
      <c r="Y149" s="129">
        <f>SUM(Y150:Y155)</f>
        <v>0</v>
      </c>
      <c r="Z149" s="125"/>
      <c r="AA149" s="130">
        <f>SUM(AA150:AA155)</f>
        <v>0</v>
      </c>
      <c r="AR149" s="131" t="s">
        <v>74</v>
      </c>
      <c r="AT149" s="132" t="s">
        <v>67</v>
      </c>
      <c r="AU149" s="132" t="s">
        <v>74</v>
      </c>
      <c r="AY149" s="131" t="s">
        <v>132</v>
      </c>
      <c r="BK149" s="133">
        <f>SUM(BK150:BK155)</f>
        <v>0</v>
      </c>
    </row>
    <row r="150" spans="2:65" s="1" customFormat="1" ht="25.5" customHeight="1">
      <c r="B150" s="135"/>
      <c r="C150" s="136">
        <v>23</v>
      </c>
      <c r="D150" s="136" t="s">
        <v>133</v>
      </c>
      <c r="E150" s="145" t="s">
        <v>218</v>
      </c>
      <c r="F150" s="275" t="s">
        <v>219</v>
      </c>
      <c r="G150" s="275"/>
      <c r="H150" s="275"/>
      <c r="I150" s="275"/>
      <c r="J150" s="138" t="s">
        <v>136</v>
      </c>
      <c r="K150" s="139">
        <v>178</v>
      </c>
      <c r="L150" s="271"/>
      <c r="M150" s="271"/>
      <c r="N150" s="271">
        <f t="shared" ref="N150:N155" si="11">ROUND(L150*K150,2)</f>
        <v>0</v>
      </c>
      <c r="O150" s="271"/>
      <c r="P150" s="271"/>
      <c r="Q150" s="271"/>
      <c r="R150" s="140"/>
      <c r="T150" s="141" t="s">
        <v>5</v>
      </c>
      <c r="U150" s="40" t="s">
        <v>34</v>
      </c>
      <c r="V150" s="142">
        <v>0</v>
      </c>
      <c r="W150" s="142">
        <f t="shared" ref="W150:W155" si="12">V150*K150</f>
        <v>0</v>
      </c>
      <c r="X150" s="142">
        <v>0</v>
      </c>
      <c r="Y150" s="142">
        <f t="shared" ref="Y150:Y155" si="13">X150*K150</f>
        <v>0</v>
      </c>
      <c r="Z150" s="142">
        <v>0</v>
      </c>
      <c r="AA150" s="143">
        <f t="shared" ref="AA150:AA155" si="14">Z150*K150</f>
        <v>0</v>
      </c>
      <c r="AR150" s="18" t="s">
        <v>137</v>
      </c>
      <c r="AT150" s="18" t="s">
        <v>133</v>
      </c>
      <c r="AU150" s="18" t="s">
        <v>90</v>
      </c>
      <c r="AY150" s="18" t="s">
        <v>132</v>
      </c>
      <c r="BE150" s="144">
        <f t="shared" ref="BE150:BE155" si="15">IF(U150="základní",N150,0)</f>
        <v>0</v>
      </c>
      <c r="BF150" s="144">
        <f t="shared" ref="BF150:BF155" si="16">IF(U150="snížená",N150,0)</f>
        <v>0</v>
      </c>
      <c r="BG150" s="144">
        <f t="shared" ref="BG150:BG155" si="17">IF(U150="zákl. přenesená",N150,0)</f>
        <v>0</v>
      </c>
      <c r="BH150" s="144">
        <f t="shared" ref="BH150:BH155" si="18">IF(U150="sníž. přenesená",N150,0)</f>
        <v>0</v>
      </c>
      <c r="BI150" s="144">
        <f t="shared" ref="BI150:BI155" si="19">IF(U150="nulová",N150,0)</f>
        <v>0</v>
      </c>
      <c r="BJ150" s="18" t="s">
        <v>74</v>
      </c>
      <c r="BK150" s="144">
        <f t="shared" ref="BK150:BK155" si="20">ROUND(L150*K150,2)</f>
        <v>0</v>
      </c>
      <c r="BL150" s="18" t="s">
        <v>137</v>
      </c>
      <c r="BM150" s="18" t="s">
        <v>217</v>
      </c>
    </row>
    <row r="151" spans="2:65" s="1" customFormat="1" ht="38.25" customHeight="1">
      <c r="B151" s="135"/>
      <c r="C151" s="136">
        <v>24</v>
      </c>
      <c r="D151" s="136" t="s">
        <v>133</v>
      </c>
      <c r="E151" s="145" t="s">
        <v>221</v>
      </c>
      <c r="F151" s="275" t="s">
        <v>222</v>
      </c>
      <c r="G151" s="275"/>
      <c r="H151" s="275"/>
      <c r="I151" s="275"/>
      <c r="J151" s="138" t="s">
        <v>136</v>
      </c>
      <c r="K151" s="139">
        <v>178</v>
      </c>
      <c r="L151" s="271"/>
      <c r="M151" s="271"/>
      <c r="N151" s="271">
        <f t="shared" si="11"/>
        <v>0</v>
      </c>
      <c r="O151" s="271"/>
      <c r="P151" s="271"/>
      <c r="Q151" s="271"/>
      <c r="R151" s="140"/>
      <c r="T151" s="141" t="s">
        <v>5</v>
      </c>
      <c r="U151" s="40" t="s">
        <v>34</v>
      </c>
      <c r="V151" s="142">
        <v>0</v>
      </c>
      <c r="W151" s="142">
        <f t="shared" si="12"/>
        <v>0</v>
      </c>
      <c r="X151" s="142">
        <v>0</v>
      </c>
      <c r="Y151" s="142">
        <f t="shared" si="13"/>
        <v>0</v>
      </c>
      <c r="Z151" s="142">
        <v>0</v>
      </c>
      <c r="AA151" s="143">
        <f t="shared" si="14"/>
        <v>0</v>
      </c>
      <c r="AR151" s="18" t="s">
        <v>137</v>
      </c>
      <c r="AT151" s="18" t="s">
        <v>133</v>
      </c>
      <c r="AU151" s="18" t="s">
        <v>90</v>
      </c>
      <c r="AY151" s="18" t="s">
        <v>132</v>
      </c>
      <c r="BE151" s="144">
        <f t="shared" si="15"/>
        <v>0</v>
      </c>
      <c r="BF151" s="144">
        <f t="shared" si="16"/>
        <v>0</v>
      </c>
      <c r="BG151" s="144">
        <f t="shared" si="17"/>
        <v>0</v>
      </c>
      <c r="BH151" s="144">
        <f t="shared" si="18"/>
        <v>0</v>
      </c>
      <c r="BI151" s="144">
        <f t="shared" si="19"/>
        <v>0</v>
      </c>
      <c r="BJ151" s="18" t="s">
        <v>74</v>
      </c>
      <c r="BK151" s="144">
        <f t="shared" si="20"/>
        <v>0</v>
      </c>
      <c r="BL151" s="18" t="s">
        <v>137</v>
      </c>
      <c r="BM151" s="18" t="s">
        <v>220</v>
      </c>
    </row>
    <row r="152" spans="2:65" s="1" customFormat="1" ht="44.25" customHeight="1">
      <c r="B152" s="135"/>
      <c r="C152" s="146">
        <v>25</v>
      </c>
      <c r="D152" s="146" t="s">
        <v>172</v>
      </c>
      <c r="E152" s="150" t="s">
        <v>224</v>
      </c>
      <c r="F152" s="280" t="s">
        <v>225</v>
      </c>
      <c r="G152" s="280"/>
      <c r="H152" s="280"/>
      <c r="I152" s="280"/>
      <c r="J152" s="148" t="s">
        <v>136</v>
      </c>
      <c r="K152" s="149">
        <v>178</v>
      </c>
      <c r="L152" s="272"/>
      <c r="M152" s="272"/>
      <c r="N152" s="272">
        <f t="shared" si="11"/>
        <v>0</v>
      </c>
      <c r="O152" s="271"/>
      <c r="P152" s="271"/>
      <c r="Q152" s="271"/>
      <c r="R152" s="140"/>
      <c r="T152" s="141" t="s">
        <v>5</v>
      </c>
      <c r="U152" s="40" t="s">
        <v>34</v>
      </c>
      <c r="V152" s="142">
        <v>0</v>
      </c>
      <c r="W152" s="142">
        <f t="shared" si="12"/>
        <v>0</v>
      </c>
      <c r="X152" s="142">
        <v>0</v>
      </c>
      <c r="Y152" s="142">
        <f t="shared" si="13"/>
        <v>0</v>
      </c>
      <c r="Z152" s="142">
        <v>0</v>
      </c>
      <c r="AA152" s="143">
        <f t="shared" si="14"/>
        <v>0</v>
      </c>
      <c r="AR152" s="18" t="s">
        <v>145</v>
      </c>
      <c r="AT152" s="18" t="s">
        <v>172</v>
      </c>
      <c r="AU152" s="18" t="s">
        <v>90</v>
      </c>
      <c r="AY152" s="18" t="s">
        <v>132</v>
      </c>
      <c r="BE152" s="144">
        <f t="shared" si="15"/>
        <v>0</v>
      </c>
      <c r="BF152" s="144">
        <f t="shared" si="16"/>
        <v>0</v>
      </c>
      <c r="BG152" s="144">
        <f t="shared" si="17"/>
        <v>0</v>
      </c>
      <c r="BH152" s="144">
        <f t="shared" si="18"/>
        <v>0</v>
      </c>
      <c r="BI152" s="144">
        <f t="shared" si="19"/>
        <v>0</v>
      </c>
      <c r="BJ152" s="18" t="s">
        <v>74</v>
      </c>
      <c r="BK152" s="144">
        <f t="shared" si="20"/>
        <v>0</v>
      </c>
      <c r="BL152" s="18" t="s">
        <v>137</v>
      </c>
      <c r="BM152" s="18" t="s">
        <v>322</v>
      </c>
    </row>
    <row r="153" spans="2:65" s="1" customFormat="1" ht="33.75" customHeight="1">
      <c r="B153" s="135"/>
      <c r="C153" s="136">
        <v>26</v>
      </c>
      <c r="D153" s="136" t="s">
        <v>133</v>
      </c>
      <c r="E153" s="145" t="s">
        <v>227</v>
      </c>
      <c r="F153" s="275" t="s">
        <v>228</v>
      </c>
      <c r="G153" s="275"/>
      <c r="H153" s="275"/>
      <c r="I153" s="275"/>
      <c r="J153" s="138" t="s">
        <v>136</v>
      </c>
      <c r="K153" s="139">
        <v>178</v>
      </c>
      <c r="L153" s="271"/>
      <c r="M153" s="271"/>
      <c r="N153" s="271">
        <f t="shared" si="11"/>
        <v>0</v>
      </c>
      <c r="O153" s="271"/>
      <c r="P153" s="271"/>
      <c r="Q153" s="271"/>
      <c r="R153" s="140"/>
      <c r="T153" s="141" t="s">
        <v>5</v>
      </c>
      <c r="U153" s="40" t="s">
        <v>34</v>
      </c>
      <c r="V153" s="142">
        <v>0</v>
      </c>
      <c r="W153" s="142">
        <f t="shared" si="12"/>
        <v>0</v>
      </c>
      <c r="X153" s="142">
        <v>0</v>
      </c>
      <c r="Y153" s="142">
        <f t="shared" si="13"/>
        <v>0</v>
      </c>
      <c r="Z153" s="142">
        <v>0</v>
      </c>
      <c r="AA153" s="143">
        <f t="shared" si="14"/>
        <v>0</v>
      </c>
      <c r="AR153" s="18" t="s">
        <v>137</v>
      </c>
      <c r="AT153" s="18" t="s">
        <v>133</v>
      </c>
      <c r="AU153" s="18" t="s">
        <v>90</v>
      </c>
      <c r="AY153" s="18" t="s">
        <v>132</v>
      </c>
      <c r="BE153" s="144">
        <f t="shared" si="15"/>
        <v>0</v>
      </c>
      <c r="BF153" s="144">
        <f t="shared" si="16"/>
        <v>0</v>
      </c>
      <c r="BG153" s="144">
        <f t="shared" si="17"/>
        <v>0</v>
      </c>
      <c r="BH153" s="144">
        <f t="shared" si="18"/>
        <v>0</v>
      </c>
      <c r="BI153" s="144">
        <f t="shared" si="19"/>
        <v>0</v>
      </c>
      <c r="BJ153" s="18" t="s">
        <v>74</v>
      </c>
      <c r="BK153" s="144">
        <f t="shared" si="20"/>
        <v>0</v>
      </c>
      <c r="BL153" s="18" t="s">
        <v>137</v>
      </c>
      <c r="BM153" s="18" t="s">
        <v>223</v>
      </c>
    </row>
    <row r="154" spans="2:65" s="1" customFormat="1" ht="27.75" customHeight="1">
      <c r="B154" s="135"/>
      <c r="C154" s="150">
        <v>27</v>
      </c>
      <c r="D154" s="146" t="s">
        <v>172</v>
      </c>
      <c r="E154" s="150" t="s">
        <v>230</v>
      </c>
      <c r="F154" s="280" t="s">
        <v>231</v>
      </c>
      <c r="G154" s="280"/>
      <c r="H154" s="280"/>
      <c r="I154" s="280"/>
      <c r="J154" s="148" t="s">
        <v>136</v>
      </c>
      <c r="K154" s="149">
        <v>154</v>
      </c>
      <c r="L154" s="272"/>
      <c r="M154" s="272"/>
      <c r="N154" s="272">
        <f t="shared" si="11"/>
        <v>0</v>
      </c>
      <c r="O154" s="271"/>
      <c r="P154" s="271"/>
      <c r="Q154" s="271"/>
      <c r="R154" s="140"/>
      <c r="T154" s="141" t="s">
        <v>5</v>
      </c>
      <c r="U154" s="40" t="s">
        <v>34</v>
      </c>
      <c r="V154" s="142">
        <v>0</v>
      </c>
      <c r="W154" s="142">
        <f t="shared" si="12"/>
        <v>0</v>
      </c>
      <c r="X154" s="142">
        <v>0</v>
      </c>
      <c r="Y154" s="142">
        <f t="shared" si="13"/>
        <v>0</v>
      </c>
      <c r="Z154" s="142">
        <v>0</v>
      </c>
      <c r="AA154" s="143">
        <f t="shared" si="14"/>
        <v>0</v>
      </c>
      <c r="AR154" s="18" t="s">
        <v>145</v>
      </c>
      <c r="AT154" s="18" t="s">
        <v>172</v>
      </c>
      <c r="AU154" s="18" t="s">
        <v>90</v>
      </c>
      <c r="AY154" s="18" t="s">
        <v>132</v>
      </c>
      <c r="BE154" s="144">
        <f t="shared" si="15"/>
        <v>0</v>
      </c>
      <c r="BF154" s="144">
        <f t="shared" si="16"/>
        <v>0</v>
      </c>
      <c r="BG154" s="144">
        <f t="shared" si="17"/>
        <v>0</v>
      </c>
      <c r="BH154" s="144">
        <f t="shared" si="18"/>
        <v>0</v>
      </c>
      <c r="BI154" s="144">
        <f t="shared" si="19"/>
        <v>0</v>
      </c>
      <c r="BJ154" s="18" t="s">
        <v>74</v>
      </c>
      <c r="BK154" s="144">
        <f t="shared" si="20"/>
        <v>0</v>
      </c>
      <c r="BL154" s="18" t="s">
        <v>137</v>
      </c>
      <c r="BM154" s="18" t="s">
        <v>226</v>
      </c>
    </row>
    <row r="155" spans="2:65" s="1" customFormat="1" ht="36.75" customHeight="1">
      <c r="B155" s="135"/>
      <c r="C155" s="136">
        <v>28</v>
      </c>
      <c r="D155" s="136" t="s">
        <v>133</v>
      </c>
      <c r="E155" s="145" t="s">
        <v>233</v>
      </c>
      <c r="F155" s="275" t="s">
        <v>234</v>
      </c>
      <c r="G155" s="275"/>
      <c r="H155" s="275"/>
      <c r="I155" s="275"/>
      <c r="J155" s="138" t="s">
        <v>136</v>
      </c>
      <c r="K155" s="139">
        <v>154</v>
      </c>
      <c r="L155" s="271"/>
      <c r="M155" s="271"/>
      <c r="N155" s="271">
        <f t="shared" si="11"/>
        <v>0</v>
      </c>
      <c r="O155" s="271"/>
      <c r="P155" s="271"/>
      <c r="Q155" s="271"/>
      <c r="R155" s="140"/>
      <c r="T155" s="141" t="s">
        <v>5</v>
      </c>
      <c r="U155" s="40" t="s">
        <v>34</v>
      </c>
      <c r="V155" s="142">
        <v>0</v>
      </c>
      <c r="W155" s="142">
        <f t="shared" si="12"/>
        <v>0</v>
      </c>
      <c r="X155" s="142">
        <v>0</v>
      </c>
      <c r="Y155" s="142">
        <f t="shared" si="13"/>
        <v>0</v>
      </c>
      <c r="Z155" s="142">
        <v>0</v>
      </c>
      <c r="AA155" s="143">
        <f t="shared" si="14"/>
        <v>0</v>
      </c>
      <c r="AR155" s="18" t="s">
        <v>137</v>
      </c>
      <c r="AT155" s="18" t="s">
        <v>133</v>
      </c>
      <c r="AU155" s="18" t="s">
        <v>90</v>
      </c>
      <c r="AY155" s="18" t="s">
        <v>132</v>
      </c>
      <c r="BE155" s="144">
        <f t="shared" si="15"/>
        <v>0</v>
      </c>
      <c r="BF155" s="144">
        <f t="shared" si="16"/>
        <v>0</v>
      </c>
      <c r="BG155" s="144">
        <f t="shared" si="17"/>
        <v>0</v>
      </c>
      <c r="BH155" s="144">
        <f t="shared" si="18"/>
        <v>0</v>
      </c>
      <c r="BI155" s="144">
        <f t="shared" si="19"/>
        <v>0</v>
      </c>
      <c r="BJ155" s="18" t="s">
        <v>74</v>
      </c>
      <c r="BK155" s="144">
        <f t="shared" si="20"/>
        <v>0</v>
      </c>
      <c r="BL155" s="18" t="s">
        <v>137</v>
      </c>
      <c r="BM155" s="18" t="s">
        <v>229</v>
      </c>
    </row>
    <row r="156" spans="2:65" s="9" customFormat="1" ht="29.85" customHeight="1">
      <c r="B156" s="124"/>
      <c r="C156" s="125"/>
      <c r="D156" s="134" t="s">
        <v>105</v>
      </c>
      <c r="E156" s="134"/>
      <c r="F156" s="134"/>
      <c r="G156" s="134"/>
      <c r="H156" s="134"/>
      <c r="I156" s="134"/>
      <c r="J156" s="134"/>
      <c r="K156" s="134"/>
      <c r="L156" s="134"/>
      <c r="M156" s="134"/>
      <c r="N156" s="278">
        <f>BK156</f>
        <v>0</v>
      </c>
      <c r="O156" s="279"/>
      <c r="P156" s="279"/>
      <c r="Q156" s="279"/>
      <c r="R156" s="127"/>
      <c r="T156" s="128"/>
      <c r="U156" s="125"/>
      <c r="V156" s="125"/>
      <c r="W156" s="129">
        <f>SUM(W157:W157)</f>
        <v>0</v>
      </c>
      <c r="X156" s="125"/>
      <c r="Y156" s="129">
        <f>SUM(Y157:Y157)</f>
        <v>0</v>
      </c>
      <c r="Z156" s="125"/>
      <c r="AA156" s="130">
        <f>SUM(AA157:AA157)</f>
        <v>0</v>
      </c>
      <c r="AR156" s="131" t="s">
        <v>74</v>
      </c>
      <c r="AT156" s="132" t="s">
        <v>67</v>
      </c>
      <c r="AU156" s="132" t="s">
        <v>74</v>
      </c>
      <c r="AY156" s="131" t="s">
        <v>132</v>
      </c>
      <c r="BK156" s="133">
        <f>SUM(BK157:BK157)</f>
        <v>0</v>
      </c>
    </row>
    <row r="157" spans="2:65" s="1" customFormat="1" ht="38.25" customHeight="1">
      <c r="B157" s="135"/>
      <c r="C157" s="136">
        <v>29</v>
      </c>
      <c r="D157" s="136" t="s">
        <v>133</v>
      </c>
      <c r="E157" s="145" t="s">
        <v>247</v>
      </c>
      <c r="F157" s="275" t="s">
        <v>248</v>
      </c>
      <c r="G157" s="275"/>
      <c r="H157" s="275"/>
      <c r="I157" s="275"/>
      <c r="J157" s="138" t="s">
        <v>136</v>
      </c>
      <c r="K157" s="139">
        <v>178</v>
      </c>
      <c r="L157" s="271"/>
      <c r="M157" s="271"/>
      <c r="N157" s="271">
        <f>ROUND(L157*K157,2)</f>
        <v>0</v>
      </c>
      <c r="O157" s="271"/>
      <c r="P157" s="271"/>
      <c r="Q157" s="271"/>
      <c r="R157" s="140"/>
      <c r="T157" s="141"/>
      <c r="U157" s="40"/>
      <c r="V157" s="142"/>
      <c r="W157" s="142"/>
      <c r="X157" s="142"/>
      <c r="Y157" s="142"/>
      <c r="Z157" s="142"/>
      <c r="AA157" s="143"/>
      <c r="AR157" s="18"/>
      <c r="AT157" s="18"/>
      <c r="AU157" s="18"/>
      <c r="AY157" s="18"/>
      <c r="BE157" s="144"/>
      <c r="BF157" s="144"/>
      <c r="BG157" s="144"/>
      <c r="BH157" s="144"/>
      <c r="BI157" s="144"/>
      <c r="BJ157" s="18"/>
      <c r="BK157" s="144">
        <f>ROUND(L157*K157,2)</f>
        <v>0</v>
      </c>
      <c r="BL157" s="18"/>
      <c r="BM157" s="18"/>
    </row>
    <row r="158" spans="2:65" s="9" customFormat="1" ht="29.85" customHeight="1">
      <c r="B158" s="124"/>
      <c r="C158" s="125"/>
      <c r="D158" s="134" t="s">
        <v>106</v>
      </c>
      <c r="E158" s="134"/>
      <c r="F158" s="134"/>
      <c r="G158" s="134"/>
      <c r="H158" s="134"/>
      <c r="I158" s="134"/>
      <c r="J158" s="134"/>
      <c r="K158" s="134"/>
      <c r="L158" s="134"/>
      <c r="M158" s="134"/>
      <c r="N158" s="278">
        <f>BK158</f>
        <v>0</v>
      </c>
      <c r="O158" s="279"/>
      <c r="P158" s="279"/>
      <c r="Q158" s="279"/>
      <c r="R158" s="127"/>
      <c r="T158" s="128"/>
      <c r="U158" s="125"/>
      <c r="V158" s="125"/>
      <c r="W158" s="129">
        <f>SUM(W159:W162)</f>
        <v>0</v>
      </c>
      <c r="X158" s="125"/>
      <c r="Y158" s="129">
        <f>SUM(Y159:Y162)</f>
        <v>0</v>
      </c>
      <c r="Z158" s="125"/>
      <c r="AA158" s="130">
        <f>SUM(AA159:AA162)</f>
        <v>0</v>
      </c>
      <c r="AR158" s="131" t="s">
        <v>74</v>
      </c>
      <c r="AT158" s="132" t="s">
        <v>67</v>
      </c>
      <c r="AU158" s="132" t="s">
        <v>74</v>
      </c>
      <c r="AY158" s="131" t="s">
        <v>132</v>
      </c>
      <c r="BK158" s="133">
        <f>SUM(BK159:BK162)</f>
        <v>0</v>
      </c>
    </row>
    <row r="159" spans="2:65" s="1" customFormat="1" ht="38.25" customHeight="1">
      <c r="B159" s="135"/>
      <c r="C159" s="136">
        <v>30</v>
      </c>
      <c r="D159" s="136" t="s">
        <v>133</v>
      </c>
      <c r="E159" s="137" t="s">
        <v>252</v>
      </c>
      <c r="F159" s="275" t="s">
        <v>253</v>
      </c>
      <c r="G159" s="275"/>
      <c r="H159" s="275"/>
      <c r="I159" s="275"/>
      <c r="J159" s="138" t="s">
        <v>175</v>
      </c>
      <c r="K159" s="139">
        <v>45</v>
      </c>
      <c r="L159" s="271"/>
      <c r="M159" s="271"/>
      <c r="N159" s="271">
        <f>ROUND(L159*K159,2)</f>
        <v>0</v>
      </c>
      <c r="O159" s="271"/>
      <c r="P159" s="271"/>
      <c r="Q159" s="271"/>
      <c r="R159" s="140"/>
      <c r="T159" s="141" t="s">
        <v>5</v>
      </c>
      <c r="U159" s="40" t="s">
        <v>34</v>
      </c>
      <c r="V159" s="142">
        <v>0</v>
      </c>
      <c r="W159" s="142">
        <f>V159*K159</f>
        <v>0</v>
      </c>
      <c r="X159" s="142">
        <v>0</v>
      </c>
      <c r="Y159" s="142">
        <f>X159*K159</f>
        <v>0</v>
      </c>
      <c r="Z159" s="142">
        <v>0</v>
      </c>
      <c r="AA159" s="143">
        <f>Z159*K159</f>
        <v>0</v>
      </c>
      <c r="AR159" s="18" t="s">
        <v>137</v>
      </c>
      <c r="AT159" s="18" t="s">
        <v>133</v>
      </c>
      <c r="AU159" s="18" t="s">
        <v>90</v>
      </c>
      <c r="AY159" s="18" t="s">
        <v>132</v>
      </c>
      <c r="BE159" s="144">
        <f>IF(U159="základní",N159,0)</f>
        <v>0</v>
      </c>
      <c r="BF159" s="144">
        <f>IF(U159="snížená",N159,0)</f>
        <v>0</v>
      </c>
      <c r="BG159" s="144">
        <f>IF(U159="zákl. přenesená",N159,0)</f>
        <v>0</v>
      </c>
      <c r="BH159" s="144">
        <f>IF(U159="sníž. přenesená",N159,0)</f>
        <v>0</v>
      </c>
      <c r="BI159" s="144">
        <f>IF(U159="nulová",N159,0)</f>
        <v>0</v>
      </c>
      <c r="BJ159" s="18" t="s">
        <v>74</v>
      </c>
      <c r="BK159" s="144">
        <f>ROUND(L159*K159,2)</f>
        <v>0</v>
      </c>
      <c r="BL159" s="18" t="s">
        <v>137</v>
      </c>
      <c r="BM159" s="18" t="s">
        <v>241</v>
      </c>
    </row>
    <row r="160" spans="2:65" s="1" customFormat="1" ht="38.25" customHeight="1">
      <c r="B160" s="135"/>
      <c r="C160" s="136">
        <v>31</v>
      </c>
      <c r="D160" s="136" t="s">
        <v>133</v>
      </c>
      <c r="E160" s="137" t="s">
        <v>255</v>
      </c>
      <c r="F160" s="275" t="s">
        <v>256</v>
      </c>
      <c r="G160" s="275"/>
      <c r="H160" s="275"/>
      <c r="I160" s="275"/>
      <c r="J160" s="138" t="s">
        <v>175</v>
      </c>
      <c r="K160" s="139">
        <v>45</v>
      </c>
      <c r="L160" s="271"/>
      <c r="M160" s="271"/>
      <c r="N160" s="271">
        <f>ROUND(L160*K160,2)</f>
        <v>0</v>
      </c>
      <c r="O160" s="271"/>
      <c r="P160" s="271"/>
      <c r="Q160" s="271"/>
      <c r="R160" s="140"/>
      <c r="T160" s="141" t="s">
        <v>5</v>
      </c>
      <c r="U160" s="40" t="s">
        <v>34</v>
      </c>
      <c r="V160" s="142">
        <v>0</v>
      </c>
      <c r="W160" s="142">
        <f>V160*K160</f>
        <v>0</v>
      </c>
      <c r="X160" s="142">
        <v>0</v>
      </c>
      <c r="Y160" s="142">
        <f>X160*K160</f>
        <v>0</v>
      </c>
      <c r="Z160" s="142">
        <v>0</v>
      </c>
      <c r="AA160" s="143">
        <f>Z160*K160</f>
        <v>0</v>
      </c>
      <c r="AR160" s="18" t="s">
        <v>137</v>
      </c>
      <c r="AT160" s="18" t="s">
        <v>133</v>
      </c>
      <c r="AU160" s="18" t="s">
        <v>90</v>
      </c>
      <c r="AY160" s="18" t="s">
        <v>132</v>
      </c>
      <c r="BE160" s="144">
        <f>IF(U160="základní",N160,0)</f>
        <v>0</v>
      </c>
      <c r="BF160" s="144">
        <f>IF(U160="snížená",N160,0)</f>
        <v>0</v>
      </c>
      <c r="BG160" s="144">
        <f>IF(U160="zákl. přenesená",N160,0)</f>
        <v>0</v>
      </c>
      <c r="BH160" s="144">
        <f>IF(U160="sníž. přenesená",N160,0)</f>
        <v>0</v>
      </c>
      <c r="BI160" s="144">
        <f>IF(U160="nulová",N160,0)</f>
        <v>0</v>
      </c>
      <c r="BJ160" s="18" t="s">
        <v>74</v>
      </c>
      <c r="BK160" s="144">
        <f>ROUND(L160*K160,2)</f>
        <v>0</v>
      </c>
      <c r="BL160" s="18" t="s">
        <v>137</v>
      </c>
      <c r="BM160" s="18" t="s">
        <v>243</v>
      </c>
    </row>
    <row r="161" spans="2:65" s="1" customFormat="1" ht="38.25" customHeight="1">
      <c r="B161" s="135"/>
      <c r="C161" s="136">
        <v>32</v>
      </c>
      <c r="D161" s="136" t="s">
        <v>133</v>
      </c>
      <c r="E161" s="137" t="s">
        <v>258</v>
      </c>
      <c r="F161" s="275" t="s">
        <v>259</v>
      </c>
      <c r="G161" s="275"/>
      <c r="H161" s="275"/>
      <c r="I161" s="275"/>
      <c r="J161" s="138" t="s">
        <v>175</v>
      </c>
      <c r="K161" s="139">
        <v>45</v>
      </c>
      <c r="L161" s="271"/>
      <c r="M161" s="271"/>
      <c r="N161" s="271">
        <f>ROUND(L161*K161,2)</f>
        <v>0</v>
      </c>
      <c r="O161" s="271"/>
      <c r="P161" s="271"/>
      <c r="Q161" s="271"/>
      <c r="R161" s="140"/>
      <c r="T161" s="141" t="s">
        <v>5</v>
      </c>
      <c r="U161" s="40" t="s">
        <v>34</v>
      </c>
      <c r="V161" s="142">
        <v>0</v>
      </c>
      <c r="W161" s="142">
        <f>V161*K161</f>
        <v>0</v>
      </c>
      <c r="X161" s="142">
        <v>0</v>
      </c>
      <c r="Y161" s="142">
        <f>X161*K161</f>
        <v>0</v>
      </c>
      <c r="Z161" s="142">
        <v>0</v>
      </c>
      <c r="AA161" s="143">
        <f>Z161*K161</f>
        <v>0</v>
      </c>
      <c r="AR161" s="18" t="s">
        <v>137</v>
      </c>
      <c r="AT161" s="18" t="s">
        <v>133</v>
      </c>
      <c r="AU161" s="18" t="s">
        <v>90</v>
      </c>
      <c r="AY161" s="18" t="s">
        <v>132</v>
      </c>
      <c r="BE161" s="144">
        <f>IF(U161="základní",N161,0)</f>
        <v>0</v>
      </c>
      <c r="BF161" s="144">
        <f>IF(U161="snížená",N161,0)</f>
        <v>0</v>
      </c>
      <c r="BG161" s="144">
        <f>IF(U161="zákl. přenesená",N161,0)</f>
        <v>0</v>
      </c>
      <c r="BH161" s="144">
        <f>IF(U161="sníž. přenesená",N161,0)</f>
        <v>0</v>
      </c>
      <c r="BI161" s="144">
        <f>IF(U161="nulová",N161,0)</f>
        <v>0</v>
      </c>
      <c r="BJ161" s="18" t="s">
        <v>74</v>
      </c>
      <c r="BK161" s="144">
        <f>ROUND(L161*K161,2)</f>
        <v>0</v>
      </c>
      <c r="BL161" s="18" t="s">
        <v>137</v>
      </c>
      <c r="BM161" s="18" t="s">
        <v>246</v>
      </c>
    </row>
    <row r="162" spans="2:65" s="1" customFormat="1" ht="38.25" customHeight="1">
      <c r="B162" s="135"/>
      <c r="C162" s="136">
        <v>33</v>
      </c>
      <c r="D162" s="136" t="s">
        <v>133</v>
      </c>
      <c r="E162" s="137" t="s">
        <v>261</v>
      </c>
      <c r="F162" s="275" t="s">
        <v>262</v>
      </c>
      <c r="G162" s="275"/>
      <c r="H162" s="275"/>
      <c r="I162" s="275"/>
      <c r="J162" s="138" t="s">
        <v>175</v>
      </c>
      <c r="K162" s="139">
        <v>45</v>
      </c>
      <c r="L162" s="271"/>
      <c r="M162" s="271"/>
      <c r="N162" s="271">
        <f>ROUND(L162*K162,2)</f>
        <v>0</v>
      </c>
      <c r="O162" s="271"/>
      <c r="P162" s="271"/>
      <c r="Q162" s="271"/>
      <c r="R162" s="140"/>
      <c r="T162" s="141" t="s">
        <v>5</v>
      </c>
      <c r="U162" s="40" t="s">
        <v>34</v>
      </c>
      <c r="V162" s="142">
        <v>0</v>
      </c>
      <c r="W162" s="142">
        <f>V162*K162</f>
        <v>0</v>
      </c>
      <c r="X162" s="142">
        <v>0</v>
      </c>
      <c r="Y162" s="142">
        <f>X162*K162</f>
        <v>0</v>
      </c>
      <c r="Z162" s="142">
        <v>0</v>
      </c>
      <c r="AA162" s="143">
        <f>Z162*K162</f>
        <v>0</v>
      </c>
      <c r="AR162" s="18" t="s">
        <v>137</v>
      </c>
      <c r="AT162" s="18" t="s">
        <v>133</v>
      </c>
      <c r="AU162" s="18" t="s">
        <v>90</v>
      </c>
      <c r="AY162" s="18" t="s">
        <v>132</v>
      </c>
      <c r="BE162" s="144">
        <f>IF(U162="základní",N162,0)</f>
        <v>0</v>
      </c>
      <c r="BF162" s="144">
        <f>IF(U162="snížená",N162,0)</f>
        <v>0</v>
      </c>
      <c r="BG162" s="144">
        <f>IF(U162="zákl. přenesená",N162,0)</f>
        <v>0</v>
      </c>
      <c r="BH162" s="144">
        <f>IF(U162="sníž. přenesená",N162,0)</f>
        <v>0</v>
      </c>
      <c r="BI162" s="144">
        <f>IF(U162="nulová",N162,0)</f>
        <v>0</v>
      </c>
      <c r="BJ162" s="18" t="s">
        <v>74</v>
      </c>
      <c r="BK162" s="144">
        <f>ROUND(L162*K162,2)</f>
        <v>0</v>
      </c>
      <c r="BL162" s="18" t="s">
        <v>137</v>
      </c>
      <c r="BM162" s="18" t="s">
        <v>251</v>
      </c>
    </row>
    <row r="163" spans="2:65" s="9" customFormat="1" ht="37.35" customHeight="1">
      <c r="B163" s="124"/>
      <c r="C163" s="125"/>
      <c r="D163" s="126" t="s">
        <v>107</v>
      </c>
      <c r="E163" s="126"/>
      <c r="F163" s="126"/>
      <c r="G163" s="126"/>
      <c r="H163" s="126"/>
      <c r="I163" s="126"/>
      <c r="J163" s="126"/>
      <c r="K163" s="126"/>
      <c r="L163" s="126"/>
      <c r="M163" s="126"/>
      <c r="N163" s="276">
        <f>N164+N168+N173</f>
        <v>0</v>
      </c>
      <c r="O163" s="277"/>
      <c r="P163" s="277"/>
      <c r="Q163" s="277"/>
      <c r="R163" s="127"/>
      <c r="T163" s="128"/>
      <c r="U163" s="125"/>
      <c r="V163" s="125"/>
      <c r="W163" s="129" t="e">
        <f>W164+W168+#REF!</f>
        <v>#REF!</v>
      </c>
      <c r="X163" s="125"/>
      <c r="Y163" s="129" t="e">
        <f>Y164+Y168+#REF!</f>
        <v>#REF!</v>
      </c>
      <c r="Z163" s="125"/>
      <c r="AA163" s="130" t="e">
        <f>AA164+AA168+#REF!</f>
        <v>#REF!</v>
      </c>
      <c r="AR163" s="131" t="s">
        <v>74</v>
      </c>
      <c r="AT163" s="132" t="s">
        <v>67</v>
      </c>
      <c r="AU163" s="132" t="s">
        <v>68</v>
      </c>
      <c r="AY163" s="131" t="s">
        <v>132</v>
      </c>
      <c r="BK163" s="133" t="e">
        <f>BK164+BK168+#REF!</f>
        <v>#REF!</v>
      </c>
    </row>
    <row r="164" spans="2:65" s="9" customFormat="1" ht="19.899999999999999" customHeight="1">
      <c r="B164" s="124"/>
      <c r="C164" s="125"/>
      <c r="D164" s="134" t="s">
        <v>108</v>
      </c>
      <c r="E164" s="134"/>
      <c r="F164" s="134"/>
      <c r="G164" s="134"/>
      <c r="H164" s="134"/>
      <c r="I164" s="134"/>
      <c r="J164" s="134"/>
      <c r="K164" s="134"/>
      <c r="L164" s="134"/>
      <c r="M164" s="134"/>
      <c r="N164" s="273">
        <f>BK164</f>
        <v>0</v>
      </c>
      <c r="O164" s="274"/>
      <c r="P164" s="274"/>
      <c r="Q164" s="274"/>
      <c r="R164" s="127"/>
      <c r="T164" s="128"/>
      <c r="U164" s="125"/>
      <c r="V164" s="125"/>
      <c r="W164" s="129">
        <f>SUM(W165:W167)</f>
        <v>0</v>
      </c>
      <c r="X164" s="125"/>
      <c r="Y164" s="129">
        <f>SUM(Y165:Y167)</f>
        <v>0</v>
      </c>
      <c r="Z164" s="125"/>
      <c r="AA164" s="130">
        <f>SUM(AA165:AA167)</f>
        <v>0</v>
      </c>
      <c r="AR164" s="131" t="s">
        <v>74</v>
      </c>
      <c r="AT164" s="132" t="s">
        <v>67</v>
      </c>
      <c r="AU164" s="132" t="s">
        <v>74</v>
      </c>
      <c r="AY164" s="131" t="s">
        <v>132</v>
      </c>
      <c r="BK164" s="133">
        <f>SUM(BK165:BK167)</f>
        <v>0</v>
      </c>
    </row>
    <row r="165" spans="2:65" s="1" customFormat="1" ht="38.25" customHeight="1">
      <c r="B165" s="135"/>
      <c r="C165" s="136">
        <v>34</v>
      </c>
      <c r="D165" s="136" t="s">
        <v>133</v>
      </c>
      <c r="E165" s="145" t="s">
        <v>264</v>
      </c>
      <c r="F165" s="275" t="s">
        <v>265</v>
      </c>
      <c r="G165" s="275"/>
      <c r="H165" s="275"/>
      <c r="I165" s="275"/>
      <c r="J165" s="138" t="s">
        <v>136</v>
      </c>
      <c r="K165" s="139">
        <v>154.80000000000001</v>
      </c>
      <c r="L165" s="271"/>
      <c r="M165" s="271"/>
      <c r="N165" s="271">
        <f>ROUND(L165*K165,2)</f>
        <v>0</v>
      </c>
      <c r="O165" s="271"/>
      <c r="P165" s="271"/>
      <c r="Q165" s="271"/>
      <c r="R165" s="140"/>
      <c r="T165" s="141" t="s">
        <v>5</v>
      </c>
      <c r="U165" s="40" t="s">
        <v>34</v>
      </c>
      <c r="V165" s="142">
        <v>0</v>
      </c>
      <c r="W165" s="142">
        <f>V165*K165</f>
        <v>0</v>
      </c>
      <c r="X165" s="142">
        <v>0</v>
      </c>
      <c r="Y165" s="142">
        <f>X165*K165</f>
        <v>0</v>
      </c>
      <c r="Z165" s="142">
        <v>0</v>
      </c>
      <c r="AA165" s="143">
        <f>Z165*K165</f>
        <v>0</v>
      </c>
      <c r="AR165" s="18" t="s">
        <v>137</v>
      </c>
      <c r="AT165" s="18" t="s">
        <v>133</v>
      </c>
      <c r="AU165" s="18" t="s">
        <v>90</v>
      </c>
      <c r="AY165" s="18" t="s">
        <v>132</v>
      </c>
      <c r="BE165" s="144">
        <f>IF(U165="základní",N165,0)</f>
        <v>0</v>
      </c>
      <c r="BF165" s="144">
        <f>IF(U165="snížená",N165,0)</f>
        <v>0</v>
      </c>
      <c r="BG165" s="144">
        <f>IF(U165="zákl. přenesená",N165,0)</f>
        <v>0</v>
      </c>
      <c r="BH165" s="144">
        <f>IF(U165="sníž. přenesená",N165,0)</f>
        <v>0</v>
      </c>
      <c r="BI165" s="144">
        <f>IF(U165="nulová",N165,0)</f>
        <v>0</v>
      </c>
      <c r="BJ165" s="18" t="s">
        <v>74</v>
      </c>
      <c r="BK165" s="144">
        <f>ROUND(L165*K165,2)</f>
        <v>0</v>
      </c>
      <c r="BL165" s="18" t="s">
        <v>137</v>
      </c>
      <c r="BM165" s="18" t="s">
        <v>254</v>
      </c>
    </row>
    <row r="166" spans="2:65" s="1" customFormat="1" ht="25.5" customHeight="1">
      <c r="B166" s="135"/>
      <c r="C166" s="136">
        <v>35</v>
      </c>
      <c r="D166" s="136" t="s">
        <v>133</v>
      </c>
      <c r="E166" s="137" t="s">
        <v>267</v>
      </c>
      <c r="F166" s="275" t="s">
        <v>268</v>
      </c>
      <c r="G166" s="275"/>
      <c r="H166" s="275"/>
      <c r="I166" s="275"/>
      <c r="J166" s="138" t="s">
        <v>148</v>
      </c>
      <c r="K166" s="139">
        <v>51.6</v>
      </c>
      <c r="L166" s="271"/>
      <c r="M166" s="271"/>
      <c r="N166" s="271">
        <f>ROUND(L166*K166,2)</f>
        <v>0</v>
      </c>
      <c r="O166" s="271"/>
      <c r="P166" s="271"/>
      <c r="Q166" s="271"/>
      <c r="R166" s="140"/>
      <c r="T166" s="141" t="s">
        <v>5</v>
      </c>
      <c r="U166" s="40" t="s">
        <v>34</v>
      </c>
      <c r="V166" s="142">
        <v>0</v>
      </c>
      <c r="W166" s="142">
        <f>V166*K166</f>
        <v>0</v>
      </c>
      <c r="X166" s="142">
        <v>0</v>
      </c>
      <c r="Y166" s="142">
        <f>X166*K166</f>
        <v>0</v>
      </c>
      <c r="Z166" s="142">
        <v>0</v>
      </c>
      <c r="AA166" s="143">
        <f>Z166*K166</f>
        <v>0</v>
      </c>
      <c r="AR166" s="18" t="s">
        <v>137</v>
      </c>
      <c r="AT166" s="18" t="s">
        <v>133</v>
      </c>
      <c r="AU166" s="18" t="s">
        <v>90</v>
      </c>
      <c r="AY166" s="18" t="s">
        <v>132</v>
      </c>
      <c r="BE166" s="144">
        <f>IF(U166="základní",N166,0)</f>
        <v>0</v>
      </c>
      <c r="BF166" s="144">
        <f>IF(U166="snížená",N166,0)</f>
        <v>0</v>
      </c>
      <c r="BG166" s="144">
        <f>IF(U166="zákl. přenesená",N166,0)</f>
        <v>0</v>
      </c>
      <c r="BH166" s="144">
        <f>IF(U166="sníž. přenesená",N166,0)</f>
        <v>0</v>
      </c>
      <c r="BI166" s="144">
        <f>IF(U166="nulová",N166,0)</f>
        <v>0</v>
      </c>
      <c r="BJ166" s="18" t="s">
        <v>74</v>
      </c>
      <c r="BK166" s="144">
        <f>ROUND(L166*K166,2)</f>
        <v>0</v>
      </c>
      <c r="BL166" s="18" t="s">
        <v>137</v>
      </c>
      <c r="BM166" s="18" t="s">
        <v>257</v>
      </c>
    </row>
    <row r="167" spans="2:65" s="1" customFormat="1" ht="25.5" customHeight="1">
      <c r="B167" s="135"/>
      <c r="C167" s="146">
        <v>36</v>
      </c>
      <c r="D167" s="146" t="s">
        <v>172</v>
      </c>
      <c r="E167" s="147" t="s">
        <v>270</v>
      </c>
      <c r="F167" s="280" t="s">
        <v>271</v>
      </c>
      <c r="G167" s="280"/>
      <c r="H167" s="280"/>
      <c r="I167" s="280"/>
      <c r="J167" s="148" t="s">
        <v>148</v>
      </c>
      <c r="K167" s="149">
        <v>51.6</v>
      </c>
      <c r="L167" s="272"/>
      <c r="M167" s="272"/>
      <c r="N167" s="272">
        <f>ROUND(L167*K167,2)</f>
        <v>0</v>
      </c>
      <c r="O167" s="271"/>
      <c r="P167" s="271"/>
      <c r="Q167" s="271"/>
      <c r="R167" s="140"/>
      <c r="T167" s="141" t="s">
        <v>5</v>
      </c>
      <c r="U167" s="40" t="s">
        <v>34</v>
      </c>
      <c r="V167" s="142">
        <v>0</v>
      </c>
      <c r="W167" s="142">
        <f>V167*K167</f>
        <v>0</v>
      </c>
      <c r="X167" s="142">
        <v>0</v>
      </c>
      <c r="Y167" s="142">
        <f>X167*K167</f>
        <v>0</v>
      </c>
      <c r="Z167" s="142">
        <v>0</v>
      </c>
      <c r="AA167" s="143">
        <f>Z167*K167</f>
        <v>0</v>
      </c>
      <c r="AR167" s="18" t="s">
        <v>145</v>
      </c>
      <c r="AT167" s="18" t="s">
        <v>172</v>
      </c>
      <c r="AU167" s="18" t="s">
        <v>90</v>
      </c>
      <c r="AY167" s="18" t="s">
        <v>132</v>
      </c>
      <c r="BE167" s="144">
        <f>IF(U167="základní",N167,0)</f>
        <v>0</v>
      </c>
      <c r="BF167" s="144">
        <f>IF(U167="snížená",N167,0)</f>
        <v>0</v>
      </c>
      <c r="BG167" s="144">
        <f>IF(U167="zákl. přenesená",N167,0)</f>
        <v>0</v>
      </c>
      <c r="BH167" s="144">
        <f>IF(U167="sníž. přenesená",N167,0)</f>
        <v>0</v>
      </c>
      <c r="BI167" s="144">
        <f>IF(U167="nulová",N167,0)</f>
        <v>0</v>
      </c>
      <c r="BJ167" s="18" t="s">
        <v>74</v>
      </c>
      <c r="BK167" s="144">
        <f>ROUND(L167*K167,2)</f>
        <v>0</v>
      </c>
      <c r="BL167" s="18" t="s">
        <v>137</v>
      </c>
      <c r="BM167" s="18" t="s">
        <v>260</v>
      </c>
    </row>
    <row r="168" spans="2:65" s="9" customFormat="1" ht="29.85" customHeight="1">
      <c r="B168" s="124"/>
      <c r="C168" s="125"/>
      <c r="D168" s="134" t="s">
        <v>109</v>
      </c>
      <c r="E168" s="134"/>
      <c r="F168" s="134"/>
      <c r="G168" s="134"/>
      <c r="H168" s="134"/>
      <c r="I168" s="134"/>
      <c r="J168" s="134"/>
      <c r="K168" s="134"/>
      <c r="L168" s="134"/>
      <c r="M168" s="134"/>
      <c r="N168" s="278">
        <f>SUM(N169:Q172)</f>
        <v>0</v>
      </c>
      <c r="O168" s="279"/>
      <c r="P168" s="279"/>
      <c r="Q168" s="279"/>
      <c r="R168" s="127"/>
      <c r="T168" s="128"/>
      <c r="U168" s="125"/>
      <c r="V168" s="125"/>
      <c r="W168" s="129">
        <f>SUM(W169:W172)</f>
        <v>0</v>
      </c>
      <c r="X168" s="125"/>
      <c r="Y168" s="129">
        <f>SUM(Y169:Y172)</f>
        <v>0</v>
      </c>
      <c r="Z168" s="125"/>
      <c r="AA168" s="130">
        <f>SUM(AA169:AA172)</f>
        <v>0</v>
      </c>
      <c r="AR168" s="131" t="s">
        <v>74</v>
      </c>
      <c r="AT168" s="132" t="s">
        <v>67</v>
      </c>
      <c r="AU168" s="132" t="s">
        <v>74</v>
      </c>
      <c r="AY168" s="131" t="s">
        <v>132</v>
      </c>
      <c r="BK168" s="133">
        <f>SUM(BK169:BK172)</f>
        <v>0</v>
      </c>
    </row>
    <row r="169" spans="2:65" s="1" customFormat="1" ht="25.5" customHeight="1">
      <c r="B169" s="135"/>
      <c r="C169" s="136">
        <v>37</v>
      </c>
      <c r="D169" s="136" t="s">
        <v>133</v>
      </c>
      <c r="E169" s="137" t="s">
        <v>273</v>
      </c>
      <c r="F169" s="275" t="s">
        <v>274</v>
      </c>
      <c r="G169" s="275"/>
      <c r="H169" s="275"/>
      <c r="I169" s="275"/>
      <c r="J169" s="138" t="s">
        <v>148</v>
      </c>
      <c r="K169" s="139">
        <v>15.3</v>
      </c>
      <c r="L169" s="271"/>
      <c r="M169" s="271"/>
      <c r="N169" s="271">
        <f>ROUND(L169*K169,2)</f>
        <v>0</v>
      </c>
      <c r="O169" s="271"/>
      <c r="P169" s="271"/>
      <c r="Q169" s="271"/>
      <c r="R169" s="140"/>
      <c r="T169" s="141" t="s">
        <v>5</v>
      </c>
      <c r="U169" s="40" t="s">
        <v>34</v>
      </c>
      <c r="V169" s="142">
        <v>0</v>
      </c>
      <c r="W169" s="142">
        <f>V169*K169</f>
        <v>0</v>
      </c>
      <c r="X169" s="142">
        <v>0</v>
      </c>
      <c r="Y169" s="142">
        <f>X169*K169</f>
        <v>0</v>
      </c>
      <c r="Z169" s="142">
        <v>0</v>
      </c>
      <c r="AA169" s="143">
        <f>Z169*K169</f>
        <v>0</v>
      </c>
      <c r="AR169" s="18" t="s">
        <v>137</v>
      </c>
      <c r="AT169" s="18" t="s">
        <v>133</v>
      </c>
      <c r="AU169" s="18" t="s">
        <v>90</v>
      </c>
      <c r="AY169" s="18" t="s">
        <v>132</v>
      </c>
      <c r="BE169" s="144">
        <f>IF(U169="základní",N169,0)</f>
        <v>0</v>
      </c>
      <c r="BF169" s="144">
        <f>IF(U169="snížená",N169,0)</f>
        <v>0</v>
      </c>
      <c r="BG169" s="144">
        <f>IF(U169="zákl. přenesená",N169,0)</f>
        <v>0</v>
      </c>
      <c r="BH169" s="144">
        <f>IF(U169="sníž. přenesená",N169,0)</f>
        <v>0</v>
      </c>
      <c r="BI169" s="144">
        <f>IF(U169="nulová",N169,0)</f>
        <v>0</v>
      </c>
      <c r="BJ169" s="18" t="s">
        <v>74</v>
      </c>
      <c r="BK169" s="144">
        <f>ROUND(L169*K169,2)</f>
        <v>0</v>
      </c>
      <c r="BL169" s="18" t="s">
        <v>137</v>
      </c>
      <c r="BM169" s="18" t="s">
        <v>266</v>
      </c>
    </row>
    <row r="170" spans="2:65" s="1" customFormat="1" ht="16.5" customHeight="1">
      <c r="B170" s="135"/>
      <c r="C170" s="136">
        <v>38</v>
      </c>
      <c r="D170" s="136" t="s">
        <v>133</v>
      </c>
      <c r="E170" s="137" t="s">
        <v>276</v>
      </c>
      <c r="F170" s="275" t="s">
        <v>277</v>
      </c>
      <c r="G170" s="275"/>
      <c r="H170" s="275"/>
      <c r="I170" s="275"/>
      <c r="J170" s="138" t="s">
        <v>278</v>
      </c>
      <c r="K170" s="139">
        <v>4</v>
      </c>
      <c r="L170" s="271"/>
      <c r="M170" s="271"/>
      <c r="N170" s="271">
        <f>ROUND(L170*K170,2)</f>
        <v>0</v>
      </c>
      <c r="O170" s="271"/>
      <c r="P170" s="271"/>
      <c r="Q170" s="271"/>
      <c r="R170" s="140"/>
      <c r="T170" s="141" t="s">
        <v>5</v>
      </c>
      <c r="U170" s="40" t="s">
        <v>34</v>
      </c>
      <c r="V170" s="142">
        <v>0</v>
      </c>
      <c r="W170" s="142">
        <f>V170*K170</f>
        <v>0</v>
      </c>
      <c r="X170" s="142">
        <v>0</v>
      </c>
      <c r="Y170" s="142">
        <f>X170*K170</f>
        <v>0</v>
      </c>
      <c r="Z170" s="142">
        <v>0</v>
      </c>
      <c r="AA170" s="143">
        <f>Z170*K170</f>
        <v>0</v>
      </c>
      <c r="AR170" s="18" t="s">
        <v>137</v>
      </c>
      <c r="AT170" s="18" t="s">
        <v>133</v>
      </c>
      <c r="AU170" s="18" t="s">
        <v>90</v>
      </c>
      <c r="AY170" s="18" t="s">
        <v>132</v>
      </c>
      <c r="BE170" s="144">
        <f>IF(U170="základní",N170,0)</f>
        <v>0</v>
      </c>
      <c r="BF170" s="144">
        <f>IF(U170="snížená",N170,0)</f>
        <v>0</v>
      </c>
      <c r="BG170" s="144">
        <f>IF(U170="zákl. přenesená",N170,0)</f>
        <v>0</v>
      </c>
      <c r="BH170" s="144">
        <f>IF(U170="sníž. přenesená",N170,0)</f>
        <v>0</v>
      </c>
      <c r="BI170" s="144">
        <f>IF(U170="nulová",N170,0)</f>
        <v>0</v>
      </c>
      <c r="BJ170" s="18" t="s">
        <v>74</v>
      </c>
      <c r="BK170" s="144">
        <f>ROUND(L170*K170,2)</f>
        <v>0</v>
      </c>
      <c r="BL170" s="18" t="s">
        <v>137</v>
      </c>
      <c r="BM170" s="18" t="s">
        <v>269</v>
      </c>
    </row>
    <row r="171" spans="2:65" s="1" customFormat="1" ht="25.5" customHeight="1">
      <c r="B171" s="135"/>
      <c r="C171" s="136">
        <v>39</v>
      </c>
      <c r="D171" s="136" t="s">
        <v>133</v>
      </c>
      <c r="E171" s="137" t="s">
        <v>280</v>
      </c>
      <c r="F171" s="275" t="s">
        <v>281</v>
      </c>
      <c r="G171" s="275"/>
      <c r="H171" s="275"/>
      <c r="I171" s="275"/>
      <c r="J171" s="138" t="s">
        <v>201</v>
      </c>
      <c r="K171" s="139">
        <v>4</v>
      </c>
      <c r="L171" s="271"/>
      <c r="M171" s="271"/>
      <c r="N171" s="271">
        <f>ROUND(L171*K171,2)</f>
        <v>0</v>
      </c>
      <c r="O171" s="271"/>
      <c r="P171" s="271"/>
      <c r="Q171" s="271"/>
      <c r="R171" s="140"/>
      <c r="T171" s="141" t="s">
        <v>5</v>
      </c>
      <c r="U171" s="40" t="s">
        <v>34</v>
      </c>
      <c r="V171" s="142">
        <v>0</v>
      </c>
      <c r="W171" s="142">
        <f>V171*K171</f>
        <v>0</v>
      </c>
      <c r="X171" s="142">
        <v>0</v>
      </c>
      <c r="Y171" s="142">
        <f>X171*K171</f>
        <v>0</v>
      </c>
      <c r="Z171" s="142">
        <v>0</v>
      </c>
      <c r="AA171" s="143">
        <f>Z171*K171</f>
        <v>0</v>
      </c>
      <c r="AR171" s="18" t="s">
        <v>137</v>
      </c>
      <c r="AT171" s="18" t="s">
        <v>133</v>
      </c>
      <c r="AU171" s="18" t="s">
        <v>90</v>
      </c>
      <c r="AY171" s="18" t="s">
        <v>132</v>
      </c>
      <c r="BE171" s="144">
        <f>IF(U171="základní",N171,0)</f>
        <v>0</v>
      </c>
      <c r="BF171" s="144">
        <f>IF(U171="snížená",N171,0)</f>
        <v>0</v>
      </c>
      <c r="BG171" s="144">
        <f>IF(U171="zákl. přenesená",N171,0)</f>
        <v>0</v>
      </c>
      <c r="BH171" s="144">
        <f>IF(U171="sníž. přenesená",N171,0)</f>
        <v>0</v>
      </c>
      <c r="BI171" s="144">
        <f>IF(U171="nulová",N171,0)</f>
        <v>0</v>
      </c>
      <c r="BJ171" s="18" t="s">
        <v>74</v>
      </c>
      <c r="BK171" s="144">
        <f>ROUND(L171*K171,2)</f>
        <v>0</v>
      </c>
      <c r="BL171" s="18" t="s">
        <v>137</v>
      </c>
      <c r="BM171" s="18" t="s">
        <v>272</v>
      </c>
    </row>
    <row r="172" spans="2:65" s="1" customFormat="1" ht="25.5" customHeight="1">
      <c r="B172" s="135"/>
      <c r="C172" s="136">
        <v>40</v>
      </c>
      <c r="D172" s="136" t="s">
        <v>133</v>
      </c>
      <c r="E172" s="137" t="s">
        <v>283</v>
      </c>
      <c r="F172" s="275" t="s">
        <v>284</v>
      </c>
      <c r="G172" s="275"/>
      <c r="H172" s="275"/>
      <c r="I172" s="275"/>
      <c r="J172" s="138" t="s">
        <v>201</v>
      </c>
      <c r="K172" s="139">
        <v>4</v>
      </c>
      <c r="L172" s="271"/>
      <c r="M172" s="271"/>
      <c r="N172" s="271">
        <f>ROUND(L172*K172,2)</f>
        <v>0</v>
      </c>
      <c r="O172" s="271"/>
      <c r="P172" s="271"/>
      <c r="Q172" s="271"/>
      <c r="R172" s="140"/>
      <c r="T172" s="141" t="s">
        <v>5</v>
      </c>
      <c r="U172" s="40" t="s">
        <v>34</v>
      </c>
      <c r="V172" s="142">
        <v>0</v>
      </c>
      <c r="W172" s="142">
        <f>V172*K172</f>
        <v>0</v>
      </c>
      <c r="X172" s="142">
        <v>0</v>
      </c>
      <c r="Y172" s="142">
        <f>X172*K172</f>
        <v>0</v>
      </c>
      <c r="Z172" s="142">
        <v>0</v>
      </c>
      <c r="AA172" s="143">
        <f>Z172*K172</f>
        <v>0</v>
      </c>
      <c r="AR172" s="18" t="s">
        <v>137</v>
      </c>
      <c r="AT172" s="18" t="s">
        <v>133</v>
      </c>
      <c r="AU172" s="18" t="s">
        <v>90</v>
      </c>
      <c r="AY172" s="18" t="s">
        <v>132</v>
      </c>
      <c r="BE172" s="144">
        <f>IF(U172="základní",N172,0)</f>
        <v>0</v>
      </c>
      <c r="BF172" s="144">
        <f>IF(U172="snížená",N172,0)</f>
        <v>0</v>
      </c>
      <c r="BG172" s="144">
        <f>IF(U172="zákl. přenesená",N172,0)</f>
        <v>0</v>
      </c>
      <c r="BH172" s="144">
        <f>IF(U172="sníž. přenesená",N172,0)</f>
        <v>0</v>
      </c>
      <c r="BI172" s="144">
        <f>IF(U172="nulová",N172,0)</f>
        <v>0</v>
      </c>
      <c r="BJ172" s="18" t="s">
        <v>74</v>
      </c>
      <c r="BK172" s="144">
        <f>ROUND(L172*K172,2)</f>
        <v>0</v>
      </c>
      <c r="BL172" s="18" t="s">
        <v>137</v>
      </c>
      <c r="BM172" s="18" t="s">
        <v>325</v>
      </c>
    </row>
    <row r="173" spans="2:65" s="9" customFormat="1" ht="19.899999999999999" customHeight="1">
      <c r="B173" s="124"/>
      <c r="C173" s="125"/>
      <c r="D173" s="134" t="s">
        <v>111</v>
      </c>
      <c r="E173" s="134"/>
      <c r="F173" s="134"/>
      <c r="G173" s="134"/>
      <c r="H173" s="134"/>
      <c r="I173" s="134"/>
      <c r="J173" s="134"/>
      <c r="K173" s="134"/>
      <c r="L173" s="134"/>
      <c r="M173" s="134"/>
      <c r="N173" s="273">
        <f>BK173</f>
        <v>0</v>
      </c>
      <c r="O173" s="274"/>
      <c r="P173" s="274"/>
      <c r="Q173" s="274"/>
      <c r="R173" s="127"/>
      <c r="T173" s="128"/>
      <c r="U173" s="125"/>
      <c r="V173" s="125"/>
      <c r="W173" s="129">
        <f>W174</f>
        <v>0</v>
      </c>
      <c r="X173" s="125"/>
      <c r="Y173" s="129">
        <f>Y174</f>
        <v>0</v>
      </c>
      <c r="Z173" s="125"/>
      <c r="AA173" s="130">
        <f>AA174</f>
        <v>0</v>
      </c>
      <c r="AR173" s="131" t="s">
        <v>74</v>
      </c>
      <c r="AT173" s="132" t="s">
        <v>67</v>
      </c>
      <c r="AU173" s="132" t="s">
        <v>74</v>
      </c>
      <c r="AY173" s="131" t="s">
        <v>132</v>
      </c>
      <c r="BK173" s="133">
        <f>BK174</f>
        <v>0</v>
      </c>
    </row>
    <row r="174" spans="2:65" s="1" customFormat="1" ht="16.5" customHeight="1">
      <c r="B174" s="135"/>
      <c r="C174" s="136">
        <v>41</v>
      </c>
      <c r="D174" s="136" t="s">
        <v>133</v>
      </c>
      <c r="E174" s="137" t="s">
        <v>292</v>
      </c>
      <c r="F174" s="275" t="s">
        <v>293</v>
      </c>
      <c r="G174" s="275"/>
      <c r="H174" s="275"/>
      <c r="I174" s="275"/>
      <c r="J174" s="138" t="s">
        <v>148</v>
      </c>
      <c r="K174" s="139">
        <v>3.5</v>
      </c>
      <c r="L174" s="271"/>
      <c r="M174" s="271"/>
      <c r="N174" s="271">
        <f>ROUND(L174*K174,2)</f>
        <v>0</v>
      </c>
      <c r="O174" s="271"/>
      <c r="P174" s="271"/>
      <c r="Q174" s="271"/>
      <c r="R174" s="140"/>
      <c r="T174" s="141" t="s">
        <v>5</v>
      </c>
      <c r="U174" s="40" t="s">
        <v>34</v>
      </c>
      <c r="V174" s="142">
        <v>0</v>
      </c>
      <c r="W174" s="142">
        <f>V174*K174</f>
        <v>0</v>
      </c>
      <c r="X174" s="142">
        <v>0</v>
      </c>
      <c r="Y174" s="142">
        <f>X174*K174</f>
        <v>0</v>
      </c>
      <c r="Z174" s="142">
        <v>0</v>
      </c>
      <c r="AA174" s="143">
        <f>Z174*K174</f>
        <v>0</v>
      </c>
      <c r="AR174" s="18" t="s">
        <v>137</v>
      </c>
      <c r="AT174" s="18" t="s">
        <v>133</v>
      </c>
      <c r="AU174" s="18" t="s">
        <v>90</v>
      </c>
      <c r="AY174" s="18" t="s">
        <v>132</v>
      </c>
      <c r="BE174" s="144">
        <f>IF(U174="základní",N174,0)</f>
        <v>0</v>
      </c>
      <c r="BF174" s="144">
        <f>IF(U174="snížená",N174,0)</f>
        <v>0</v>
      </c>
      <c r="BG174" s="144">
        <f>IF(U174="zákl. přenesená",N174,0)</f>
        <v>0</v>
      </c>
      <c r="BH174" s="144">
        <f>IF(U174="sníž. přenesená",N174,0)</f>
        <v>0</v>
      </c>
      <c r="BI174" s="144">
        <f>IF(U174="nulová",N174,0)</f>
        <v>0</v>
      </c>
      <c r="BJ174" s="18" t="s">
        <v>74</v>
      </c>
      <c r="BK174" s="144">
        <f>ROUND(L174*K174,2)</f>
        <v>0</v>
      </c>
      <c r="BL174" s="18" t="s">
        <v>137</v>
      </c>
      <c r="BM174" s="18" t="s">
        <v>275</v>
      </c>
    </row>
    <row r="175" spans="2:65" s="9" customFormat="1" ht="37.35" customHeight="1">
      <c r="B175" s="124"/>
      <c r="C175" s="125"/>
      <c r="D175" s="126" t="s">
        <v>114</v>
      </c>
      <c r="E175" s="126"/>
      <c r="F175" s="126"/>
      <c r="G175" s="126"/>
      <c r="H175" s="126"/>
      <c r="I175" s="126"/>
      <c r="J175" s="126"/>
      <c r="K175" s="126"/>
      <c r="L175" s="126"/>
      <c r="M175" s="126"/>
      <c r="N175" s="276">
        <f>BK175</f>
        <v>0</v>
      </c>
      <c r="O175" s="277"/>
      <c r="P175" s="277"/>
      <c r="Q175" s="277"/>
      <c r="R175" s="127"/>
      <c r="T175" s="128"/>
      <c r="U175" s="125"/>
      <c r="V175" s="125"/>
      <c r="W175" s="129">
        <f>W176</f>
        <v>0</v>
      </c>
      <c r="X175" s="125"/>
      <c r="Y175" s="129">
        <f>Y176</f>
        <v>0</v>
      </c>
      <c r="Z175" s="125"/>
      <c r="AA175" s="130">
        <f>AA176</f>
        <v>0</v>
      </c>
      <c r="AR175" s="131" t="s">
        <v>303</v>
      </c>
      <c r="AT175" s="132" t="s">
        <v>67</v>
      </c>
      <c r="AU175" s="132" t="s">
        <v>68</v>
      </c>
      <c r="AY175" s="131" t="s">
        <v>132</v>
      </c>
      <c r="BK175" s="133">
        <f>BK176</f>
        <v>0</v>
      </c>
    </row>
    <row r="176" spans="2:65" s="9" customFormat="1" ht="19.899999999999999" customHeight="1">
      <c r="B176" s="124"/>
      <c r="C176" s="125"/>
      <c r="D176" s="134" t="s">
        <v>115</v>
      </c>
      <c r="E176" s="134"/>
      <c r="F176" s="134"/>
      <c r="G176" s="134"/>
      <c r="H176" s="134"/>
      <c r="I176" s="134"/>
      <c r="J176" s="134"/>
      <c r="K176" s="134"/>
      <c r="L176" s="134"/>
      <c r="M176" s="134"/>
      <c r="N176" s="273">
        <f>BK176</f>
        <v>0</v>
      </c>
      <c r="O176" s="274"/>
      <c r="P176" s="274"/>
      <c r="Q176" s="274"/>
      <c r="R176" s="127"/>
      <c r="T176" s="128"/>
      <c r="U176" s="125"/>
      <c r="V176" s="125"/>
      <c r="W176" s="129">
        <f>SUM(W177:W180)</f>
        <v>0</v>
      </c>
      <c r="X176" s="125"/>
      <c r="Y176" s="129">
        <f>SUM(Y177:Y180)</f>
        <v>0</v>
      </c>
      <c r="Z176" s="125"/>
      <c r="AA176" s="130">
        <f>SUM(AA177:AA180)</f>
        <v>0</v>
      </c>
      <c r="AR176" s="131" t="s">
        <v>303</v>
      </c>
      <c r="AT176" s="132" t="s">
        <v>67</v>
      </c>
      <c r="AU176" s="132" t="s">
        <v>74</v>
      </c>
      <c r="AY176" s="131" t="s">
        <v>132</v>
      </c>
      <c r="BK176" s="133">
        <f>SUM(BK177:BK180)</f>
        <v>0</v>
      </c>
    </row>
    <row r="177" spans="2:65" s="1" customFormat="1" ht="25.5" customHeight="1">
      <c r="B177" s="135"/>
      <c r="C177" s="136">
        <v>42</v>
      </c>
      <c r="D177" s="136" t="s">
        <v>133</v>
      </c>
      <c r="E177" s="137" t="s">
        <v>304</v>
      </c>
      <c r="F177" s="275" t="s">
        <v>305</v>
      </c>
      <c r="G177" s="275"/>
      <c r="H177" s="275"/>
      <c r="I177" s="275"/>
      <c r="J177" s="138" t="s">
        <v>306</v>
      </c>
      <c r="K177" s="139">
        <v>1</v>
      </c>
      <c r="L177" s="271"/>
      <c r="M177" s="271"/>
      <c r="N177" s="271">
        <f>ROUND(L177*K177,2)</f>
        <v>0</v>
      </c>
      <c r="O177" s="271"/>
      <c r="P177" s="271"/>
      <c r="Q177" s="271"/>
      <c r="R177" s="140"/>
      <c r="T177" s="141" t="s">
        <v>5</v>
      </c>
      <c r="U177" s="40" t="s">
        <v>34</v>
      </c>
      <c r="V177" s="142">
        <v>0</v>
      </c>
      <c r="W177" s="142">
        <f>V177*K177</f>
        <v>0</v>
      </c>
      <c r="X177" s="142">
        <v>0</v>
      </c>
      <c r="Y177" s="142">
        <f>X177*K177</f>
        <v>0</v>
      </c>
      <c r="Z177" s="142">
        <v>0</v>
      </c>
      <c r="AA177" s="143">
        <f>Z177*K177</f>
        <v>0</v>
      </c>
      <c r="AR177" s="18" t="s">
        <v>229</v>
      </c>
      <c r="AT177" s="18" t="s">
        <v>133</v>
      </c>
      <c r="AU177" s="18" t="s">
        <v>90</v>
      </c>
      <c r="AY177" s="18" t="s">
        <v>132</v>
      </c>
      <c r="BE177" s="144">
        <f>IF(U177="základní",N177,0)</f>
        <v>0</v>
      </c>
      <c r="BF177" s="144">
        <f>IF(U177="snížená",N177,0)</f>
        <v>0</v>
      </c>
      <c r="BG177" s="144">
        <f>IF(U177="zákl. přenesená",N177,0)</f>
        <v>0</v>
      </c>
      <c r="BH177" s="144">
        <f>IF(U177="sníž. přenesená",N177,0)</f>
        <v>0</v>
      </c>
      <c r="BI177" s="144">
        <f>IF(U177="nulová",N177,0)</f>
        <v>0</v>
      </c>
      <c r="BJ177" s="18" t="s">
        <v>74</v>
      </c>
      <c r="BK177" s="144">
        <f>ROUND(L177*K177,2)</f>
        <v>0</v>
      </c>
      <c r="BL177" s="18" t="s">
        <v>229</v>
      </c>
      <c r="BM177" s="18" t="s">
        <v>296</v>
      </c>
    </row>
    <row r="178" spans="2:65" s="1" customFormat="1" ht="25.5" customHeight="1">
      <c r="B178" s="135"/>
      <c r="C178" s="136">
        <v>43</v>
      </c>
      <c r="D178" s="136" t="s">
        <v>133</v>
      </c>
      <c r="E178" s="137" t="s">
        <v>308</v>
      </c>
      <c r="F178" s="275" t="s">
        <v>309</v>
      </c>
      <c r="G178" s="275"/>
      <c r="H178" s="275"/>
      <c r="I178" s="275"/>
      <c r="J178" s="138" t="s">
        <v>175</v>
      </c>
      <c r="K178" s="139">
        <v>45</v>
      </c>
      <c r="L178" s="271"/>
      <c r="M178" s="271"/>
      <c r="N178" s="271">
        <f>ROUND(L178*K178,2)</f>
        <v>0</v>
      </c>
      <c r="O178" s="271"/>
      <c r="P178" s="271"/>
      <c r="Q178" s="271"/>
      <c r="R178" s="140"/>
      <c r="T178" s="141" t="s">
        <v>5</v>
      </c>
      <c r="U178" s="40" t="s">
        <v>34</v>
      </c>
      <c r="V178" s="142">
        <v>0</v>
      </c>
      <c r="W178" s="142">
        <f>V178*K178</f>
        <v>0</v>
      </c>
      <c r="X178" s="142">
        <v>0</v>
      </c>
      <c r="Y178" s="142">
        <f>X178*K178</f>
        <v>0</v>
      </c>
      <c r="Z178" s="142">
        <v>0</v>
      </c>
      <c r="AA178" s="143">
        <f>Z178*K178</f>
        <v>0</v>
      </c>
      <c r="AR178" s="18" t="s">
        <v>229</v>
      </c>
      <c r="AT178" s="18" t="s">
        <v>133</v>
      </c>
      <c r="AU178" s="18" t="s">
        <v>90</v>
      </c>
      <c r="AY178" s="18" t="s">
        <v>132</v>
      </c>
      <c r="BE178" s="144">
        <f>IF(U178="základní",N178,0)</f>
        <v>0</v>
      </c>
      <c r="BF178" s="144">
        <f>IF(U178="snížená",N178,0)</f>
        <v>0</v>
      </c>
      <c r="BG178" s="144">
        <f>IF(U178="zákl. přenesená",N178,0)</f>
        <v>0</v>
      </c>
      <c r="BH178" s="144">
        <f>IF(U178="sníž. přenesená",N178,0)</f>
        <v>0</v>
      </c>
      <c r="BI178" s="144">
        <f>IF(U178="nulová",N178,0)</f>
        <v>0</v>
      </c>
      <c r="BJ178" s="18" t="s">
        <v>74</v>
      </c>
      <c r="BK178" s="144">
        <f>ROUND(L178*K178,2)</f>
        <v>0</v>
      </c>
      <c r="BL178" s="18" t="s">
        <v>229</v>
      </c>
      <c r="BM178" s="18" t="s">
        <v>299</v>
      </c>
    </row>
    <row r="179" spans="2:65" s="1" customFormat="1" ht="38.25" customHeight="1">
      <c r="B179" s="135"/>
      <c r="C179" s="136">
        <v>44</v>
      </c>
      <c r="D179" s="136" t="s">
        <v>133</v>
      </c>
      <c r="E179" s="137" t="s">
        <v>311</v>
      </c>
      <c r="F179" s="275" t="s">
        <v>312</v>
      </c>
      <c r="G179" s="275"/>
      <c r="H179" s="275"/>
      <c r="I179" s="275"/>
      <c r="J179" s="138" t="s">
        <v>175</v>
      </c>
      <c r="K179" s="139">
        <v>45</v>
      </c>
      <c r="L179" s="271"/>
      <c r="M179" s="271"/>
      <c r="N179" s="271">
        <f>ROUND(L179*K179,2)</f>
        <v>0</v>
      </c>
      <c r="O179" s="271"/>
      <c r="P179" s="271"/>
      <c r="Q179" s="271"/>
      <c r="R179" s="140"/>
      <c r="T179" s="141" t="s">
        <v>5</v>
      </c>
      <c r="U179" s="40" t="s">
        <v>34</v>
      </c>
      <c r="V179" s="142">
        <v>0</v>
      </c>
      <c r="W179" s="142">
        <f>V179*K179</f>
        <v>0</v>
      </c>
      <c r="X179" s="142">
        <v>0</v>
      </c>
      <c r="Y179" s="142">
        <f>X179*K179</f>
        <v>0</v>
      </c>
      <c r="Z179" s="142">
        <v>0</v>
      </c>
      <c r="AA179" s="143">
        <f>Z179*K179</f>
        <v>0</v>
      </c>
      <c r="AR179" s="18" t="s">
        <v>229</v>
      </c>
      <c r="AT179" s="18" t="s">
        <v>133</v>
      </c>
      <c r="AU179" s="18" t="s">
        <v>90</v>
      </c>
      <c r="AY179" s="18" t="s">
        <v>132</v>
      </c>
      <c r="BE179" s="144">
        <f>IF(U179="základní",N179,0)</f>
        <v>0</v>
      </c>
      <c r="BF179" s="144">
        <f>IF(U179="snížená",N179,0)</f>
        <v>0</v>
      </c>
      <c r="BG179" s="144">
        <f>IF(U179="zákl. přenesená",N179,0)</f>
        <v>0</v>
      </c>
      <c r="BH179" s="144">
        <f>IF(U179="sníž. přenesená",N179,0)</f>
        <v>0</v>
      </c>
      <c r="BI179" s="144">
        <f>IF(U179="nulová",N179,0)</f>
        <v>0</v>
      </c>
      <c r="BJ179" s="18" t="s">
        <v>74</v>
      </c>
      <c r="BK179" s="144">
        <f>ROUND(L179*K179,2)</f>
        <v>0</v>
      </c>
      <c r="BL179" s="18" t="s">
        <v>229</v>
      </c>
      <c r="BM179" s="18" t="s">
        <v>302</v>
      </c>
    </row>
    <row r="180" spans="2:65" s="1" customFormat="1" ht="38.25" customHeight="1">
      <c r="B180" s="135"/>
      <c r="C180" s="136">
        <v>45</v>
      </c>
      <c r="D180" s="136" t="s">
        <v>133</v>
      </c>
      <c r="E180" s="137" t="s">
        <v>314</v>
      </c>
      <c r="F180" s="275" t="s">
        <v>315</v>
      </c>
      <c r="G180" s="275"/>
      <c r="H180" s="275"/>
      <c r="I180" s="275"/>
      <c r="J180" s="138" t="s">
        <v>148</v>
      </c>
      <c r="K180" s="139">
        <v>1</v>
      </c>
      <c r="L180" s="271"/>
      <c r="M180" s="271"/>
      <c r="N180" s="271">
        <f>ROUND(L180*K180,2)</f>
        <v>0</v>
      </c>
      <c r="O180" s="271"/>
      <c r="P180" s="271"/>
      <c r="Q180" s="271"/>
      <c r="R180" s="140"/>
      <c r="T180" s="141" t="s">
        <v>5</v>
      </c>
      <c r="U180" s="40" t="s">
        <v>34</v>
      </c>
      <c r="V180" s="142">
        <v>0</v>
      </c>
      <c r="W180" s="142">
        <f>V180*K180</f>
        <v>0</v>
      </c>
      <c r="X180" s="142">
        <v>0</v>
      </c>
      <c r="Y180" s="142">
        <f>X180*K180</f>
        <v>0</v>
      </c>
      <c r="Z180" s="142">
        <v>0</v>
      </c>
      <c r="AA180" s="143">
        <f>Z180*K180</f>
        <v>0</v>
      </c>
      <c r="AR180" s="18" t="s">
        <v>229</v>
      </c>
      <c r="AT180" s="18" t="s">
        <v>133</v>
      </c>
      <c r="AU180" s="18" t="s">
        <v>90</v>
      </c>
      <c r="AY180" s="18" t="s">
        <v>132</v>
      </c>
      <c r="BE180" s="144">
        <f>IF(U180="základní",N180,0)</f>
        <v>0</v>
      </c>
      <c r="BF180" s="144">
        <f>IF(U180="snížená",N180,0)</f>
        <v>0</v>
      </c>
      <c r="BG180" s="144">
        <f>IF(U180="zákl. přenesená",N180,0)</f>
        <v>0</v>
      </c>
      <c r="BH180" s="144">
        <f>IF(U180="sníž. přenesená",N180,0)</f>
        <v>0</v>
      </c>
      <c r="BI180" s="144">
        <f>IF(U180="nulová",N180,0)</f>
        <v>0</v>
      </c>
      <c r="BJ180" s="18" t="s">
        <v>74</v>
      </c>
      <c r="BK180" s="144">
        <f>ROUND(L180*K180,2)</f>
        <v>0</v>
      </c>
      <c r="BL180" s="18" t="s">
        <v>229</v>
      </c>
      <c r="BM180" s="18" t="s">
        <v>327</v>
      </c>
    </row>
    <row r="181" spans="2:65" s="9" customFormat="1" ht="37.35" customHeight="1">
      <c r="B181" s="124"/>
      <c r="C181" s="125"/>
      <c r="D181" s="126" t="s">
        <v>116</v>
      </c>
      <c r="E181" s="126"/>
      <c r="F181" s="126"/>
      <c r="G181" s="126"/>
      <c r="H181" s="126"/>
      <c r="I181" s="126"/>
      <c r="J181" s="126"/>
      <c r="K181" s="126"/>
      <c r="L181" s="126"/>
      <c r="M181" s="126"/>
      <c r="N181" s="276">
        <f>BK181</f>
        <v>0</v>
      </c>
      <c r="O181" s="277"/>
      <c r="P181" s="277"/>
      <c r="Q181" s="277"/>
      <c r="R181" s="127"/>
      <c r="T181" s="128"/>
      <c r="U181" s="125"/>
      <c r="V181" s="125"/>
      <c r="W181" s="129">
        <f>W182</f>
        <v>0</v>
      </c>
      <c r="X181" s="125"/>
      <c r="Y181" s="129">
        <f>Y182</f>
        <v>0</v>
      </c>
      <c r="Z181" s="125"/>
      <c r="AA181" s="130">
        <f>AA182</f>
        <v>0</v>
      </c>
      <c r="AR181" s="131" t="s">
        <v>317</v>
      </c>
      <c r="AT181" s="132" t="s">
        <v>67</v>
      </c>
      <c r="AU181" s="132" t="s">
        <v>68</v>
      </c>
      <c r="AY181" s="131" t="s">
        <v>132</v>
      </c>
      <c r="BK181" s="133">
        <f>BK182</f>
        <v>0</v>
      </c>
    </row>
    <row r="182" spans="2:65" s="9" customFormat="1" ht="19.899999999999999" customHeight="1">
      <c r="B182" s="124"/>
      <c r="C182" s="125"/>
      <c r="D182" s="134" t="s">
        <v>117</v>
      </c>
      <c r="E182" s="134"/>
      <c r="F182" s="134"/>
      <c r="G182" s="134"/>
      <c r="H182" s="134"/>
      <c r="I182" s="134"/>
      <c r="J182" s="134"/>
      <c r="K182" s="134"/>
      <c r="L182" s="134"/>
      <c r="M182" s="134"/>
      <c r="N182" s="273">
        <f>BK182</f>
        <v>0</v>
      </c>
      <c r="O182" s="274"/>
      <c r="P182" s="274"/>
      <c r="Q182" s="274"/>
      <c r="R182" s="127"/>
      <c r="T182" s="128"/>
      <c r="U182" s="125"/>
      <c r="V182" s="125"/>
      <c r="W182" s="129">
        <f>W183</f>
        <v>0</v>
      </c>
      <c r="X182" s="125"/>
      <c r="Y182" s="129">
        <f>Y183</f>
        <v>0</v>
      </c>
      <c r="Z182" s="125"/>
      <c r="AA182" s="130">
        <f>AA183</f>
        <v>0</v>
      </c>
      <c r="AR182" s="131" t="s">
        <v>317</v>
      </c>
      <c r="AT182" s="132" t="s">
        <v>67</v>
      </c>
      <c r="AU182" s="132" t="s">
        <v>74</v>
      </c>
      <c r="AY182" s="131" t="s">
        <v>132</v>
      </c>
      <c r="BK182" s="133">
        <f>BK183</f>
        <v>0</v>
      </c>
    </row>
    <row r="183" spans="2:65" s="1" customFormat="1" ht="16.5" customHeight="1">
      <c r="B183" s="135"/>
      <c r="C183" s="136">
        <v>46</v>
      </c>
      <c r="D183" s="136" t="s">
        <v>133</v>
      </c>
      <c r="E183" s="137" t="s">
        <v>318</v>
      </c>
      <c r="F183" s="275" t="s">
        <v>319</v>
      </c>
      <c r="G183" s="275"/>
      <c r="H183" s="275"/>
      <c r="I183" s="275"/>
      <c r="J183" s="138" t="s">
        <v>320</v>
      </c>
      <c r="K183" s="139">
        <v>1</v>
      </c>
      <c r="L183" s="271"/>
      <c r="M183" s="271"/>
      <c r="N183" s="271">
        <f>ROUND(L183*K183,2)</f>
        <v>0</v>
      </c>
      <c r="O183" s="271"/>
      <c r="P183" s="271"/>
      <c r="Q183" s="271"/>
      <c r="R183" s="140"/>
      <c r="T183" s="141" t="s">
        <v>5</v>
      </c>
      <c r="U183" s="151" t="s">
        <v>34</v>
      </c>
      <c r="V183" s="152">
        <v>0</v>
      </c>
      <c r="W183" s="152">
        <f>V183*K183</f>
        <v>0</v>
      </c>
      <c r="X183" s="152">
        <v>0</v>
      </c>
      <c r="Y183" s="152">
        <f>X183*K183</f>
        <v>0</v>
      </c>
      <c r="Z183" s="152">
        <v>0</v>
      </c>
      <c r="AA183" s="153">
        <f>Z183*K183</f>
        <v>0</v>
      </c>
      <c r="AR183" s="18" t="s">
        <v>137</v>
      </c>
      <c r="AT183" s="18" t="s">
        <v>133</v>
      </c>
      <c r="AU183" s="18" t="s">
        <v>90</v>
      </c>
      <c r="AY183" s="18" t="s">
        <v>132</v>
      </c>
      <c r="BE183" s="144">
        <f>IF(U183="základní",N183,0)</f>
        <v>0</v>
      </c>
      <c r="BF183" s="144">
        <f>IF(U183="snížená",N183,0)</f>
        <v>0</v>
      </c>
      <c r="BG183" s="144">
        <f>IF(U183="zákl. přenesená",N183,0)</f>
        <v>0</v>
      </c>
      <c r="BH183" s="144">
        <f>IF(U183="sníž. přenesená",N183,0)</f>
        <v>0</v>
      </c>
      <c r="BI183" s="144">
        <f>IF(U183="nulová",N183,0)</f>
        <v>0</v>
      </c>
      <c r="BJ183" s="18" t="s">
        <v>74</v>
      </c>
      <c r="BK183" s="144">
        <f>ROUND(L183*K183,2)</f>
        <v>0</v>
      </c>
      <c r="BL183" s="18" t="s">
        <v>137</v>
      </c>
      <c r="BM183" s="18" t="s">
        <v>328</v>
      </c>
    </row>
    <row r="184" spans="2:65" s="1" customFormat="1" ht="6.95" customHeight="1">
      <c r="B184" s="55"/>
      <c r="C184" s="56"/>
      <c r="D184" s="56"/>
      <c r="E184" s="56"/>
      <c r="F184" s="56"/>
      <c r="G184" s="56"/>
      <c r="H184" s="56"/>
      <c r="I184" s="56"/>
      <c r="J184" s="56"/>
      <c r="K184" s="56"/>
      <c r="L184" s="56"/>
      <c r="M184" s="56"/>
      <c r="N184" s="56"/>
      <c r="O184" s="56"/>
      <c r="P184" s="56"/>
      <c r="Q184" s="56"/>
      <c r="R184" s="57"/>
    </row>
  </sheetData>
  <mergeCells count="217">
    <mergeCell ref="N127:Q127"/>
    <mergeCell ref="N129:Q129"/>
    <mergeCell ref="N128:Q128"/>
    <mergeCell ref="N137:Q137"/>
    <mergeCell ref="N132:Q132"/>
    <mergeCell ref="N134:Q134"/>
    <mergeCell ref="N133:Q133"/>
    <mergeCell ref="L133:M133"/>
    <mergeCell ref="L135:M135"/>
    <mergeCell ref="L134:M134"/>
    <mergeCell ref="L132:M132"/>
    <mergeCell ref="N135:Q135"/>
    <mergeCell ref="N130:Q130"/>
    <mergeCell ref="L127:M127"/>
    <mergeCell ref="L130:M130"/>
    <mergeCell ref="L128:M128"/>
    <mergeCell ref="L129:M129"/>
    <mergeCell ref="N131:Q131"/>
    <mergeCell ref="N136:Q136"/>
    <mergeCell ref="L131:M131"/>
    <mergeCell ref="F129:I129"/>
    <mergeCell ref="N140:Q140"/>
    <mergeCell ref="L142:M142"/>
    <mergeCell ref="N142:Q142"/>
    <mergeCell ref="N141:Q141"/>
    <mergeCell ref="N138:Q138"/>
    <mergeCell ref="L138:M138"/>
    <mergeCell ref="L140:M140"/>
    <mergeCell ref="L141:M141"/>
    <mergeCell ref="F130:I130"/>
    <mergeCell ref="F133:I133"/>
    <mergeCell ref="F134:I134"/>
    <mergeCell ref="F132:I132"/>
    <mergeCell ref="F131:I131"/>
    <mergeCell ref="F148:I148"/>
    <mergeCell ref="F147:I147"/>
    <mergeCell ref="F146:I146"/>
    <mergeCell ref="F150:I150"/>
    <mergeCell ref="F151:I151"/>
    <mergeCell ref="N151:Q151"/>
    <mergeCell ref="N149:Q149"/>
    <mergeCell ref="N150:Q150"/>
    <mergeCell ref="L150:M150"/>
    <mergeCell ref="L151:M151"/>
    <mergeCell ref="N148:Q148"/>
    <mergeCell ref="N147:Q147"/>
    <mergeCell ref="L147:M147"/>
    <mergeCell ref="L148:M148"/>
    <mergeCell ref="F126:I126"/>
    <mergeCell ref="N145:Q145"/>
    <mergeCell ref="N144:Q144"/>
    <mergeCell ref="L144:M144"/>
    <mergeCell ref="L145:M145"/>
    <mergeCell ref="F144:I144"/>
    <mergeCell ref="F145:I145"/>
    <mergeCell ref="N143:Q143"/>
    <mergeCell ref="N146:Q146"/>
    <mergeCell ref="L146:M146"/>
    <mergeCell ref="F142:I142"/>
    <mergeCell ref="F136:I136"/>
    <mergeCell ref="F135:I135"/>
    <mergeCell ref="F137:I137"/>
    <mergeCell ref="F138:I138"/>
    <mergeCell ref="F140:I140"/>
    <mergeCell ref="F141:I141"/>
    <mergeCell ref="L139:M139"/>
    <mergeCell ref="N139:Q139"/>
    <mergeCell ref="L137:M137"/>
    <mergeCell ref="L136:M136"/>
    <mergeCell ref="F139:I139"/>
    <mergeCell ref="F127:I127"/>
    <mergeCell ref="F128:I128"/>
    <mergeCell ref="N104:Q104"/>
    <mergeCell ref="N102:Q102"/>
    <mergeCell ref="N101:Q101"/>
    <mergeCell ref="N126:Q126"/>
    <mergeCell ref="N122:Q122"/>
    <mergeCell ref="N124:Q124"/>
    <mergeCell ref="N123:Q123"/>
    <mergeCell ref="N125:Q125"/>
    <mergeCell ref="L126:M126"/>
    <mergeCell ref="F122:I122"/>
    <mergeCell ref="C112:Q112"/>
    <mergeCell ref="F114:P114"/>
    <mergeCell ref="F115:P115"/>
    <mergeCell ref="M117:P117"/>
    <mergeCell ref="M119:Q119"/>
    <mergeCell ref="M120:Q120"/>
    <mergeCell ref="L122:M122"/>
    <mergeCell ref="L106:Q106"/>
    <mergeCell ref="C76:Q76"/>
    <mergeCell ref="F79:P79"/>
    <mergeCell ref="F78:P78"/>
    <mergeCell ref="C86:G86"/>
    <mergeCell ref="N94:Q94"/>
    <mergeCell ref="N92:Q92"/>
    <mergeCell ref="M81:P81"/>
    <mergeCell ref="M83:Q83"/>
    <mergeCell ref="M84:Q84"/>
    <mergeCell ref="H1:K1"/>
    <mergeCell ref="S2:AC2"/>
    <mergeCell ref="C2:Q2"/>
    <mergeCell ref="C4:Q4"/>
    <mergeCell ref="F6:P6"/>
    <mergeCell ref="F7:P7"/>
    <mergeCell ref="O9:P9"/>
    <mergeCell ref="O11:P11"/>
    <mergeCell ref="O12:P12"/>
    <mergeCell ref="O14:P14"/>
    <mergeCell ref="L38:P38"/>
    <mergeCell ref="M28:P28"/>
    <mergeCell ref="M32:P32"/>
    <mergeCell ref="O17:P17"/>
    <mergeCell ref="O18:P18"/>
    <mergeCell ref="H36:J36"/>
    <mergeCell ref="E24:L24"/>
    <mergeCell ref="H35:J35"/>
    <mergeCell ref="H34:J34"/>
    <mergeCell ref="H32:J32"/>
    <mergeCell ref="H33:J33"/>
    <mergeCell ref="O21:P21"/>
    <mergeCell ref="O20:P20"/>
    <mergeCell ref="O15:P15"/>
    <mergeCell ref="F172:I172"/>
    <mergeCell ref="F171:I171"/>
    <mergeCell ref="F170:I170"/>
    <mergeCell ref="N86:Q86"/>
    <mergeCell ref="M27:P27"/>
    <mergeCell ref="M34:P34"/>
    <mergeCell ref="M35:P35"/>
    <mergeCell ref="M36:P36"/>
    <mergeCell ref="M33:P33"/>
    <mergeCell ref="M30:P30"/>
    <mergeCell ref="N97:Q97"/>
    <mergeCell ref="N88:Q88"/>
    <mergeCell ref="N89:Q89"/>
    <mergeCell ref="N90:Q90"/>
    <mergeCell ref="N91:Q91"/>
    <mergeCell ref="N93:Q93"/>
    <mergeCell ref="N95:Q95"/>
    <mergeCell ref="N96:Q96"/>
    <mergeCell ref="N172:Q172"/>
    <mergeCell ref="F153:I153"/>
    <mergeCell ref="F154:I154"/>
    <mergeCell ref="N100:Q100"/>
    <mergeCell ref="N98:Q98"/>
    <mergeCell ref="N99:Q99"/>
    <mergeCell ref="N174:Q174"/>
    <mergeCell ref="N173:Q173"/>
    <mergeCell ref="F157:I157"/>
    <mergeCell ref="F162:I162"/>
    <mergeCell ref="F165:I165"/>
    <mergeCell ref="F161:I161"/>
    <mergeCell ref="F159:I159"/>
    <mergeCell ref="F160:I160"/>
    <mergeCell ref="N152:Q152"/>
    <mergeCell ref="N156:Q156"/>
    <mergeCell ref="N155:Q155"/>
    <mergeCell ref="N154:Q154"/>
    <mergeCell ref="N153:Q153"/>
    <mergeCell ref="N157:Q157"/>
    <mergeCell ref="N158:Q158"/>
    <mergeCell ref="N159:Q159"/>
    <mergeCell ref="N160:Q160"/>
    <mergeCell ref="N161:Q161"/>
    <mergeCell ref="N162:Q162"/>
    <mergeCell ref="L152:M152"/>
    <mergeCell ref="L155:M155"/>
    <mergeCell ref="L153:M153"/>
    <mergeCell ref="L154:M154"/>
    <mergeCell ref="F152:I152"/>
    <mergeCell ref="F155:I155"/>
    <mergeCell ref="N167:Q167"/>
    <mergeCell ref="N164:Q164"/>
    <mergeCell ref="N165:Q165"/>
    <mergeCell ref="N166:Q166"/>
    <mergeCell ref="N168:Q168"/>
    <mergeCell ref="N170:Q170"/>
    <mergeCell ref="N171:Q171"/>
    <mergeCell ref="N169:Q169"/>
    <mergeCell ref="N163:Q163"/>
    <mergeCell ref="F166:I166"/>
    <mergeCell ref="F169:I169"/>
    <mergeCell ref="F167:I167"/>
    <mergeCell ref="L172:M172"/>
    <mergeCell ref="L160:M160"/>
    <mergeCell ref="L157:M157"/>
    <mergeCell ref="L159:M159"/>
    <mergeCell ref="L166:M166"/>
    <mergeCell ref="L169:M169"/>
    <mergeCell ref="L171:M171"/>
    <mergeCell ref="L170:M170"/>
    <mergeCell ref="L167:M167"/>
    <mergeCell ref="L162:M162"/>
    <mergeCell ref="L165:M165"/>
    <mergeCell ref="L161:M161"/>
    <mergeCell ref="N176:Q176"/>
    <mergeCell ref="N175:Q175"/>
    <mergeCell ref="N183:Q183"/>
    <mergeCell ref="N178:Q178"/>
    <mergeCell ref="N177:Q177"/>
    <mergeCell ref="N182:Q182"/>
    <mergeCell ref="N181:Q181"/>
    <mergeCell ref="N180:Q180"/>
    <mergeCell ref="N179:Q179"/>
    <mergeCell ref="F183:I183"/>
    <mergeCell ref="F174:I174"/>
    <mergeCell ref="F180:I180"/>
    <mergeCell ref="F177:I177"/>
    <mergeCell ref="F178:I178"/>
    <mergeCell ref="F179:I179"/>
    <mergeCell ref="L174:M174"/>
    <mergeCell ref="L183:M183"/>
    <mergeCell ref="L178:M178"/>
    <mergeCell ref="L180:M180"/>
    <mergeCell ref="L179:M179"/>
    <mergeCell ref="L177:M177"/>
  </mergeCells>
  <hyperlinks>
    <hyperlink ref="F1:G1" location="C2" display="1) Krycí list rozpočtu"/>
    <hyperlink ref="H1:K1" location="C86" display="2) Rekapitulace rozpočtu"/>
    <hyperlink ref="L1" location="C131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144"/>
  <sheetViews>
    <sheetView showGridLines="0" workbookViewId="0">
      <pane ySplit="1" topLeftCell="A2" activePane="bottomLeft" state="frozen"/>
      <selection pane="bottomLeft" activeCell="D28" sqref="D28:P28"/>
    </sheetView>
  </sheetViews>
  <sheetFormatPr defaultRowHeight="13.5"/>
  <cols>
    <col min="1" max="1" width="8.33203125" style="162" customWidth="1"/>
    <col min="2" max="2" width="1.6640625" style="162" customWidth="1"/>
    <col min="3" max="3" width="4.1640625" style="162" customWidth="1"/>
    <col min="4" max="4" width="4.33203125" style="162" customWidth="1"/>
    <col min="5" max="5" width="17.1640625" style="162" customWidth="1"/>
    <col min="6" max="7" width="11.1640625" style="162" customWidth="1"/>
    <col min="8" max="8" width="12.5" style="162" customWidth="1"/>
    <col min="9" max="9" width="7" style="162" customWidth="1"/>
    <col min="10" max="10" width="5.1640625" style="162" customWidth="1"/>
    <col min="11" max="11" width="11.5" style="162" customWidth="1"/>
    <col min="12" max="12" width="12" style="162" customWidth="1"/>
    <col min="13" max="14" width="6" style="162" customWidth="1"/>
    <col min="15" max="15" width="2" style="162" customWidth="1"/>
    <col min="16" max="16" width="12.5" style="162" customWidth="1"/>
    <col min="17" max="17" width="4.1640625" style="162" customWidth="1"/>
    <col min="18" max="18" width="4.6640625" style="162" customWidth="1"/>
    <col min="19" max="19" width="8.1640625" style="162" customWidth="1"/>
    <col min="20" max="20" width="29.6640625" style="162" hidden="1" customWidth="1"/>
    <col min="21" max="21" width="16.33203125" style="162" hidden="1" customWidth="1"/>
    <col min="22" max="22" width="12.33203125" style="162" hidden="1" customWidth="1"/>
    <col min="23" max="23" width="16.33203125" style="162" hidden="1" customWidth="1"/>
    <col min="24" max="24" width="12.1640625" style="162" hidden="1" customWidth="1"/>
    <col min="25" max="25" width="15" style="162" hidden="1" customWidth="1"/>
    <col min="26" max="26" width="11" style="162" hidden="1" customWidth="1"/>
    <col min="27" max="27" width="15" style="162" hidden="1" customWidth="1"/>
    <col min="28" max="28" width="16.33203125" style="162" hidden="1" customWidth="1"/>
    <col min="29" max="29" width="11" style="162" customWidth="1"/>
    <col min="30" max="30" width="15" style="162" customWidth="1"/>
    <col min="31" max="31" width="16.33203125" style="162" customWidth="1"/>
    <col min="32" max="16384" width="9.33203125" style="162"/>
  </cols>
  <sheetData>
    <row r="1" spans="1:66" ht="21.75" customHeight="1">
      <c r="A1" s="99"/>
      <c r="B1" s="11"/>
      <c r="C1" s="11"/>
      <c r="D1" s="12" t="s">
        <v>1</v>
      </c>
      <c r="E1" s="11"/>
      <c r="F1" s="13" t="s">
        <v>85</v>
      </c>
      <c r="G1" s="13"/>
      <c r="H1" s="281" t="s">
        <v>86</v>
      </c>
      <c r="I1" s="281"/>
      <c r="J1" s="281"/>
      <c r="K1" s="281"/>
      <c r="L1" s="13" t="s">
        <v>87</v>
      </c>
      <c r="M1" s="11"/>
      <c r="N1" s="11"/>
      <c r="O1" s="12" t="s">
        <v>88</v>
      </c>
      <c r="P1" s="11"/>
      <c r="Q1" s="11"/>
      <c r="R1" s="11"/>
      <c r="S1" s="13" t="s">
        <v>89</v>
      </c>
      <c r="T1" s="13"/>
      <c r="U1" s="99"/>
      <c r="V1" s="99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266" t="s">
        <v>7</v>
      </c>
      <c r="D2" s="267"/>
      <c r="E2" s="267"/>
      <c r="F2" s="267"/>
      <c r="G2" s="267"/>
      <c r="H2" s="267"/>
      <c r="I2" s="267"/>
      <c r="J2" s="267"/>
      <c r="K2" s="267"/>
      <c r="L2" s="267"/>
      <c r="M2" s="267"/>
      <c r="N2" s="267"/>
      <c r="O2" s="267"/>
      <c r="P2" s="267"/>
      <c r="Q2" s="267"/>
      <c r="S2" s="264" t="s">
        <v>8</v>
      </c>
      <c r="T2" s="265"/>
      <c r="U2" s="265"/>
      <c r="V2" s="265"/>
      <c r="W2" s="265"/>
      <c r="X2" s="265"/>
      <c r="Y2" s="265"/>
      <c r="Z2" s="265"/>
      <c r="AA2" s="265"/>
      <c r="AB2" s="265"/>
      <c r="AC2" s="265"/>
      <c r="AT2" s="18" t="s">
        <v>76</v>
      </c>
    </row>
    <row r="3" spans="1:6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90</v>
      </c>
    </row>
    <row r="4" spans="1:66" ht="36.950000000000003" customHeight="1">
      <c r="B4" s="22"/>
      <c r="C4" s="238" t="s">
        <v>91</v>
      </c>
      <c r="D4" s="239"/>
      <c r="E4" s="239"/>
      <c r="F4" s="239"/>
      <c r="G4" s="239"/>
      <c r="H4" s="239"/>
      <c r="I4" s="239"/>
      <c r="J4" s="239"/>
      <c r="K4" s="239"/>
      <c r="L4" s="239"/>
      <c r="M4" s="239"/>
      <c r="N4" s="239"/>
      <c r="O4" s="239"/>
      <c r="P4" s="239"/>
      <c r="Q4" s="239"/>
      <c r="R4" s="23"/>
      <c r="T4" s="163" t="s">
        <v>13</v>
      </c>
      <c r="AT4" s="18" t="s">
        <v>6</v>
      </c>
    </row>
    <row r="5" spans="1:66" ht="6.95" customHeight="1">
      <c r="B5" s="22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1"/>
      <c r="Q5" s="161"/>
      <c r="R5" s="23"/>
    </row>
    <row r="6" spans="1:66" ht="25.35" customHeight="1">
      <c r="B6" s="22"/>
      <c r="C6" s="161"/>
      <c r="D6" s="166" t="s">
        <v>16</v>
      </c>
      <c r="E6" s="161"/>
      <c r="F6" s="285" t="str">
        <f>'Rekapitulace stavby'!K6</f>
        <v xml:space="preserve"> Český rozhlas</v>
      </c>
      <c r="G6" s="286"/>
      <c r="H6" s="286"/>
      <c r="I6" s="286"/>
      <c r="J6" s="286"/>
      <c r="K6" s="286"/>
      <c r="L6" s="286"/>
      <c r="M6" s="286"/>
      <c r="N6" s="286"/>
      <c r="O6" s="286"/>
      <c r="P6" s="286"/>
      <c r="Q6" s="161"/>
      <c r="R6" s="23"/>
    </row>
    <row r="7" spans="1:66" s="1" customFormat="1" ht="32.85" customHeight="1">
      <c r="B7" s="31"/>
      <c r="C7" s="167"/>
      <c r="D7" s="27" t="s">
        <v>92</v>
      </c>
      <c r="E7" s="167"/>
      <c r="F7" s="269">
        <v>3</v>
      </c>
      <c r="G7" s="284"/>
      <c r="H7" s="284"/>
      <c r="I7" s="284"/>
      <c r="J7" s="284"/>
      <c r="K7" s="284"/>
      <c r="L7" s="284"/>
      <c r="M7" s="284"/>
      <c r="N7" s="284"/>
      <c r="O7" s="284"/>
      <c r="P7" s="284"/>
      <c r="Q7" s="167"/>
      <c r="R7" s="33"/>
    </row>
    <row r="8" spans="1:66" s="1" customFormat="1" ht="14.45" customHeight="1">
      <c r="B8" s="31"/>
      <c r="C8" s="167"/>
      <c r="D8" s="166" t="s">
        <v>17</v>
      </c>
      <c r="E8" s="167"/>
      <c r="F8" s="164" t="s">
        <v>5</v>
      </c>
      <c r="G8" s="167"/>
      <c r="H8" s="167"/>
      <c r="I8" s="167"/>
      <c r="J8" s="167"/>
      <c r="K8" s="167"/>
      <c r="L8" s="167"/>
      <c r="M8" s="166" t="s">
        <v>18</v>
      </c>
      <c r="N8" s="167"/>
      <c r="O8" s="164" t="s">
        <v>5</v>
      </c>
      <c r="P8" s="167"/>
      <c r="Q8" s="167"/>
      <c r="R8" s="33"/>
    </row>
    <row r="9" spans="1:66" s="1" customFormat="1" ht="14.45" customHeight="1">
      <c r="B9" s="31"/>
      <c r="C9" s="167"/>
      <c r="D9" s="166" t="s">
        <v>19</v>
      </c>
      <c r="E9" s="167"/>
      <c r="F9" s="164" t="s">
        <v>20</v>
      </c>
      <c r="G9" s="167"/>
      <c r="H9" s="167"/>
      <c r="I9" s="167"/>
      <c r="J9" s="167"/>
      <c r="K9" s="167"/>
      <c r="L9" s="167"/>
      <c r="M9" s="166" t="s">
        <v>21</v>
      </c>
      <c r="N9" s="167"/>
      <c r="O9" s="287" t="str">
        <f>'Rekapitulace stavby'!AN8</f>
        <v>6. 2. 2019</v>
      </c>
      <c r="P9" s="287"/>
      <c r="Q9" s="167"/>
      <c r="R9" s="33"/>
    </row>
    <row r="10" spans="1:66" s="1" customFormat="1" ht="10.9" customHeight="1">
      <c r="B10" s="31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67"/>
      <c r="N10" s="167"/>
      <c r="O10" s="167"/>
      <c r="P10" s="167"/>
      <c r="Q10" s="167"/>
      <c r="R10" s="33"/>
    </row>
    <row r="11" spans="1:66" s="1" customFormat="1" ht="14.45" customHeight="1">
      <c r="B11" s="31"/>
      <c r="C11" s="167"/>
      <c r="D11" s="166" t="s">
        <v>23</v>
      </c>
      <c r="E11" s="167"/>
      <c r="F11" s="167"/>
      <c r="G11" s="167"/>
      <c r="H11" s="167"/>
      <c r="I11" s="167"/>
      <c r="J11" s="167"/>
      <c r="K11" s="167"/>
      <c r="L11" s="167"/>
      <c r="M11" s="166" t="s">
        <v>24</v>
      </c>
      <c r="N11" s="167"/>
      <c r="O11" s="268" t="str">
        <f>IF('Rekapitulace stavby'!AN10="","",'Rekapitulace stavby'!AN10)</f>
        <v/>
      </c>
      <c r="P11" s="268"/>
      <c r="Q11" s="167"/>
      <c r="R11" s="33"/>
    </row>
    <row r="12" spans="1:66" s="1" customFormat="1" ht="18" customHeight="1">
      <c r="B12" s="31"/>
      <c r="C12" s="167"/>
      <c r="D12" s="167"/>
      <c r="E12" s="164" t="str">
        <f>IF('Rekapitulace stavby'!E11="","",'Rekapitulace stavby'!E11)</f>
        <v xml:space="preserve"> </v>
      </c>
      <c r="F12" s="167"/>
      <c r="G12" s="167"/>
      <c r="H12" s="167"/>
      <c r="I12" s="167"/>
      <c r="J12" s="167"/>
      <c r="K12" s="167"/>
      <c r="L12" s="167"/>
      <c r="M12" s="166" t="s">
        <v>25</v>
      </c>
      <c r="N12" s="167"/>
      <c r="O12" s="268" t="str">
        <f>IF('Rekapitulace stavby'!AN11="","",'Rekapitulace stavby'!AN11)</f>
        <v/>
      </c>
      <c r="P12" s="268"/>
      <c r="Q12" s="167"/>
      <c r="R12" s="33"/>
    </row>
    <row r="13" spans="1:66" s="1" customFormat="1" ht="6.95" customHeight="1">
      <c r="B13" s="31"/>
      <c r="C13" s="167"/>
      <c r="D13" s="167"/>
      <c r="E13" s="167"/>
      <c r="F13" s="167"/>
      <c r="G13" s="167"/>
      <c r="H13" s="167"/>
      <c r="I13" s="167"/>
      <c r="J13" s="167"/>
      <c r="K13" s="167"/>
      <c r="L13" s="167"/>
      <c r="M13" s="167"/>
      <c r="N13" s="167"/>
      <c r="O13" s="167"/>
      <c r="P13" s="167"/>
      <c r="Q13" s="167"/>
      <c r="R13" s="33"/>
    </row>
    <row r="14" spans="1:66" s="1" customFormat="1" ht="14.45" customHeight="1">
      <c r="B14" s="31"/>
      <c r="C14" s="167"/>
      <c r="D14" s="166" t="s">
        <v>26</v>
      </c>
      <c r="E14" s="167"/>
      <c r="F14" s="167"/>
      <c r="G14" s="167"/>
      <c r="H14" s="167"/>
      <c r="I14" s="167"/>
      <c r="J14" s="167"/>
      <c r="K14" s="167"/>
      <c r="L14" s="167"/>
      <c r="M14" s="166" t="s">
        <v>24</v>
      </c>
      <c r="N14" s="167"/>
      <c r="O14" s="268" t="str">
        <f>IF('Rekapitulace stavby'!AN13="","",'Rekapitulace stavby'!AN13)</f>
        <v/>
      </c>
      <c r="P14" s="268"/>
      <c r="Q14" s="167"/>
      <c r="R14" s="33"/>
    </row>
    <row r="15" spans="1:66" s="1" customFormat="1" ht="18" customHeight="1">
      <c r="B15" s="31"/>
      <c r="C15" s="167"/>
      <c r="D15" s="167"/>
      <c r="E15" s="164" t="str">
        <f>IF('Rekapitulace stavby'!E14="","",'Rekapitulace stavby'!E14)</f>
        <v xml:space="preserve"> </v>
      </c>
      <c r="F15" s="167"/>
      <c r="G15" s="167"/>
      <c r="H15" s="167"/>
      <c r="I15" s="167"/>
      <c r="J15" s="167"/>
      <c r="K15" s="167"/>
      <c r="L15" s="167"/>
      <c r="M15" s="166" t="s">
        <v>25</v>
      </c>
      <c r="N15" s="167"/>
      <c r="O15" s="268" t="str">
        <f>IF('Rekapitulace stavby'!AN14="","",'Rekapitulace stavby'!AN14)</f>
        <v/>
      </c>
      <c r="P15" s="268"/>
      <c r="Q15" s="167"/>
      <c r="R15" s="33"/>
    </row>
    <row r="16" spans="1:66" s="1" customFormat="1" ht="6.95" customHeight="1">
      <c r="B16" s="31"/>
      <c r="C16" s="167"/>
      <c r="D16" s="167"/>
      <c r="E16" s="167"/>
      <c r="F16" s="167"/>
      <c r="G16" s="167"/>
      <c r="H16" s="167"/>
      <c r="I16" s="167"/>
      <c r="J16" s="167"/>
      <c r="K16" s="167"/>
      <c r="L16" s="167"/>
      <c r="M16" s="167"/>
      <c r="N16" s="167"/>
      <c r="O16" s="167"/>
      <c r="P16" s="167"/>
      <c r="Q16" s="167"/>
      <c r="R16" s="33"/>
    </row>
    <row r="17" spans="2:18" s="1" customFormat="1" ht="14.45" customHeight="1">
      <c r="B17" s="31"/>
      <c r="C17" s="167"/>
      <c r="D17" s="166" t="s">
        <v>27</v>
      </c>
      <c r="E17" s="167"/>
      <c r="F17" s="167"/>
      <c r="G17" s="167"/>
      <c r="H17" s="167"/>
      <c r="I17" s="167"/>
      <c r="J17" s="167"/>
      <c r="K17" s="167"/>
      <c r="L17" s="167"/>
      <c r="M17" s="166" t="s">
        <v>24</v>
      </c>
      <c r="N17" s="167"/>
      <c r="O17" s="268" t="str">
        <f>IF('Rekapitulace stavby'!AN16="","",'Rekapitulace stavby'!AN16)</f>
        <v/>
      </c>
      <c r="P17" s="268"/>
      <c r="Q17" s="167"/>
      <c r="R17" s="33"/>
    </row>
    <row r="18" spans="2:18" s="1" customFormat="1" ht="18" customHeight="1">
      <c r="B18" s="31"/>
      <c r="C18" s="167"/>
      <c r="D18" s="167"/>
      <c r="E18" s="164" t="str">
        <f>IF('Rekapitulace stavby'!E17="","",'Rekapitulace stavby'!E17)</f>
        <v xml:space="preserve"> </v>
      </c>
      <c r="F18" s="167"/>
      <c r="G18" s="167"/>
      <c r="H18" s="167"/>
      <c r="I18" s="167"/>
      <c r="J18" s="167"/>
      <c r="K18" s="167"/>
      <c r="L18" s="167"/>
      <c r="M18" s="166" t="s">
        <v>25</v>
      </c>
      <c r="N18" s="167"/>
      <c r="O18" s="268" t="str">
        <f>IF('Rekapitulace stavby'!AN17="","",'Rekapitulace stavby'!AN17)</f>
        <v/>
      </c>
      <c r="P18" s="268"/>
      <c r="Q18" s="167"/>
      <c r="R18" s="33"/>
    </row>
    <row r="19" spans="2:18" s="1" customFormat="1" ht="6.95" customHeight="1">
      <c r="B19" s="31"/>
      <c r="C19" s="167"/>
      <c r="D19" s="167"/>
      <c r="E19" s="167"/>
      <c r="F19" s="167"/>
      <c r="G19" s="167"/>
      <c r="H19" s="167"/>
      <c r="I19" s="167"/>
      <c r="J19" s="167"/>
      <c r="K19" s="167"/>
      <c r="L19" s="167"/>
      <c r="M19" s="167"/>
      <c r="N19" s="167"/>
      <c r="O19" s="167"/>
      <c r="P19" s="167"/>
      <c r="Q19" s="167"/>
      <c r="R19" s="33"/>
    </row>
    <row r="20" spans="2:18" s="1" customFormat="1" ht="14.45" customHeight="1">
      <c r="B20" s="31"/>
      <c r="C20" s="167"/>
      <c r="D20" s="166" t="s">
        <v>29</v>
      </c>
      <c r="E20" s="167"/>
      <c r="F20" s="167"/>
      <c r="G20" s="167"/>
      <c r="H20" s="167"/>
      <c r="I20" s="167"/>
      <c r="J20" s="167"/>
      <c r="K20" s="167"/>
      <c r="L20" s="167"/>
      <c r="M20" s="166" t="s">
        <v>24</v>
      </c>
      <c r="N20" s="167"/>
      <c r="O20" s="268" t="str">
        <f>IF('Rekapitulace stavby'!AN19="","",'Rekapitulace stavby'!AN19)</f>
        <v/>
      </c>
      <c r="P20" s="268"/>
      <c r="Q20" s="167"/>
      <c r="R20" s="33"/>
    </row>
    <row r="21" spans="2:18" s="1" customFormat="1" ht="18" customHeight="1">
      <c r="B21" s="31"/>
      <c r="C21" s="167"/>
      <c r="D21" s="167"/>
      <c r="E21" s="164" t="str">
        <f>IF('Rekapitulace stavby'!E20="","",'Rekapitulace stavby'!E20)</f>
        <v xml:space="preserve"> </v>
      </c>
      <c r="F21" s="167"/>
      <c r="G21" s="167"/>
      <c r="H21" s="167"/>
      <c r="I21" s="167"/>
      <c r="J21" s="167"/>
      <c r="K21" s="167"/>
      <c r="L21" s="167"/>
      <c r="M21" s="166" t="s">
        <v>25</v>
      </c>
      <c r="N21" s="167"/>
      <c r="O21" s="268" t="str">
        <f>IF('Rekapitulace stavby'!AN20="","",'Rekapitulace stavby'!AN20)</f>
        <v/>
      </c>
      <c r="P21" s="268"/>
      <c r="Q21" s="167"/>
      <c r="R21" s="33"/>
    </row>
    <row r="22" spans="2:18" s="1" customFormat="1" ht="6.95" customHeight="1">
      <c r="B22" s="31"/>
      <c r="C22" s="167"/>
      <c r="D22" s="167"/>
      <c r="E22" s="167"/>
      <c r="F22" s="167"/>
      <c r="G22" s="167"/>
      <c r="H22" s="167"/>
      <c r="I22" s="167"/>
      <c r="J22" s="167"/>
      <c r="K22" s="167"/>
      <c r="L22" s="167"/>
      <c r="M22" s="167"/>
      <c r="N22" s="167"/>
      <c r="O22" s="167"/>
      <c r="P22" s="167"/>
      <c r="Q22" s="167"/>
      <c r="R22" s="33"/>
    </row>
    <row r="23" spans="2:18" s="1" customFormat="1" ht="14.45" customHeight="1">
      <c r="B23" s="31"/>
      <c r="C23" s="167"/>
      <c r="D23" s="166" t="s">
        <v>30</v>
      </c>
      <c r="E23" s="167"/>
      <c r="F23" s="167"/>
      <c r="G23" s="167"/>
      <c r="H23" s="167"/>
      <c r="I23" s="167"/>
      <c r="J23" s="167"/>
      <c r="K23" s="167"/>
      <c r="L23" s="167"/>
      <c r="M23" s="167"/>
      <c r="N23" s="167"/>
      <c r="O23" s="167"/>
      <c r="P23" s="167"/>
      <c r="Q23" s="167"/>
      <c r="R23" s="33"/>
    </row>
    <row r="24" spans="2:18" s="1" customFormat="1" ht="16.5" customHeight="1">
      <c r="B24" s="31"/>
      <c r="C24" s="167"/>
      <c r="D24" s="167"/>
      <c r="E24" s="259" t="s">
        <v>5</v>
      </c>
      <c r="F24" s="259"/>
      <c r="G24" s="259"/>
      <c r="H24" s="259"/>
      <c r="I24" s="259"/>
      <c r="J24" s="259"/>
      <c r="K24" s="259"/>
      <c r="L24" s="259"/>
      <c r="M24" s="167"/>
      <c r="N24" s="167"/>
      <c r="O24" s="167"/>
      <c r="P24" s="167"/>
      <c r="Q24" s="167"/>
      <c r="R24" s="33"/>
    </row>
    <row r="25" spans="2:18" s="1" customFormat="1" ht="6.95" customHeight="1">
      <c r="B25" s="31"/>
      <c r="C25" s="167"/>
      <c r="D25" s="167"/>
      <c r="E25" s="167"/>
      <c r="F25" s="167"/>
      <c r="G25" s="167"/>
      <c r="H25" s="167"/>
      <c r="I25" s="167"/>
      <c r="J25" s="167"/>
      <c r="K25" s="167"/>
      <c r="L25" s="167"/>
      <c r="M25" s="167"/>
      <c r="N25" s="167"/>
      <c r="O25" s="167"/>
      <c r="P25" s="167"/>
      <c r="Q25" s="167"/>
      <c r="R25" s="33"/>
    </row>
    <row r="26" spans="2:18" s="1" customFormat="1" ht="6.95" customHeight="1">
      <c r="B26" s="31"/>
      <c r="C26" s="167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167"/>
      <c r="R26" s="33"/>
    </row>
    <row r="27" spans="2:18" s="1" customFormat="1" ht="14.45" customHeight="1">
      <c r="B27" s="31"/>
      <c r="C27" s="167"/>
      <c r="D27" s="100" t="s">
        <v>93</v>
      </c>
      <c r="E27" s="167"/>
      <c r="F27" s="167"/>
      <c r="G27" s="167"/>
      <c r="H27" s="167"/>
      <c r="I27" s="167"/>
      <c r="J27" s="167"/>
      <c r="K27" s="167"/>
      <c r="L27" s="167"/>
      <c r="M27" s="260">
        <f>N88</f>
        <v>0</v>
      </c>
      <c r="N27" s="260"/>
      <c r="O27" s="260"/>
      <c r="P27" s="260"/>
      <c r="Q27" s="167"/>
      <c r="R27" s="33"/>
    </row>
    <row r="28" spans="2:18" s="1" customFormat="1" ht="14.45" customHeight="1">
      <c r="B28" s="31"/>
      <c r="C28" s="167"/>
      <c r="D28" s="30"/>
      <c r="E28" s="167"/>
      <c r="F28" s="167"/>
      <c r="G28" s="167"/>
      <c r="H28" s="167"/>
      <c r="I28" s="167"/>
      <c r="J28" s="167"/>
      <c r="K28" s="167"/>
      <c r="L28" s="167"/>
      <c r="M28" s="260"/>
      <c r="N28" s="260"/>
      <c r="O28" s="260"/>
      <c r="P28" s="260"/>
      <c r="Q28" s="167"/>
      <c r="R28" s="33"/>
    </row>
    <row r="29" spans="2:18" s="1" customFormat="1" ht="6.95" customHeight="1">
      <c r="B29" s="31"/>
      <c r="C29" s="167"/>
      <c r="D29" s="167"/>
      <c r="E29" s="167"/>
      <c r="F29" s="167"/>
      <c r="G29" s="167"/>
      <c r="H29" s="167"/>
      <c r="I29" s="167"/>
      <c r="J29" s="167"/>
      <c r="K29" s="167"/>
      <c r="L29" s="167"/>
      <c r="M29" s="167"/>
      <c r="N29" s="167"/>
      <c r="O29" s="167"/>
      <c r="P29" s="167"/>
      <c r="Q29" s="167"/>
      <c r="R29" s="33"/>
    </row>
    <row r="30" spans="2:18" s="1" customFormat="1" ht="25.35" customHeight="1">
      <c r="B30" s="31"/>
      <c r="C30" s="167"/>
      <c r="D30" s="101" t="s">
        <v>32</v>
      </c>
      <c r="E30" s="167"/>
      <c r="F30" s="167"/>
      <c r="G30" s="167"/>
      <c r="H30" s="167"/>
      <c r="I30" s="167"/>
      <c r="J30" s="167"/>
      <c r="K30" s="167"/>
      <c r="L30" s="167"/>
      <c r="M30" s="290">
        <f>ROUND(M27+M28,2)</f>
        <v>0</v>
      </c>
      <c r="N30" s="284"/>
      <c r="O30" s="284"/>
      <c r="P30" s="284"/>
      <c r="Q30" s="167"/>
      <c r="R30" s="33"/>
    </row>
    <row r="31" spans="2:18" s="1" customFormat="1" ht="6.95" customHeight="1">
      <c r="B31" s="31"/>
      <c r="C31" s="16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167"/>
      <c r="R31" s="33"/>
    </row>
    <row r="32" spans="2:18" s="1" customFormat="1" ht="14.45" customHeight="1">
      <c r="B32" s="31"/>
      <c r="C32" s="167"/>
      <c r="D32" s="160" t="s">
        <v>33</v>
      </c>
      <c r="E32" s="160" t="s">
        <v>34</v>
      </c>
      <c r="F32" s="165">
        <v>0.21</v>
      </c>
      <c r="G32" s="102" t="s">
        <v>35</v>
      </c>
      <c r="H32" s="291">
        <f>ROUND((SUM(BE99:BE100)+SUM(BE118:BE143)), 2)</f>
        <v>0</v>
      </c>
      <c r="I32" s="284"/>
      <c r="J32" s="284"/>
      <c r="K32" s="167"/>
      <c r="L32" s="167"/>
      <c r="M32" s="291">
        <f>ROUND(ROUND((SUM(BE99:BE100)+SUM(BE118:BE143)), 2)*F32, 2)</f>
        <v>0</v>
      </c>
      <c r="N32" s="284"/>
      <c r="O32" s="284"/>
      <c r="P32" s="284"/>
      <c r="Q32" s="167"/>
      <c r="R32" s="33"/>
    </row>
    <row r="33" spans="2:18" s="1" customFormat="1" ht="14.45" customHeight="1">
      <c r="B33" s="31"/>
      <c r="C33" s="167"/>
      <c r="D33" s="167"/>
      <c r="E33" s="160" t="s">
        <v>36</v>
      </c>
      <c r="F33" s="165">
        <v>0.15</v>
      </c>
      <c r="G33" s="102" t="s">
        <v>35</v>
      </c>
      <c r="H33" s="291">
        <f>ROUND((SUM(BF99:BF100)+SUM(BF118:BF143)), 2)</f>
        <v>0</v>
      </c>
      <c r="I33" s="284"/>
      <c r="J33" s="284"/>
      <c r="K33" s="167"/>
      <c r="L33" s="167"/>
      <c r="M33" s="291">
        <f>ROUND(ROUND((SUM(BF99:BF100)+SUM(BF118:BF143)), 2)*F33, 2)</f>
        <v>0</v>
      </c>
      <c r="N33" s="284"/>
      <c r="O33" s="284"/>
      <c r="P33" s="284"/>
      <c r="Q33" s="167"/>
      <c r="R33" s="33"/>
    </row>
    <row r="34" spans="2:18" s="1" customFormat="1" ht="14.45" hidden="1" customHeight="1">
      <c r="B34" s="31"/>
      <c r="C34" s="167"/>
      <c r="D34" s="167"/>
      <c r="E34" s="160" t="s">
        <v>37</v>
      </c>
      <c r="F34" s="165">
        <v>0.21</v>
      </c>
      <c r="G34" s="102" t="s">
        <v>35</v>
      </c>
      <c r="H34" s="291">
        <f>ROUND((SUM(BG99:BG100)+SUM(BG118:BG143)), 2)</f>
        <v>0</v>
      </c>
      <c r="I34" s="284"/>
      <c r="J34" s="284"/>
      <c r="K34" s="167"/>
      <c r="L34" s="167"/>
      <c r="M34" s="291">
        <v>0</v>
      </c>
      <c r="N34" s="284"/>
      <c r="O34" s="284"/>
      <c r="P34" s="284"/>
      <c r="Q34" s="167"/>
      <c r="R34" s="33"/>
    </row>
    <row r="35" spans="2:18" s="1" customFormat="1" ht="14.45" hidden="1" customHeight="1">
      <c r="B35" s="31"/>
      <c r="C35" s="167"/>
      <c r="D35" s="167"/>
      <c r="E35" s="160" t="s">
        <v>38</v>
      </c>
      <c r="F35" s="165">
        <v>0.15</v>
      </c>
      <c r="G35" s="102" t="s">
        <v>35</v>
      </c>
      <c r="H35" s="291">
        <f>ROUND((SUM(BH99:BH100)+SUM(BH118:BH143)), 2)</f>
        <v>0</v>
      </c>
      <c r="I35" s="284"/>
      <c r="J35" s="284"/>
      <c r="K35" s="167"/>
      <c r="L35" s="167"/>
      <c r="M35" s="291">
        <v>0</v>
      </c>
      <c r="N35" s="284"/>
      <c r="O35" s="284"/>
      <c r="P35" s="284"/>
      <c r="Q35" s="167"/>
      <c r="R35" s="33"/>
    </row>
    <row r="36" spans="2:18" s="1" customFormat="1" ht="14.45" hidden="1" customHeight="1">
      <c r="B36" s="31"/>
      <c r="C36" s="167"/>
      <c r="D36" s="167"/>
      <c r="E36" s="160" t="s">
        <v>39</v>
      </c>
      <c r="F36" s="165">
        <v>0</v>
      </c>
      <c r="G36" s="102" t="s">
        <v>35</v>
      </c>
      <c r="H36" s="291">
        <f>ROUND((SUM(BI99:BI100)+SUM(BI118:BI143)), 2)</f>
        <v>0</v>
      </c>
      <c r="I36" s="284"/>
      <c r="J36" s="284"/>
      <c r="K36" s="167"/>
      <c r="L36" s="167"/>
      <c r="M36" s="291">
        <v>0</v>
      </c>
      <c r="N36" s="284"/>
      <c r="O36" s="284"/>
      <c r="P36" s="284"/>
      <c r="Q36" s="167"/>
      <c r="R36" s="33"/>
    </row>
    <row r="37" spans="2:18" s="1" customFormat="1" ht="6.95" customHeight="1">
      <c r="B37" s="31"/>
      <c r="C37" s="167"/>
      <c r="D37" s="167"/>
      <c r="E37" s="167"/>
      <c r="F37" s="167"/>
      <c r="G37" s="167"/>
      <c r="H37" s="167"/>
      <c r="I37" s="167"/>
      <c r="J37" s="167"/>
      <c r="K37" s="167"/>
      <c r="L37" s="167"/>
      <c r="M37" s="167"/>
      <c r="N37" s="167"/>
      <c r="O37" s="167"/>
      <c r="P37" s="167"/>
      <c r="Q37" s="167"/>
      <c r="R37" s="33"/>
    </row>
    <row r="38" spans="2:18" s="1" customFormat="1" ht="25.35" customHeight="1">
      <c r="B38" s="31"/>
      <c r="C38" s="168"/>
      <c r="D38" s="103" t="s">
        <v>40</v>
      </c>
      <c r="E38" s="71"/>
      <c r="F38" s="71"/>
      <c r="G38" s="104" t="s">
        <v>41</v>
      </c>
      <c r="H38" s="105" t="s">
        <v>42</v>
      </c>
      <c r="I38" s="71"/>
      <c r="J38" s="71"/>
      <c r="K38" s="71"/>
      <c r="L38" s="288">
        <f>SUM(M30:M36)</f>
        <v>0</v>
      </c>
      <c r="M38" s="288"/>
      <c r="N38" s="288"/>
      <c r="O38" s="288"/>
      <c r="P38" s="289"/>
      <c r="Q38" s="168"/>
      <c r="R38" s="33"/>
    </row>
    <row r="39" spans="2:18" s="1" customFormat="1" ht="14.45" customHeight="1">
      <c r="B39" s="31"/>
      <c r="C39" s="167"/>
      <c r="D39" s="167"/>
      <c r="E39" s="167"/>
      <c r="F39" s="167"/>
      <c r="G39" s="167"/>
      <c r="H39" s="167"/>
      <c r="I39" s="167"/>
      <c r="J39" s="167"/>
      <c r="K39" s="167"/>
      <c r="L39" s="167"/>
      <c r="M39" s="167"/>
      <c r="N39" s="167"/>
      <c r="O39" s="167"/>
      <c r="P39" s="167"/>
      <c r="Q39" s="167"/>
      <c r="R39" s="33"/>
    </row>
    <row r="40" spans="2:18" s="1" customFormat="1" ht="14.45" customHeight="1">
      <c r="B40" s="31"/>
      <c r="C40" s="167"/>
      <c r="D40" s="167"/>
      <c r="E40" s="167"/>
      <c r="F40" s="167"/>
      <c r="G40" s="167"/>
      <c r="H40" s="167"/>
      <c r="I40" s="167"/>
      <c r="J40" s="167"/>
      <c r="K40" s="167"/>
      <c r="L40" s="167"/>
      <c r="M40" s="167"/>
      <c r="N40" s="167"/>
      <c r="O40" s="167"/>
      <c r="P40" s="167"/>
      <c r="Q40" s="167"/>
      <c r="R40" s="33"/>
    </row>
    <row r="41" spans="2:18">
      <c r="B41" s="22"/>
      <c r="C41" s="161"/>
      <c r="D41" s="161"/>
      <c r="E41" s="161"/>
      <c r="F41" s="161"/>
      <c r="G41" s="161"/>
      <c r="H41" s="161"/>
      <c r="I41" s="161"/>
      <c r="J41" s="161"/>
      <c r="K41" s="161"/>
      <c r="L41" s="161"/>
      <c r="M41" s="161"/>
      <c r="N41" s="161"/>
      <c r="O41" s="161"/>
      <c r="P41" s="161"/>
      <c r="Q41" s="161"/>
      <c r="R41" s="23"/>
    </row>
    <row r="42" spans="2:18">
      <c r="B42" s="22"/>
      <c r="C42" s="161"/>
      <c r="D42" s="161"/>
      <c r="E42" s="161"/>
      <c r="F42" s="161"/>
      <c r="G42" s="161"/>
      <c r="H42" s="161"/>
      <c r="I42" s="161"/>
      <c r="J42" s="161"/>
      <c r="K42" s="161"/>
      <c r="L42" s="161"/>
      <c r="M42" s="161"/>
      <c r="N42" s="161"/>
      <c r="O42" s="161"/>
      <c r="P42" s="161"/>
      <c r="Q42" s="161"/>
      <c r="R42" s="23"/>
    </row>
    <row r="43" spans="2:18">
      <c r="B43" s="22"/>
      <c r="C43" s="161"/>
      <c r="D43" s="161"/>
      <c r="E43" s="161"/>
      <c r="F43" s="161"/>
      <c r="G43" s="161"/>
      <c r="H43" s="161"/>
      <c r="I43" s="161"/>
      <c r="J43" s="161"/>
      <c r="K43" s="161"/>
      <c r="L43" s="161"/>
      <c r="M43" s="161"/>
      <c r="N43" s="161"/>
      <c r="O43" s="161"/>
      <c r="P43" s="161"/>
      <c r="Q43" s="161"/>
      <c r="R43" s="23"/>
    </row>
    <row r="44" spans="2:18">
      <c r="B44" s="22"/>
      <c r="C44" s="161"/>
      <c r="D44" s="161"/>
      <c r="E44" s="161"/>
      <c r="F44" s="161"/>
      <c r="G44" s="161"/>
      <c r="H44" s="161"/>
      <c r="I44" s="161"/>
      <c r="J44" s="161"/>
      <c r="K44" s="161"/>
      <c r="L44" s="161"/>
      <c r="M44" s="161"/>
      <c r="N44" s="161"/>
      <c r="O44" s="161"/>
      <c r="P44" s="161"/>
      <c r="Q44" s="161"/>
      <c r="R44" s="23"/>
    </row>
    <row r="45" spans="2:18">
      <c r="B45" s="22"/>
      <c r="C45" s="161"/>
      <c r="D45" s="161"/>
      <c r="E45" s="161"/>
      <c r="F45" s="161"/>
      <c r="G45" s="161"/>
      <c r="H45" s="161"/>
      <c r="I45" s="161"/>
      <c r="J45" s="161"/>
      <c r="K45" s="161"/>
      <c r="L45" s="161"/>
      <c r="M45" s="161"/>
      <c r="N45" s="161"/>
      <c r="O45" s="161"/>
      <c r="P45" s="161"/>
      <c r="Q45" s="161"/>
      <c r="R45" s="23"/>
    </row>
    <row r="46" spans="2:18">
      <c r="B46" s="22"/>
      <c r="C46" s="161"/>
      <c r="D46" s="161"/>
      <c r="E46" s="161"/>
      <c r="F46" s="161"/>
      <c r="G46" s="161"/>
      <c r="H46" s="161"/>
      <c r="I46" s="161"/>
      <c r="J46" s="161"/>
      <c r="K46" s="161"/>
      <c r="L46" s="161"/>
      <c r="M46" s="161"/>
      <c r="N46" s="161"/>
      <c r="O46" s="161"/>
      <c r="P46" s="161"/>
      <c r="Q46" s="161"/>
      <c r="R46" s="23"/>
    </row>
    <row r="47" spans="2:18">
      <c r="B47" s="22"/>
      <c r="C47" s="161"/>
      <c r="D47" s="161"/>
      <c r="E47" s="161"/>
      <c r="F47" s="161"/>
      <c r="G47" s="161"/>
      <c r="H47" s="161"/>
      <c r="I47" s="161"/>
      <c r="J47" s="161"/>
      <c r="K47" s="161"/>
      <c r="L47" s="161"/>
      <c r="M47" s="161"/>
      <c r="N47" s="161"/>
      <c r="O47" s="161"/>
      <c r="P47" s="161"/>
      <c r="Q47" s="161"/>
      <c r="R47" s="23"/>
    </row>
    <row r="48" spans="2:18">
      <c r="B48" s="22"/>
      <c r="C48" s="161"/>
      <c r="D48" s="161"/>
      <c r="E48" s="161"/>
      <c r="F48" s="161"/>
      <c r="G48" s="161"/>
      <c r="H48" s="161"/>
      <c r="I48" s="161"/>
      <c r="J48" s="161"/>
      <c r="K48" s="161"/>
      <c r="L48" s="161"/>
      <c r="M48" s="161"/>
      <c r="N48" s="161"/>
      <c r="O48" s="161"/>
      <c r="P48" s="161"/>
      <c r="Q48" s="161"/>
      <c r="R48" s="23"/>
    </row>
    <row r="49" spans="2:18">
      <c r="B49" s="22"/>
      <c r="C49" s="161"/>
      <c r="D49" s="161"/>
      <c r="E49" s="161"/>
      <c r="F49" s="161"/>
      <c r="G49" s="161"/>
      <c r="H49" s="161"/>
      <c r="I49" s="161"/>
      <c r="J49" s="161"/>
      <c r="K49" s="161"/>
      <c r="L49" s="161"/>
      <c r="M49" s="161"/>
      <c r="N49" s="161"/>
      <c r="O49" s="161"/>
      <c r="P49" s="161"/>
      <c r="Q49" s="161"/>
      <c r="R49" s="23"/>
    </row>
    <row r="50" spans="2:18" s="1" customFormat="1" ht="15">
      <c r="B50" s="31"/>
      <c r="C50" s="167"/>
      <c r="D50" s="46" t="s">
        <v>43</v>
      </c>
      <c r="E50" s="47"/>
      <c r="F50" s="47"/>
      <c r="G50" s="47"/>
      <c r="H50" s="48"/>
      <c r="I50" s="167"/>
      <c r="J50" s="46" t="s">
        <v>44</v>
      </c>
      <c r="K50" s="47"/>
      <c r="L50" s="47"/>
      <c r="M50" s="47"/>
      <c r="N50" s="47"/>
      <c r="O50" s="47"/>
      <c r="P50" s="48"/>
      <c r="Q50" s="167"/>
      <c r="R50" s="33"/>
    </row>
    <row r="51" spans="2:18">
      <c r="B51" s="22"/>
      <c r="C51" s="161"/>
      <c r="D51" s="49"/>
      <c r="E51" s="161"/>
      <c r="F51" s="161"/>
      <c r="G51" s="161"/>
      <c r="H51" s="50"/>
      <c r="I51" s="161"/>
      <c r="J51" s="49"/>
      <c r="K51" s="161"/>
      <c r="L51" s="161"/>
      <c r="M51" s="161"/>
      <c r="N51" s="161"/>
      <c r="O51" s="161"/>
      <c r="P51" s="50"/>
      <c r="Q51" s="161"/>
      <c r="R51" s="23"/>
    </row>
    <row r="52" spans="2:18">
      <c r="B52" s="22"/>
      <c r="C52" s="161"/>
      <c r="D52" s="49"/>
      <c r="E52" s="161"/>
      <c r="F52" s="161"/>
      <c r="G52" s="161"/>
      <c r="H52" s="50"/>
      <c r="I52" s="161"/>
      <c r="J52" s="49"/>
      <c r="K52" s="161"/>
      <c r="L52" s="161"/>
      <c r="M52" s="161"/>
      <c r="N52" s="161"/>
      <c r="O52" s="161"/>
      <c r="P52" s="50"/>
      <c r="Q52" s="161"/>
      <c r="R52" s="23"/>
    </row>
    <row r="53" spans="2:18">
      <c r="B53" s="22"/>
      <c r="C53" s="161"/>
      <c r="D53" s="49"/>
      <c r="E53" s="161"/>
      <c r="F53" s="161"/>
      <c r="G53" s="161"/>
      <c r="H53" s="50"/>
      <c r="I53" s="161"/>
      <c r="J53" s="49"/>
      <c r="K53" s="161"/>
      <c r="L53" s="161"/>
      <c r="M53" s="161"/>
      <c r="N53" s="161"/>
      <c r="O53" s="161"/>
      <c r="P53" s="50"/>
      <c r="Q53" s="161"/>
      <c r="R53" s="23"/>
    </row>
    <row r="54" spans="2:18">
      <c r="B54" s="22"/>
      <c r="C54" s="161"/>
      <c r="D54" s="49"/>
      <c r="E54" s="161"/>
      <c r="F54" s="161"/>
      <c r="G54" s="161"/>
      <c r="H54" s="50"/>
      <c r="I54" s="161"/>
      <c r="J54" s="49"/>
      <c r="K54" s="161"/>
      <c r="L54" s="161"/>
      <c r="M54" s="161"/>
      <c r="N54" s="161"/>
      <c r="O54" s="161"/>
      <c r="P54" s="50"/>
      <c r="Q54" s="161"/>
      <c r="R54" s="23"/>
    </row>
    <row r="55" spans="2:18">
      <c r="B55" s="22"/>
      <c r="C55" s="161"/>
      <c r="D55" s="49"/>
      <c r="E55" s="161"/>
      <c r="F55" s="161"/>
      <c r="G55" s="161"/>
      <c r="H55" s="50"/>
      <c r="I55" s="161"/>
      <c r="J55" s="49"/>
      <c r="K55" s="161"/>
      <c r="L55" s="161"/>
      <c r="M55" s="161"/>
      <c r="N55" s="161"/>
      <c r="O55" s="161"/>
      <c r="P55" s="50"/>
      <c r="Q55" s="161"/>
      <c r="R55" s="23"/>
    </row>
    <row r="56" spans="2:18">
      <c r="B56" s="22"/>
      <c r="C56" s="161"/>
      <c r="D56" s="49"/>
      <c r="E56" s="161"/>
      <c r="F56" s="161"/>
      <c r="G56" s="161"/>
      <c r="H56" s="50"/>
      <c r="I56" s="161"/>
      <c r="J56" s="49"/>
      <c r="K56" s="161"/>
      <c r="L56" s="161"/>
      <c r="M56" s="161"/>
      <c r="N56" s="161"/>
      <c r="O56" s="161"/>
      <c r="P56" s="50"/>
      <c r="Q56" s="161"/>
      <c r="R56" s="23"/>
    </row>
    <row r="57" spans="2:18">
      <c r="B57" s="22"/>
      <c r="C57" s="161"/>
      <c r="D57" s="49"/>
      <c r="E57" s="161"/>
      <c r="F57" s="161"/>
      <c r="G57" s="161"/>
      <c r="H57" s="50"/>
      <c r="I57" s="161"/>
      <c r="J57" s="49"/>
      <c r="K57" s="161"/>
      <c r="L57" s="161"/>
      <c r="M57" s="161"/>
      <c r="N57" s="161"/>
      <c r="O57" s="161"/>
      <c r="P57" s="50"/>
      <c r="Q57" s="161"/>
      <c r="R57" s="23"/>
    </row>
    <row r="58" spans="2:18">
      <c r="B58" s="22"/>
      <c r="C58" s="161"/>
      <c r="D58" s="49"/>
      <c r="E58" s="161"/>
      <c r="F58" s="161"/>
      <c r="G58" s="161"/>
      <c r="H58" s="50"/>
      <c r="I58" s="161"/>
      <c r="J58" s="49"/>
      <c r="K58" s="161"/>
      <c r="L58" s="161"/>
      <c r="M58" s="161"/>
      <c r="N58" s="161"/>
      <c r="O58" s="161"/>
      <c r="P58" s="50"/>
      <c r="Q58" s="161"/>
      <c r="R58" s="23"/>
    </row>
    <row r="59" spans="2:18" s="1" customFormat="1" ht="15">
      <c r="B59" s="31"/>
      <c r="C59" s="167"/>
      <c r="D59" s="51" t="s">
        <v>45</v>
      </c>
      <c r="E59" s="52"/>
      <c r="F59" s="52"/>
      <c r="G59" s="53" t="s">
        <v>46</v>
      </c>
      <c r="H59" s="54"/>
      <c r="I59" s="167"/>
      <c r="J59" s="51" t="s">
        <v>45</v>
      </c>
      <c r="K59" s="52"/>
      <c r="L59" s="52"/>
      <c r="M59" s="52"/>
      <c r="N59" s="53" t="s">
        <v>46</v>
      </c>
      <c r="O59" s="52"/>
      <c r="P59" s="54"/>
      <c r="Q59" s="167"/>
      <c r="R59" s="33"/>
    </row>
    <row r="60" spans="2:18">
      <c r="B60" s="22"/>
      <c r="C60" s="161"/>
      <c r="D60" s="161"/>
      <c r="E60" s="161"/>
      <c r="F60" s="161"/>
      <c r="G60" s="161"/>
      <c r="H60" s="161"/>
      <c r="I60" s="161"/>
      <c r="J60" s="161"/>
      <c r="K60" s="161"/>
      <c r="L60" s="161"/>
      <c r="M60" s="161"/>
      <c r="N60" s="161"/>
      <c r="O60" s="161"/>
      <c r="P60" s="161"/>
      <c r="Q60" s="161"/>
      <c r="R60" s="23"/>
    </row>
    <row r="61" spans="2:18" s="1" customFormat="1" ht="15">
      <c r="B61" s="31"/>
      <c r="C61" s="167"/>
      <c r="D61" s="46" t="s">
        <v>47</v>
      </c>
      <c r="E61" s="47"/>
      <c r="F61" s="47"/>
      <c r="G61" s="47"/>
      <c r="H61" s="48"/>
      <c r="I61" s="167"/>
      <c r="J61" s="46" t="s">
        <v>48</v>
      </c>
      <c r="K61" s="47"/>
      <c r="L61" s="47"/>
      <c r="M61" s="47"/>
      <c r="N61" s="47"/>
      <c r="O61" s="47"/>
      <c r="P61" s="48"/>
      <c r="Q61" s="167"/>
      <c r="R61" s="33"/>
    </row>
    <row r="62" spans="2:18">
      <c r="B62" s="22"/>
      <c r="C62" s="161"/>
      <c r="D62" s="49"/>
      <c r="E62" s="161"/>
      <c r="F62" s="161"/>
      <c r="G62" s="161"/>
      <c r="H62" s="50"/>
      <c r="I62" s="161"/>
      <c r="J62" s="49"/>
      <c r="K62" s="161"/>
      <c r="L62" s="161"/>
      <c r="M62" s="161"/>
      <c r="N62" s="161"/>
      <c r="O62" s="161"/>
      <c r="P62" s="50"/>
      <c r="Q62" s="161"/>
      <c r="R62" s="23"/>
    </row>
    <row r="63" spans="2:18">
      <c r="B63" s="22"/>
      <c r="C63" s="161"/>
      <c r="D63" s="49"/>
      <c r="E63" s="161"/>
      <c r="F63" s="161"/>
      <c r="G63" s="161"/>
      <c r="H63" s="50"/>
      <c r="I63" s="161"/>
      <c r="J63" s="49"/>
      <c r="K63" s="161"/>
      <c r="L63" s="161"/>
      <c r="M63" s="161"/>
      <c r="N63" s="161"/>
      <c r="O63" s="161"/>
      <c r="P63" s="50"/>
      <c r="Q63" s="161"/>
      <c r="R63" s="23"/>
    </row>
    <row r="64" spans="2:18">
      <c r="B64" s="22"/>
      <c r="C64" s="161"/>
      <c r="D64" s="49"/>
      <c r="E64" s="161"/>
      <c r="F64" s="161"/>
      <c r="G64" s="161"/>
      <c r="H64" s="50"/>
      <c r="I64" s="161"/>
      <c r="J64" s="49"/>
      <c r="K64" s="161"/>
      <c r="L64" s="161"/>
      <c r="M64" s="161"/>
      <c r="N64" s="161"/>
      <c r="O64" s="161"/>
      <c r="P64" s="50"/>
      <c r="Q64" s="161"/>
      <c r="R64" s="23"/>
    </row>
    <row r="65" spans="2:18">
      <c r="B65" s="22"/>
      <c r="C65" s="161"/>
      <c r="D65" s="49"/>
      <c r="E65" s="161"/>
      <c r="F65" s="161"/>
      <c r="G65" s="161"/>
      <c r="H65" s="50"/>
      <c r="I65" s="161"/>
      <c r="J65" s="49"/>
      <c r="K65" s="161"/>
      <c r="L65" s="161"/>
      <c r="M65" s="161"/>
      <c r="N65" s="161"/>
      <c r="O65" s="161"/>
      <c r="P65" s="50"/>
      <c r="Q65" s="161"/>
      <c r="R65" s="23"/>
    </row>
    <row r="66" spans="2:18">
      <c r="B66" s="22"/>
      <c r="C66" s="161"/>
      <c r="D66" s="49"/>
      <c r="E66" s="161"/>
      <c r="F66" s="161"/>
      <c r="G66" s="161"/>
      <c r="H66" s="50"/>
      <c r="I66" s="161"/>
      <c r="J66" s="49"/>
      <c r="K66" s="161"/>
      <c r="L66" s="161"/>
      <c r="M66" s="161"/>
      <c r="N66" s="161"/>
      <c r="O66" s="161"/>
      <c r="P66" s="50"/>
      <c r="Q66" s="161"/>
      <c r="R66" s="23"/>
    </row>
    <row r="67" spans="2:18">
      <c r="B67" s="22"/>
      <c r="C67" s="161"/>
      <c r="D67" s="49"/>
      <c r="E67" s="161"/>
      <c r="F67" s="161"/>
      <c r="G67" s="161"/>
      <c r="H67" s="50"/>
      <c r="I67" s="161"/>
      <c r="J67" s="49"/>
      <c r="K67" s="161"/>
      <c r="L67" s="161"/>
      <c r="M67" s="161"/>
      <c r="N67" s="161"/>
      <c r="O67" s="161"/>
      <c r="P67" s="50"/>
      <c r="Q67" s="161"/>
      <c r="R67" s="23"/>
    </row>
    <row r="68" spans="2:18">
      <c r="B68" s="22"/>
      <c r="C68" s="161"/>
      <c r="D68" s="49"/>
      <c r="E68" s="161"/>
      <c r="F68" s="161"/>
      <c r="G68" s="161"/>
      <c r="H68" s="50"/>
      <c r="I68" s="161"/>
      <c r="J68" s="49"/>
      <c r="K68" s="161"/>
      <c r="L68" s="161"/>
      <c r="M68" s="161"/>
      <c r="N68" s="161"/>
      <c r="O68" s="161"/>
      <c r="P68" s="50"/>
      <c r="Q68" s="161"/>
      <c r="R68" s="23"/>
    </row>
    <row r="69" spans="2:18">
      <c r="B69" s="22"/>
      <c r="C69" s="161"/>
      <c r="D69" s="49"/>
      <c r="E69" s="161"/>
      <c r="F69" s="161"/>
      <c r="G69" s="161"/>
      <c r="H69" s="50"/>
      <c r="I69" s="161"/>
      <c r="J69" s="49"/>
      <c r="K69" s="161"/>
      <c r="L69" s="161"/>
      <c r="M69" s="161"/>
      <c r="N69" s="161"/>
      <c r="O69" s="161"/>
      <c r="P69" s="50"/>
      <c r="Q69" s="161"/>
      <c r="R69" s="23"/>
    </row>
    <row r="70" spans="2:18" s="1" customFormat="1" ht="15">
      <c r="B70" s="31"/>
      <c r="C70" s="167"/>
      <c r="D70" s="51" t="s">
        <v>45</v>
      </c>
      <c r="E70" s="52"/>
      <c r="F70" s="52"/>
      <c r="G70" s="53" t="s">
        <v>46</v>
      </c>
      <c r="H70" s="54"/>
      <c r="I70" s="167"/>
      <c r="J70" s="51" t="s">
        <v>45</v>
      </c>
      <c r="K70" s="52"/>
      <c r="L70" s="52"/>
      <c r="M70" s="52"/>
      <c r="N70" s="53" t="s">
        <v>46</v>
      </c>
      <c r="O70" s="52"/>
      <c r="P70" s="54"/>
      <c r="Q70" s="167"/>
      <c r="R70" s="33"/>
    </row>
    <row r="71" spans="2:18" s="1" customFormat="1" ht="14.45" customHeight="1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7"/>
    </row>
    <row r="75" spans="2:18" s="1" customFormat="1" ht="6.95" customHeight="1">
      <c r="B75" s="58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60"/>
    </row>
    <row r="76" spans="2:18" s="1" customFormat="1" ht="36.950000000000003" customHeight="1">
      <c r="B76" s="31"/>
      <c r="C76" s="238" t="s">
        <v>94</v>
      </c>
      <c r="D76" s="239"/>
      <c r="E76" s="239"/>
      <c r="F76" s="239"/>
      <c r="G76" s="239"/>
      <c r="H76" s="239"/>
      <c r="I76" s="239"/>
      <c r="J76" s="239"/>
      <c r="K76" s="239"/>
      <c r="L76" s="239"/>
      <c r="M76" s="239"/>
      <c r="N76" s="239"/>
      <c r="O76" s="239"/>
      <c r="P76" s="239"/>
      <c r="Q76" s="239"/>
      <c r="R76" s="33"/>
    </row>
    <row r="77" spans="2:18" s="1" customFormat="1" ht="6.95" customHeight="1">
      <c r="B77" s="31"/>
      <c r="C77" s="167"/>
      <c r="D77" s="167"/>
      <c r="E77" s="167"/>
      <c r="F77" s="167"/>
      <c r="G77" s="167"/>
      <c r="H77" s="167"/>
      <c r="I77" s="167"/>
      <c r="J77" s="167"/>
      <c r="K77" s="167"/>
      <c r="L77" s="167"/>
      <c r="M77" s="167"/>
      <c r="N77" s="167"/>
      <c r="O77" s="167"/>
      <c r="P77" s="167"/>
      <c r="Q77" s="167"/>
      <c r="R77" s="33"/>
    </row>
    <row r="78" spans="2:18" s="1" customFormat="1" ht="30" customHeight="1">
      <c r="B78" s="31"/>
      <c r="C78" s="166" t="s">
        <v>16</v>
      </c>
      <c r="D78" s="167"/>
      <c r="E78" s="167"/>
      <c r="F78" s="285" t="str">
        <f>F6</f>
        <v xml:space="preserve"> Český rozhlas</v>
      </c>
      <c r="G78" s="286"/>
      <c r="H78" s="286"/>
      <c r="I78" s="286"/>
      <c r="J78" s="286"/>
      <c r="K78" s="286"/>
      <c r="L78" s="286"/>
      <c r="M78" s="286"/>
      <c r="N78" s="286"/>
      <c r="O78" s="286"/>
      <c r="P78" s="286"/>
      <c r="Q78" s="167"/>
      <c r="R78" s="33"/>
    </row>
    <row r="79" spans="2:18" s="1" customFormat="1" ht="36.950000000000003" customHeight="1">
      <c r="B79" s="31"/>
      <c r="C79" s="65" t="s">
        <v>92</v>
      </c>
      <c r="D79" s="167"/>
      <c r="E79" s="167"/>
      <c r="F79" s="244">
        <v>3</v>
      </c>
      <c r="G79" s="284"/>
      <c r="H79" s="284"/>
      <c r="I79" s="284"/>
      <c r="J79" s="284"/>
      <c r="K79" s="284"/>
      <c r="L79" s="284"/>
      <c r="M79" s="284"/>
      <c r="N79" s="284"/>
      <c r="O79" s="284"/>
      <c r="P79" s="284"/>
      <c r="Q79" s="167"/>
      <c r="R79" s="33"/>
    </row>
    <row r="80" spans="2:18" s="1" customFormat="1" ht="6.95" customHeight="1">
      <c r="B80" s="31"/>
      <c r="C80" s="167"/>
      <c r="D80" s="167"/>
      <c r="E80" s="167"/>
      <c r="F80" s="167"/>
      <c r="G80" s="167"/>
      <c r="H80" s="167"/>
      <c r="I80" s="167"/>
      <c r="J80" s="167"/>
      <c r="K80" s="167"/>
      <c r="L80" s="167"/>
      <c r="M80" s="167"/>
      <c r="N80" s="167"/>
      <c r="O80" s="167"/>
      <c r="P80" s="167"/>
      <c r="Q80" s="167"/>
      <c r="R80" s="33"/>
    </row>
    <row r="81" spans="2:47" s="1" customFormat="1" ht="18" customHeight="1">
      <c r="B81" s="31"/>
      <c r="C81" s="166" t="s">
        <v>19</v>
      </c>
      <c r="D81" s="167"/>
      <c r="E81" s="167"/>
      <c r="F81" s="164" t="str">
        <f>F9</f>
        <v xml:space="preserve"> </v>
      </c>
      <c r="G81" s="167"/>
      <c r="H81" s="167"/>
      <c r="I81" s="167"/>
      <c r="J81" s="167"/>
      <c r="K81" s="166" t="s">
        <v>21</v>
      </c>
      <c r="L81" s="167"/>
      <c r="M81" s="287" t="str">
        <f>IF(O9="","",O9)</f>
        <v>6. 2. 2019</v>
      </c>
      <c r="N81" s="287"/>
      <c r="O81" s="287"/>
      <c r="P81" s="287"/>
      <c r="Q81" s="167"/>
      <c r="R81" s="33"/>
    </row>
    <row r="82" spans="2:47" s="1" customFormat="1" ht="6.95" customHeight="1">
      <c r="B82" s="31"/>
      <c r="C82" s="167"/>
      <c r="D82" s="167"/>
      <c r="E82" s="167"/>
      <c r="F82" s="167"/>
      <c r="G82" s="167"/>
      <c r="H82" s="167"/>
      <c r="I82" s="167"/>
      <c r="J82" s="167"/>
      <c r="K82" s="167"/>
      <c r="L82" s="167"/>
      <c r="M82" s="167"/>
      <c r="N82" s="167"/>
      <c r="O82" s="167"/>
      <c r="P82" s="167"/>
      <c r="Q82" s="167"/>
      <c r="R82" s="33"/>
    </row>
    <row r="83" spans="2:47" s="1" customFormat="1" ht="15">
      <c r="B83" s="31"/>
      <c r="C83" s="166" t="s">
        <v>23</v>
      </c>
      <c r="D83" s="167"/>
      <c r="E83" s="167"/>
      <c r="F83" s="164" t="str">
        <f>E12</f>
        <v xml:space="preserve"> </v>
      </c>
      <c r="G83" s="167"/>
      <c r="H83" s="167"/>
      <c r="I83" s="167"/>
      <c r="J83" s="167"/>
      <c r="K83" s="166" t="s">
        <v>27</v>
      </c>
      <c r="L83" s="167"/>
      <c r="M83" s="268" t="str">
        <f>E18</f>
        <v xml:space="preserve"> </v>
      </c>
      <c r="N83" s="268"/>
      <c r="O83" s="268"/>
      <c r="P83" s="268"/>
      <c r="Q83" s="268"/>
      <c r="R83" s="33"/>
    </row>
    <row r="84" spans="2:47" s="1" customFormat="1" ht="14.45" customHeight="1">
      <c r="B84" s="31"/>
      <c r="C84" s="166" t="s">
        <v>26</v>
      </c>
      <c r="D84" s="167"/>
      <c r="E84" s="167"/>
      <c r="F84" s="164" t="str">
        <f>IF(E15="","",E15)</f>
        <v xml:space="preserve"> </v>
      </c>
      <c r="G84" s="167"/>
      <c r="H84" s="167"/>
      <c r="I84" s="167"/>
      <c r="J84" s="167"/>
      <c r="K84" s="166" t="s">
        <v>29</v>
      </c>
      <c r="L84" s="167"/>
      <c r="M84" s="268" t="str">
        <f>E21</f>
        <v xml:space="preserve"> </v>
      </c>
      <c r="N84" s="268"/>
      <c r="O84" s="268"/>
      <c r="P84" s="268"/>
      <c r="Q84" s="268"/>
      <c r="R84" s="33"/>
    </row>
    <row r="85" spans="2:47" s="1" customFormat="1" ht="10.35" customHeight="1">
      <c r="B85" s="31"/>
      <c r="C85" s="167"/>
      <c r="D85" s="167"/>
      <c r="E85" s="167"/>
      <c r="F85" s="167"/>
      <c r="G85" s="167"/>
      <c r="H85" s="167"/>
      <c r="I85" s="167"/>
      <c r="J85" s="167"/>
      <c r="K85" s="167"/>
      <c r="L85" s="167"/>
      <c r="M85" s="167"/>
      <c r="N85" s="167"/>
      <c r="O85" s="167"/>
      <c r="P85" s="167"/>
      <c r="Q85" s="167"/>
      <c r="R85" s="33"/>
    </row>
    <row r="86" spans="2:47" s="1" customFormat="1" ht="29.25" customHeight="1">
      <c r="B86" s="31"/>
      <c r="C86" s="282" t="s">
        <v>95</v>
      </c>
      <c r="D86" s="283"/>
      <c r="E86" s="283"/>
      <c r="F86" s="283"/>
      <c r="G86" s="283"/>
      <c r="H86" s="168"/>
      <c r="I86" s="168"/>
      <c r="J86" s="168"/>
      <c r="K86" s="168"/>
      <c r="L86" s="168"/>
      <c r="M86" s="168"/>
      <c r="N86" s="282" t="s">
        <v>96</v>
      </c>
      <c r="O86" s="283"/>
      <c r="P86" s="283"/>
      <c r="Q86" s="283"/>
      <c r="R86" s="33"/>
    </row>
    <row r="87" spans="2:47" s="1" customFormat="1" ht="10.35" customHeight="1">
      <c r="B87" s="31"/>
      <c r="C87" s="167"/>
      <c r="D87" s="167"/>
      <c r="E87" s="167"/>
      <c r="F87" s="167"/>
      <c r="G87" s="167"/>
      <c r="H87" s="167"/>
      <c r="I87" s="167"/>
      <c r="J87" s="167"/>
      <c r="K87" s="167"/>
      <c r="L87" s="167"/>
      <c r="M87" s="167"/>
      <c r="N87" s="167"/>
      <c r="O87" s="167"/>
      <c r="P87" s="167"/>
      <c r="Q87" s="167"/>
      <c r="R87" s="33"/>
    </row>
    <row r="88" spans="2:47" s="1" customFormat="1" ht="29.25" customHeight="1">
      <c r="B88" s="31"/>
      <c r="C88" s="106" t="s">
        <v>97</v>
      </c>
      <c r="D88" s="167"/>
      <c r="E88" s="167"/>
      <c r="F88" s="167"/>
      <c r="G88" s="167"/>
      <c r="H88" s="167"/>
      <c r="I88" s="167"/>
      <c r="J88" s="167"/>
      <c r="K88" s="167"/>
      <c r="L88" s="167"/>
      <c r="M88" s="167"/>
      <c r="N88" s="296">
        <f>N118</f>
        <v>0</v>
      </c>
      <c r="O88" s="297"/>
      <c r="P88" s="297"/>
      <c r="Q88" s="297"/>
      <c r="R88" s="33"/>
      <c r="AU88" s="18" t="s">
        <v>98</v>
      </c>
    </row>
    <row r="89" spans="2:47" s="6" customFormat="1" ht="24.95" customHeight="1">
      <c r="B89" s="107"/>
      <c r="C89" s="171"/>
      <c r="D89" s="109" t="s">
        <v>99</v>
      </c>
      <c r="E89" s="171"/>
      <c r="F89" s="171"/>
      <c r="G89" s="171"/>
      <c r="H89" s="171"/>
      <c r="I89" s="171"/>
      <c r="J89" s="171"/>
      <c r="K89" s="171"/>
      <c r="L89" s="171"/>
      <c r="M89" s="171"/>
      <c r="N89" s="295">
        <f>N119</f>
        <v>0</v>
      </c>
      <c r="O89" s="300"/>
      <c r="P89" s="300"/>
      <c r="Q89" s="300"/>
      <c r="R89" s="110"/>
    </row>
    <row r="90" spans="2:47" s="7" customFormat="1" ht="19.899999999999999" customHeight="1">
      <c r="B90" s="111"/>
      <c r="C90" s="170"/>
      <c r="D90" s="113" t="s">
        <v>101</v>
      </c>
      <c r="E90" s="170"/>
      <c r="F90" s="170"/>
      <c r="G90" s="170"/>
      <c r="H90" s="170"/>
      <c r="I90" s="170"/>
      <c r="J90" s="170"/>
      <c r="K90" s="170"/>
      <c r="L90" s="170"/>
      <c r="M90" s="170"/>
      <c r="N90" s="298">
        <f>N120</f>
        <v>0</v>
      </c>
      <c r="O90" s="299"/>
      <c r="P90" s="299"/>
      <c r="Q90" s="299"/>
      <c r="R90" s="114"/>
    </row>
    <row r="91" spans="2:47" s="7" customFormat="1" ht="19.899999999999999" customHeight="1">
      <c r="B91" s="111"/>
      <c r="C91" s="181"/>
      <c r="D91" s="113" t="s">
        <v>102</v>
      </c>
      <c r="E91" s="181"/>
      <c r="F91" s="181"/>
      <c r="G91" s="181"/>
      <c r="H91" s="181"/>
      <c r="I91" s="181"/>
      <c r="J91" s="181"/>
      <c r="K91" s="181"/>
      <c r="L91" s="181"/>
      <c r="M91" s="181"/>
      <c r="N91" s="298">
        <f>N124</f>
        <v>0</v>
      </c>
      <c r="O91" s="299"/>
      <c r="P91" s="299"/>
      <c r="Q91" s="299"/>
      <c r="R91" s="114"/>
    </row>
    <row r="92" spans="2:47" s="7" customFormat="1" ht="19.899999999999999" customHeight="1">
      <c r="B92" s="111"/>
      <c r="C92" s="170"/>
      <c r="D92" s="113" t="s">
        <v>105</v>
      </c>
      <c r="E92" s="170"/>
      <c r="F92" s="170"/>
      <c r="G92" s="170"/>
      <c r="H92" s="170"/>
      <c r="I92" s="170"/>
      <c r="J92" s="170"/>
      <c r="K92" s="170"/>
      <c r="L92" s="170"/>
      <c r="M92" s="170"/>
      <c r="N92" s="298">
        <f>N128</f>
        <v>0</v>
      </c>
      <c r="O92" s="299"/>
      <c r="P92" s="299"/>
      <c r="Q92" s="299"/>
      <c r="R92" s="114"/>
    </row>
    <row r="93" spans="2:47" s="6" customFormat="1" ht="24.95" customHeight="1">
      <c r="B93" s="107"/>
      <c r="C93" s="171"/>
      <c r="D93" s="109" t="s">
        <v>107</v>
      </c>
      <c r="E93" s="171"/>
      <c r="F93" s="171"/>
      <c r="G93" s="171"/>
      <c r="H93" s="171"/>
      <c r="I93" s="171"/>
      <c r="J93" s="171"/>
      <c r="K93" s="171"/>
      <c r="L93" s="171"/>
      <c r="M93" s="171"/>
      <c r="N93" s="295">
        <f>N131</f>
        <v>0</v>
      </c>
      <c r="O93" s="300"/>
      <c r="P93" s="300"/>
      <c r="Q93" s="300"/>
      <c r="R93" s="110"/>
    </row>
    <row r="94" spans="2:47" s="7" customFormat="1" ht="19.899999999999999" customHeight="1">
      <c r="B94" s="111"/>
      <c r="C94" s="170"/>
      <c r="D94" s="113" t="s">
        <v>112</v>
      </c>
      <c r="E94" s="170"/>
      <c r="F94" s="170"/>
      <c r="G94" s="170"/>
      <c r="H94" s="170"/>
      <c r="I94" s="170"/>
      <c r="J94" s="170"/>
      <c r="K94" s="170"/>
      <c r="L94" s="170"/>
      <c r="M94" s="170"/>
      <c r="N94" s="298">
        <f>N132</f>
        <v>0</v>
      </c>
      <c r="O94" s="299"/>
      <c r="P94" s="299"/>
      <c r="Q94" s="299"/>
      <c r="R94" s="114"/>
    </row>
    <row r="95" spans="2:47" s="7" customFormat="1" ht="19.899999999999999" customHeight="1">
      <c r="B95" s="111"/>
      <c r="C95" s="170"/>
      <c r="D95" s="113" t="s">
        <v>113</v>
      </c>
      <c r="E95" s="170"/>
      <c r="F95" s="170"/>
      <c r="G95" s="170"/>
      <c r="H95" s="170"/>
      <c r="I95" s="170"/>
      <c r="J95" s="170"/>
      <c r="K95" s="170"/>
      <c r="L95" s="170"/>
      <c r="M95" s="170"/>
      <c r="N95" s="298">
        <f>N135</f>
        <v>0</v>
      </c>
      <c r="O95" s="299"/>
      <c r="P95" s="299"/>
      <c r="Q95" s="299"/>
      <c r="R95" s="114"/>
    </row>
    <row r="96" spans="2:47" s="6" customFormat="1" ht="24.95" customHeight="1">
      <c r="B96" s="107"/>
      <c r="C96" s="171"/>
      <c r="D96" s="109" t="s">
        <v>116</v>
      </c>
      <c r="E96" s="171"/>
      <c r="F96" s="171"/>
      <c r="G96" s="171"/>
      <c r="H96" s="171"/>
      <c r="I96" s="171"/>
      <c r="J96" s="171"/>
      <c r="K96" s="171"/>
      <c r="L96" s="171"/>
      <c r="M96" s="171"/>
      <c r="N96" s="295">
        <f>N141</f>
        <v>0</v>
      </c>
      <c r="O96" s="300"/>
      <c r="P96" s="300"/>
      <c r="Q96" s="300"/>
      <c r="R96" s="110"/>
    </row>
    <row r="97" spans="2:21" s="7" customFormat="1" ht="19.899999999999999" customHeight="1">
      <c r="B97" s="111"/>
      <c r="C97" s="170"/>
      <c r="D97" s="113" t="s">
        <v>117</v>
      </c>
      <c r="E97" s="170"/>
      <c r="F97" s="170"/>
      <c r="G97" s="170"/>
      <c r="H97" s="170"/>
      <c r="I97" s="170"/>
      <c r="J97" s="170"/>
      <c r="K97" s="170"/>
      <c r="L97" s="170"/>
      <c r="M97" s="170"/>
      <c r="N97" s="298">
        <f>N142</f>
        <v>0</v>
      </c>
      <c r="O97" s="299"/>
      <c r="P97" s="299"/>
      <c r="Q97" s="299"/>
      <c r="R97" s="114"/>
    </row>
    <row r="98" spans="2:21" s="1" customFormat="1" ht="21.75" customHeight="1">
      <c r="B98" s="31"/>
      <c r="C98" s="167"/>
      <c r="D98" s="167"/>
      <c r="E98" s="167"/>
      <c r="F98" s="167"/>
      <c r="G98" s="167"/>
      <c r="H98" s="167"/>
      <c r="I98" s="167"/>
      <c r="J98" s="167"/>
      <c r="K98" s="167"/>
      <c r="L98" s="167"/>
      <c r="M98" s="167"/>
      <c r="N98" s="167"/>
      <c r="O98" s="167"/>
      <c r="P98" s="167"/>
      <c r="Q98" s="167"/>
      <c r="R98" s="33"/>
    </row>
    <row r="99" spans="2:21" s="1" customFormat="1" ht="29.25" customHeight="1">
      <c r="B99" s="31"/>
      <c r="C99" s="106"/>
      <c r="D99" s="167"/>
      <c r="E99" s="167"/>
      <c r="F99" s="167"/>
      <c r="G99" s="167"/>
      <c r="H99" s="167"/>
      <c r="I99" s="167"/>
      <c r="J99" s="167"/>
      <c r="K99" s="167"/>
      <c r="L99" s="167"/>
      <c r="M99" s="167"/>
      <c r="N99" s="297"/>
      <c r="O99" s="303"/>
      <c r="P99" s="303"/>
      <c r="Q99" s="303"/>
      <c r="R99" s="33"/>
      <c r="T99" s="115"/>
      <c r="U99" s="116" t="s">
        <v>33</v>
      </c>
    </row>
    <row r="100" spans="2:21" s="1" customFormat="1" ht="18" customHeight="1">
      <c r="B100" s="31"/>
      <c r="C100" s="167"/>
      <c r="D100" s="167"/>
      <c r="E100" s="167"/>
      <c r="F100" s="167"/>
      <c r="G100" s="167"/>
      <c r="H100" s="167"/>
      <c r="I100" s="167"/>
      <c r="J100" s="167"/>
      <c r="K100" s="167"/>
      <c r="L100" s="167"/>
      <c r="M100" s="167"/>
      <c r="N100" s="167"/>
      <c r="O100" s="167"/>
      <c r="P100" s="167"/>
      <c r="Q100" s="167"/>
      <c r="R100" s="33"/>
    </row>
    <row r="101" spans="2:21" s="1" customFormat="1" ht="29.25" customHeight="1">
      <c r="B101" s="31"/>
      <c r="C101" s="97" t="s">
        <v>506</v>
      </c>
      <c r="D101" s="168"/>
      <c r="E101" s="168"/>
      <c r="F101" s="168"/>
      <c r="G101" s="168"/>
      <c r="H101" s="168"/>
      <c r="I101" s="168"/>
      <c r="J101" s="168"/>
      <c r="K101" s="168"/>
      <c r="L101" s="304">
        <f>ROUND(SUM(N88+N99),2)</f>
        <v>0</v>
      </c>
      <c r="M101" s="304"/>
      <c r="N101" s="304"/>
      <c r="O101" s="304"/>
      <c r="P101" s="304"/>
      <c r="Q101" s="304"/>
      <c r="R101" s="33"/>
    </row>
    <row r="102" spans="2:21" s="1" customFormat="1" ht="6.95" customHeight="1">
      <c r="B102" s="55"/>
      <c r="C102" s="56"/>
      <c r="D102" s="56"/>
      <c r="E102" s="56"/>
      <c r="F102" s="56"/>
      <c r="G102" s="56"/>
      <c r="H102" s="56"/>
      <c r="I102" s="56"/>
      <c r="J102" s="56"/>
      <c r="K102" s="56"/>
      <c r="L102" s="56"/>
      <c r="M102" s="56"/>
      <c r="N102" s="56"/>
      <c r="O102" s="56"/>
      <c r="P102" s="56"/>
      <c r="Q102" s="56"/>
      <c r="R102" s="57"/>
    </row>
    <row r="106" spans="2:21" s="1" customFormat="1" ht="6.95" customHeight="1">
      <c r="B106" s="58"/>
      <c r="C106" s="59"/>
      <c r="D106" s="59"/>
      <c r="E106" s="59"/>
      <c r="F106" s="59"/>
      <c r="G106" s="59"/>
      <c r="H106" s="59"/>
      <c r="I106" s="59"/>
      <c r="J106" s="59"/>
      <c r="K106" s="59"/>
      <c r="L106" s="59"/>
      <c r="M106" s="59"/>
      <c r="N106" s="59"/>
      <c r="O106" s="59"/>
      <c r="P106" s="59"/>
      <c r="Q106" s="59"/>
      <c r="R106" s="60"/>
    </row>
    <row r="107" spans="2:21" s="1" customFormat="1" ht="36.950000000000003" customHeight="1">
      <c r="B107" s="31"/>
      <c r="C107" s="238" t="s">
        <v>118</v>
      </c>
      <c r="D107" s="284"/>
      <c r="E107" s="284"/>
      <c r="F107" s="284"/>
      <c r="G107" s="284"/>
      <c r="H107" s="284"/>
      <c r="I107" s="284"/>
      <c r="J107" s="284"/>
      <c r="K107" s="284"/>
      <c r="L107" s="284"/>
      <c r="M107" s="284"/>
      <c r="N107" s="284"/>
      <c r="O107" s="284"/>
      <c r="P107" s="284"/>
      <c r="Q107" s="284"/>
      <c r="R107" s="33"/>
    </row>
    <row r="108" spans="2:21" s="1" customFormat="1" ht="6.95" customHeight="1">
      <c r="B108" s="31"/>
      <c r="C108" s="167"/>
      <c r="D108" s="167"/>
      <c r="E108" s="167"/>
      <c r="F108" s="167"/>
      <c r="G108" s="167"/>
      <c r="H108" s="167"/>
      <c r="I108" s="167"/>
      <c r="J108" s="167"/>
      <c r="K108" s="167"/>
      <c r="L108" s="167"/>
      <c r="M108" s="167"/>
      <c r="N108" s="167"/>
      <c r="O108" s="167"/>
      <c r="P108" s="167"/>
      <c r="Q108" s="167"/>
      <c r="R108" s="33"/>
    </row>
    <row r="109" spans="2:21" s="1" customFormat="1" ht="30" customHeight="1">
      <c r="B109" s="31"/>
      <c r="C109" s="166" t="s">
        <v>16</v>
      </c>
      <c r="D109" s="167"/>
      <c r="E109" s="167"/>
      <c r="F109" s="285" t="str">
        <f>F6</f>
        <v xml:space="preserve"> Český rozhlas</v>
      </c>
      <c r="G109" s="286"/>
      <c r="H109" s="286"/>
      <c r="I109" s="286"/>
      <c r="J109" s="286"/>
      <c r="K109" s="286"/>
      <c r="L109" s="286"/>
      <c r="M109" s="286"/>
      <c r="N109" s="286"/>
      <c r="O109" s="286"/>
      <c r="P109" s="286"/>
      <c r="Q109" s="167"/>
      <c r="R109" s="33"/>
    </row>
    <row r="110" spans="2:21" s="1" customFormat="1" ht="36.950000000000003" customHeight="1">
      <c r="B110" s="31"/>
      <c r="C110" s="65" t="s">
        <v>92</v>
      </c>
      <c r="D110" s="167"/>
      <c r="E110" s="167"/>
      <c r="F110" s="244">
        <v>3</v>
      </c>
      <c r="G110" s="284"/>
      <c r="H110" s="284"/>
      <c r="I110" s="284"/>
      <c r="J110" s="284"/>
      <c r="K110" s="284"/>
      <c r="L110" s="284"/>
      <c r="M110" s="284"/>
      <c r="N110" s="284"/>
      <c r="O110" s="284"/>
      <c r="P110" s="284"/>
      <c r="Q110" s="167"/>
      <c r="R110" s="33"/>
    </row>
    <row r="111" spans="2:21" s="1" customFormat="1" ht="6.95" customHeight="1">
      <c r="B111" s="31"/>
      <c r="C111" s="167"/>
      <c r="D111" s="167"/>
      <c r="E111" s="167"/>
      <c r="F111" s="167"/>
      <c r="G111" s="167"/>
      <c r="H111" s="167"/>
      <c r="I111" s="167"/>
      <c r="J111" s="167"/>
      <c r="K111" s="167"/>
      <c r="L111" s="167"/>
      <c r="M111" s="167"/>
      <c r="N111" s="167"/>
      <c r="O111" s="167"/>
      <c r="P111" s="167"/>
      <c r="Q111" s="167"/>
      <c r="R111" s="33"/>
    </row>
    <row r="112" spans="2:21" s="1" customFormat="1" ht="18" customHeight="1">
      <c r="B112" s="31"/>
      <c r="C112" s="166" t="s">
        <v>19</v>
      </c>
      <c r="D112" s="167"/>
      <c r="E112" s="167"/>
      <c r="F112" s="164" t="str">
        <f>F9</f>
        <v xml:space="preserve"> </v>
      </c>
      <c r="G112" s="167"/>
      <c r="H112" s="167"/>
      <c r="I112" s="167"/>
      <c r="J112" s="167"/>
      <c r="K112" s="166" t="s">
        <v>21</v>
      </c>
      <c r="L112" s="167"/>
      <c r="M112" s="287" t="str">
        <f>IF(O9="","",O9)</f>
        <v>6. 2. 2019</v>
      </c>
      <c r="N112" s="287"/>
      <c r="O112" s="287"/>
      <c r="P112" s="287"/>
      <c r="Q112" s="167"/>
      <c r="R112" s="33"/>
    </row>
    <row r="113" spans="2:65" s="1" customFormat="1" ht="6.95" customHeight="1">
      <c r="B113" s="31"/>
      <c r="C113" s="167"/>
      <c r="D113" s="167"/>
      <c r="E113" s="167"/>
      <c r="F113" s="167"/>
      <c r="G113" s="167"/>
      <c r="H113" s="167"/>
      <c r="I113" s="167"/>
      <c r="J113" s="167"/>
      <c r="K113" s="167"/>
      <c r="L113" s="167"/>
      <c r="M113" s="167"/>
      <c r="N113" s="167"/>
      <c r="O113" s="167"/>
      <c r="P113" s="167"/>
      <c r="Q113" s="167"/>
      <c r="R113" s="33"/>
    </row>
    <row r="114" spans="2:65" s="1" customFormat="1" ht="15">
      <c r="B114" s="31"/>
      <c r="C114" s="166" t="s">
        <v>23</v>
      </c>
      <c r="D114" s="167"/>
      <c r="E114" s="167"/>
      <c r="F114" s="164" t="str">
        <f>E12</f>
        <v xml:space="preserve"> </v>
      </c>
      <c r="G114" s="167"/>
      <c r="H114" s="167"/>
      <c r="I114" s="167"/>
      <c r="J114" s="167"/>
      <c r="K114" s="166" t="s">
        <v>27</v>
      </c>
      <c r="L114" s="167"/>
      <c r="M114" s="268" t="str">
        <f>E18</f>
        <v xml:space="preserve"> </v>
      </c>
      <c r="N114" s="268"/>
      <c r="O114" s="268"/>
      <c r="P114" s="268"/>
      <c r="Q114" s="268"/>
      <c r="R114" s="33"/>
    </row>
    <row r="115" spans="2:65" s="1" customFormat="1" ht="14.45" customHeight="1">
      <c r="B115" s="31"/>
      <c r="C115" s="166" t="s">
        <v>26</v>
      </c>
      <c r="D115" s="167"/>
      <c r="E115" s="167"/>
      <c r="F115" s="164" t="str">
        <f>IF(E15="","",E15)</f>
        <v xml:space="preserve"> </v>
      </c>
      <c r="G115" s="167"/>
      <c r="H115" s="167"/>
      <c r="I115" s="167"/>
      <c r="J115" s="167"/>
      <c r="K115" s="166" t="s">
        <v>29</v>
      </c>
      <c r="L115" s="167"/>
      <c r="M115" s="268" t="str">
        <f>E21</f>
        <v xml:space="preserve"> </v>
      </c>
      <c r="N115" s="268"/>
      <c r="O115" s="268"/>
      <c r="P115" s="268"/>
      <c r="Q115" s="268"/>
      <c r="R115" s="33"/>
    </row>
    <row r="116" spans="2:65" s="1" customFormat="1" ht="10.35" customHeight="1">
      <c r="B116" s="31"/>
      <c r="C116" s="167"/>
      <c r="D116" s="167"/>
      <c r="E116" s="167"/>
      <c r="F116" s="167"/>
      <c r="G116" s="167"/>
      <c r="H116" s="167"/>
      <c r="I116" s="167"/>
      <c r="J116" s="167"/>
      <c r="K116" s="167"/>
      <c r="L116" s="167"/>
      <c r="M116" s="167"/>
      <c r="N116" s="167"/>
      <c r="O116" s="167"/>
      <c r="P116" s="167"/>
      <c r="Q116" s="167"/>
      <c r="R116" s="33"/>
    </row>
    <row r="117" spans="2:65" s="8" customFormat="1" ht="29.25" customHeight="1">
      <c r="B117" s="117"/>
      <c r="C117" s="118" t="s">
        <v>119</v>
      </c>
      <c r="D117" s="169" t="s">
        <v>120</v>
      </c>
      <c r="E117" s="169" t="s">
        <v>51</v>
      </c>
      <c r="F117" s="292" t="s">
        <v>121</v>
      </c>
      <c r="G117" s="292"/>
      <c r="H117" s="292"/>
      <c r="I117" s="292"/>
      <c r="J117" s="169" t="s">
        <v>122</v>
      </c>
      <c r="K117" s="169" t="s">
        <v>123</v>
      </c>
      <c r="L117" s="292" t="s">
        <v>124</v>
      </c>
      <c r="M117" s="292"/>
      <c r="N117" s="292" t="s">
        <v>96</v>
      </c>
      <c r="O117" s="292"/>
      <c r="P117" s="292"/>
      <c r="Q117" s="293"/>
      <c r="R117" s="120"/>
      <c r="T117" s="72" t="s">
        <v>125</v>
      </c>
      <c r="U117" s="73" t="s">
        <v>33</v>
      </c>
      <c r="V117" s="73" t="s">
        <v>126</v>
      </c>
      <c r="W117" s="73" t="s">
        <v>127</v>
      </c>
      <c r="X117" s="73" t="s">
        <v>128</v>
      </c>
      <c r="Y117" s="73" t="s">
        <v>129</v>
      </c>
      <c r="Z117" s="73" t="s">
        <v>130</v>
      </c>
      <c r="AA117" s="74" t="s">
        <v>131</v>
      </c>
    </row>
    <row r="118" spans="2:65" s="1" customFormat="1" ht="29.25" customHeight="1">
      <c r="B118" s="31"/>
      <c r="C118" s="76" t="s">
        <v>93</v>
      </c>
      <c r="D118" s="167"/>
      <c r="E118" s="167"/>
      <c r="F118" s="167"/>
      <c r="G118" s="167"/>
      <c r="H118" s="167"/>
      <c r="I118" s="167"/>
      <c r="J118" s="167"/>
      <c r="K118" s="167"/>
      <c r="L118" s="167"/>
      <c r="M118" s="167"/>
      <c r="N118" s="301">
        <f>N119+N131+N141</f>
        <v>0</v>
      </c>
      <c r="O118" s="302"/>
      <c r="P118" s="302"/>
      <c r="Q118" s="302"/>
      <c r="R118" s="33"/>
      <c r="T118" s="75"/>
      <c r="U118" s="47"/>
      <c r="V118" s="47"/>
      <c r="W118" s="121" t="e">
        <f>W119+W131+#REF!+#REF!+#REF!+W141</f>
        <v>#REF!</v>
      </c>
      <c r="X118" s="47"/>
      <c r="Y118" s="121" t="e">
        <f>Y119+Y131+#REF!+#REF!+#REF!+Y141</f>
        <v>#REF!</v>
      </c>
      <c r="Z118" s="47"/>
      <c r="AA118" s="122" t="e">
        <f>AA119+AA131+#REF!+#REF!+#REF!+AA141</f>
        <v>#REF!</v>
      </c>
      <c r="AT118" s="18" t="s">
        <v>67</v>
      </c>
      <c r="AU118" s="18" t="s">
        <v>98</v>
      </c>
      <c r="BK118" s="123" t="e">
        <f>BK119+BK131+#REF!+#REF!+#REF!+BK141</f>
        <v>#REF!</v>
      </c>
    </row>
    <row r="119" spans="2:65" s="9" customFormat="1" ht="37.35" customHeight="1">
      <c r="B119" s="124"/>
      <c r="C119" s="125"/>
      <c r="D119" s="126" t="s">
        <v>99</v>
      </c>
      <c r="E119" s="126"/>
      <c r="F119" s="126"/>
      <c r="G119" s="126"/>
      <c r="H119" s="126"/>
      <c r="I119" s="126"/>
      <c r="J119" s="126"/>
      <c r="K119" s="126"/>
      <c r="L119" s="126"/>
      <c r="M119" s="126"/>
      <c r="N119" s="294">
        <f>N120+N128+N124</f>
        <v>0</v>
      </c>
      <c r="O119" s="295"/>
      <c r="P119" s="295"/>
      <c r="Q119" s="295"/>
      <c r="R119" s="127"/>
      <c r="T119" s="128"/>
      <c r="U119" s="125"/>
      <c r="V119" s="125"/>
      <c r="W119" s="129" t="e">
        <f>#REF!+W120+#REF!+#REF!+#REF!+#REF!+W128+#REF!</f>
        <v>#REF!</v>
      </c>
      <c r="X119" s="125"/>
      <c r="Y119" s="129" t="e">
        <f>#REF!+Y120+#REF!+#REF!+#REF!+#REF!+Y128+#REF!</f>
        <v>#REF!</v>
      </c>
      <c r="Z119" s="125"/>
      <c r="AA119" s="130" t="e">
        <f>#REF!+AA120+#REF!+#REF!+#REF!+#REF!+AA128+#REF!</f>
        <v>#REF!</v>
      </c>
      <c r="AR119" s="131" t="s">
        <v>74</v>
      </c>
      <c r="AT119" s="132" t="s">
        <v>67</v>
      </c>
      <c r="AU119" s="132" t="s">
        <v>68</v>
      </c>
      <c r="AY119" s="131" t="s">
        <v>132</v>
      </c>
      <c r="BK119" s="133" t="e">
        <f>#REF!+BK120+#REF!+#REF!+#REF!+#REF!+BK128+#REF!</f>
        <v>#REF!</v>
      </c>
    </row>
    <row r="120" spans="2:65" s="9" customFormat="1" ht="29.85" customHeight="1">
      <c r="B120" s="124"/>
      <c r="C120" s="125"/>
      <c r="D120" s="134" t="s">
        <v>101</v>
      </c>
      <c r="E120" s="134"/>
      <c r="F120" s="134"/>
      <c r="G120" s="134"/>
      <c r="H120" s="134"/>
      <c r="I120" s="134"/>
      <c r="J120" s="134"/>
      <c r="K120" s="134"/>
      <c r="L120" s="134"/>
      <c r="M120" s="134"/>
      <c r="N120" s="273">
        <f>SUM(N121:Q122)</f>
        <v>0</v>
      </c>
      <c r="O120" s="274"/>
      <c r="P120" s="274"/>
      <c r="Q120" s="274"/>
      <c r="R120" s="127"/>
      <c r="T120" s="128"/>
      <c r="U120" s="125"/>
      <c r="V120" s="125"/>
      <c r="W120" s="129">
        <f>W121</f>
        <v>0</v>
      </c>
      <c r="X120" s="125"/>
      <c r="Y120" s="129">
        <f>Y121</f>
        <v>0</v>
      </c>
      <c r="Z120" s="125"/>
      <c r="AA120" s="130">
        <f>AA121</f>
        <v>0</v>
      </c>
      <c r="AR120" s="131" t="s">
        <v>74</v>
      </c>
      <c r="AT120" s="132" t="s">
        <v>67</v>
      </c>
      <c r="AU120" s="132" t="s">
        <v>74</v>
      </c>
      <c r="AY120" s="131" t="s">
        <v>132</v>
      </c>
      <c r="BK120" s="133">
        <f>BK121</f>
        <v>0</v>
      </c>
    </row>
    <row r="121" spans="2:65" s="1" customFormat="1" ht="25.5" customHeight="1">
      <c r="B121" s="135"/>
      <c r="C121" s="136">
        <v>1</v>
      </c>
      <c r="D121" s="136" t="s">
        <v>133</v>
      </c>
      <c r="E121" s="137" t="s">
        <v>186</v>
      </c>
      <c r="F121" s="275" t="s">
        <v>187</v>
      </c>
      <c r="G121" s="275"/>
      <c r="H121" s="275"/>
      <c r="I121" s="275"/>
      <c r="J121" s="138" t="s">
        <v>155</v>
      </c>
      <c r="K121" s="139">
        <v>6</v>
      </c>
      <c r="L121" s="271"/>
      <c r="M121" s="271"/>
      <c r="N121" s="271">
        <f>ROUND(L121*K121,2)</f>
        <v>0</v>
      </c>
      <c r="O121" s="271"/>
      <c r="P121" s="271"/>
      <c r="Q121" s="271"/>
      <c r="R121" s="140"/>
      <c r="T121" s="141" t="s">
        <v>5</v>
      </c>
      <c r="U121" s="40" t="s">
        <v>34</v>
      </c>
      <c r="V121" s="142">
        <v>0</v>
      </c>
      <c r="W121" s="142">
        <f>V121*K121</f>
        <v>0</v>
      </c>
      <c r="X121" s="142">
        <v>0</v>
      </c>
      <c r="Y121" s="142">
        <f>X121*K121</f>
        <v>0</v>
      </c>
      <c r="Z121" s="142">
        <v>0</v>
      </c>
      <c r="AA121" s="143">
        <f>Z121*K121</f>
        <v>0</v>
      </c>
      <c r="AR121" s="18" t="s">
        <v>137</v>
      </c>
      <c r="AT121" s="18" t="s">
        <v>133</v>
      </c>
      <c r="AU121" s="18" t="s">
        <v>90</v>
      </c>
      <c r="AY121" s="18" t="s">
        <v>132</v>
      </c>
      <c r="BE121" s="144">
        <f>IF(U121="základní",N121,0)</f>
        <v>0</v>
      </c>
      <c r="BF121" s="144">
        <f>IF(U121="snížená",N121,0)</f>
        <v>0</v>
      </c>
      <c r="BG121" s="144">
        <f>IF(U121="zákl. přenesená",N121,0)</f>
        <v>0</v>
      </c>
      <c r="BH121" s="144">
        <f>IF(U121="sníž. přenesená",N121,0)</f>
        <v>0</v>
      </c>
      <c r="BI121" s="144">
        <f>IF(U121="nulová",N121,0)</f>
        <v>0</v>
      </c>
      <c r="BJ121" s="18" t="s">
        <v>74</v>
      </c>
      <c r="BK121" s="144">
        <f>ROUND(L121*K121,2)</f>
        <v>0</v>
      </c>
      <c r="BL121" s="18" t="s">
        <v>137</v>
      </c>
      <c r="BM121" s="18" t="s">
        <v>188</v>
      </c>
    </row>
    <row r="122" spans="2:65" s="1" customFormat="1" ht="25.5" customHeight="1">
      <c r="B122" s="135"/>
      <c r="C122" s="136">
        <v>2</v>
      </c>
      <c r="D122" s="136" t="s">
        <v>133</v>
      </c>
      <c r="E122" s="137" t="s">
        <v>473</v>
      </c>
      <c r="F122" s="305" t="s">
        <v>474</v>
      </c>
      <c r="G122" s="306"/>
      <c r="H122" s="306"/>
      <c r="I122" s="307"/>
      <c r="J122" s="138" t="s">
        <v>136</v>
      </c>
      <c r="K122" s="139">
        <v>20.5</v>
      </c>
      <c r="L122" s="308"/>
      <c r="M122" s="309"/>
      <c r="N122" s="308">
        <f>ROUND(L122*K122,2)</f>
        <v>0</v>
      </c>
      <c r="O122" s="310"/>
      <c r="P122" s="310"/>
      <c r="Q122" s="309"/>
      <c r="R122" s="140"/>
      <c r="T122" s="141" t="s">
        <v>5</v>
      </c>
      <c r="U122" s="40" t="s">
        <v>34</v>
      </c>
      <c r="V122" s="142">
        <v>0</v>
      </c>
      <c r="W122" s="142">
        <f>V122*K122</f>
        <v>0</v>
      </c>
      <c r="X122" s="142">
        <v>0</v>
      </c>
      <c r="Y122" s="142">
        <f>X122*K122</f>
        <v>0</v>
      </c>
      <c r="Z122" s="142">
        <v>0</v>
      </c>
      <c r="AA122" s="143">
        <f>Z122*K122</f>
        <v>0</v>
      </c>
      <c r="AR122" s="18" t="s">
        <v>137</v>
      </c>
      <c r="AT122" s="18" t="s">
        <v>133</v>
      </c>
      <c r="AU122" s="18" t="s">
        <v>90</v>
      </c>
      <c r="AY122" s="18" t="s">
        <v>132</v>
      </c>
      <c r="BE122" s="144">
        <f>IF(U122="základní",N122,0)</f>
        <v>0</v>
      </c>
      <c r="BF122" s="144">
        <f>IF(U122="snížená",N122,0)</f>
        <v>0</v>
      </c>
      <c r="BG122" s="144">
        <f>IF(U122="zákl. přenesená",N122,0)</f>
        <v>0</v>
      </c>
      <c r="BH122" s="144">
        <f>IF(U122="sníž. přenesená",N122,0)</f>
        <v>0</v>
      </c>
      <c r="BI122" s="144">
        <f>IF(U122="nulová",N122,0)</f>
        <v>0</v>
      </c>
      <c r="BJ122" s="18" t="s">
        <v>74</v>
      </c>
      <c r="BK122" s="144">
        <f>ROUND(L122*K122,2)</f>
        <v>0</v>
      </c>
      <c r="BL122" s="18" t="s">
        <v>137</v>
      </c>
      <c r="BM122" s="18" t="s">
        <v>188</v>
      </c>
    </row>
    <row r="123" spans="2:65" s="1" customFormat="1" ht="25.5" customHeight="1">
      <c r="B123" s="135"/>
      <c r="C123" s="198"/>
      <c r="D123" s="198"/>
      <c r="E123" s="199"/>
      <c r="F123" s="185"/>
      <c r="G123" s="185"/>
      <c r="H123" s="185"/>
      <c r="I123" s="185"/>
      <c r="J123" s="200"/>
      <c r="K123" s="201"/>
      <c r="L123" s="202"/>
      <c r="M123" s="202"/>
      <c r="N123" s="203"/>
      <c r="O123" s="203"/>
      <c r="P123" s="203"/>
      <c r="Q123" s="203"/>
      <c r="R123" s="140"/>
      <c r="T123" s="177"/>
      <c r="U123" s="40"/>
      <c r="V123" s="142"/>
      <c r="W123" s="142"/>
      <c r="X123" s="142"/>
      <c r="Y123" s="142"/>
      <c r="Z123" s="142"/>
      <c r="AA123" s="143"/>
      <c r="AR123" s="18"/>
      <c r="AT123" s="18"/>
      <c r="AU123" s="18"/>
      <c r="AY123" s="18"/>
      <c r="BE123" s="144"/>
      <c r="BF123" s="144"/>
      <c r="BG123" s="144"/>
      <c r="BH123" s="144"/>
      <c r="BI123" s="144"/>
      <c r="BJ123" s="18"/>
      <c r="BK123" s="144"/>
      <c r="BL123" s="18"/>
      <c r="BM123" s="18"/>
    </row>
    <row r="124" spans="2:65" s="9" customFormat="1" ht="29.85" customHeight="1">
      <c r="B124" s="124"/>
      <c r="C124" s="125"/>
      <c r="D124" s="134" t="s">
        <v>102</v>
      </c>
      <c r="E124" s="134"/>
      <c r="F124" s="134"/>
      <c r="G124" s="134"/>
      <c r="H124" s="134"/>
      <c r="I124" s="134"/>
      <c r="J124" s="134"/>
      <c r="K124" s="134"/>
      <c r="L124" s="134"/>
      <c r="M124" s="134"/>
      <c r="N124" s="311">
        <f>BK124</f>
        <v>0</v>
      </c>
      <c r="O124" s="298"/>
      <c r="P124" s="298"/>
      <c r="Q124" s="298"/>
      <c r="R124" s="127"/>
      <c r="T124" s="128"/>
      <c r="U124" s="125"/>
      <c r="V124" s="125"/>
      <c r="W124" s="129">
        <f>SUM(W125:W127)</f>
        <v>0</v>
      </c>
      <c r="X124" s="125"/>
      <c r="Y124" s="129">
        <f>SUM(Y125:Y127)</f>
        <v>0</v>
      </c>
      <c r="Z124" s="125"/>
      <c r="AA124" s="130">
        <f>SUM(AA125:AA127)</f>
        <v>0</v>
      </c>
      <c r="AR124" s="131" t="s">
        <v>74</v>
      </c>
      <c r="AT124" s="132" t="s">
        <v>67</v>
      </c>
      <c r="AU124" s="132" t="s">
        <v>74</v>
      </c>
      <c r="AY124" s="131" t="s">
        <v>132</v>
      </c>
      <c r="BK124" s="133">
        <f>SUM(BK125:BK127)</f>
        <v>0</v>
      </c>
    </row>
    <row r="125" spans="2:65" s="1" customFormat="1" ht="38.25" customHeight="1">
      <c r="B125" s="135"/>
      <c r="C125" s="136">
        <v>3</v>
      </c>
      <c r="D125" s="136" t="s">
        <v>133</v>
      </c>
      <c r="E125" s="137" t="s">
        <v>193</v>
      </c>
      <c r="F125" s="275" t="s">
        <v>194</v>
      </c>
      <c r="G125" s="275"/>
      <c r="H125" s="275"/>
      <c r="I125" s="275"/>
      <c r="J125" s="138" t="s">
        <v>443</v>
      </c>
      <c r="K125" s="139">
        <v>16</v>
      </c>
      <c r="L125" s="271"/>
      <c r="M125" s="271"/>
      <c r="N125" s="271">
        <f>ROUND(L125*K125,2)</f>
        <v>0</v>
      </c>
      <c r="O125" s="271"/>
      <c r="P125" s="271"/>
      <c r="Q125" s="271"/>
      <c r="R125" s="140"/>
      <c r="T125" s="141" t="s">
        <v>5</v>
      </c>
      <c r="U125" s="40" t="s">
        <v>34</v>
      </c>
      <c r="V125" s="142">
        <v>0</v>
      </c>
      <c r="W125" s="142">
        <f>V125*K125</f>
        <v>0</v>
      </c>
      <c r="X125" s="142">
        <v>0</v>
      </c>
      <c r="Y125" s="142">
        <f>X125*K125</f>
        <v>0</v>
      </c>
      <c r="Z125" s="142">
        <v>0</v>
      </c>
      <c r="AA125" s="143">
        <f>Z125*K125</f>
        <v>0</v>
      </c>
      <c r="AR125" s="18" t="s">
        <v>137</v>
      </c>
      <c r="AT125" s="18" t="s">
        <v>133</v>
      </c>
      <c r="AU125" s="18" t="s">
        <v>90</v>
      </c>
      <c r="AY125" s="18" t="s">
        <v>132</v>
      </c>
      <c r="BE125" s="144">
        <f>IF(U125="základní",N125,0)</f>
        <v>0</v>
      </c>
      <c r="BF125" s="144">
        <f>IF(U125="snížená",N125,0)</f>
        <v>0</v>
      </c>
      <c r="BG125" s="144">
        <f>IF(U125="zákl. přenesená",N125,0)</f>
        <v>0</v>
      </c>
      <c r="BH125" s="144">
        <f>IF(U125="sníž. přenesená",N125,0)</f>
        <v>0</v>
      </c>
      <c r="BI125" s="144">
        <f>IF(U125="nulová",N125,0)</f>
        <v>0</v>
      </c>
      <c r="BJ125" s="18" t="s">
        <v>74</v>
      </c>
      <c r="BK125" s="144">
        <f>ROUND(L125*K125,2)</f>
        <v>0</v>
      </c>
      <c r="BL125" s="18" t="s">
        <v>137</v>
      </c>
      <c r="BM125" s="18" t="s">
        <v>195</v>
      </c>
    </row>
    <row r="126" spans="2:65" s="1" customFormat="1" ht="25.5" customHeight="1">
      <c r="B126" s="135"/>
      <c r="C126" s="136">
        <v>4</v>
      </c>
      <c r="D126" s="136" t="s">
        <v>133</v>
      </c>
      <c r="E126" s="137" t="s">
        <v>196</v>
      </c>
      <c r="F126" s="275" t="s">
        <v>197</v>
      </c>
      <c r="G126" s="275"/>
      <c r="H126" s="275"/>
      <c r="I126" s="275"/>
      <c r="J126" s="138" t="s">
        <v>155</v>
      </c>
      <c r="K126" s="139">
        <v>2</v>
      </c>
      <c r="L126" s="271"/>
      <c r="M126" s="271"/>
      <c r="N126" s="271">
        <f>ROUND(L126*K126,2)</f>
        <v>0</v>
      </c>
      <c r="O126" s="271"/>
      <c r="P126" s="271"/>
      <c r="Q126" s="271"/>
      <c r="R126" s="140"/>
      <c r="T126" s="141" t="s">
        <v>5</v>
      </c>
      <c r="U126" s="40" t="s">
        <v>34</v>
      </c>
      <c r="V126" s="142">
        <v>0</v>
      </c>
      <c r="W126" s="142">
        <f>V126*K126</f>
        <v>0</v>
      </c>
      <c r="X126" s="142">
        <v>0</v>
      </c>
      <c r="Y126" s="142">
        <f>X126*K126</f>
        <v>0</v>
      </c>
      <c r="Z126" s="142">
        <v>0</v>
      </c>
      <c r="AA126" s="143">
        <f>Z126*K126</f>
        <v>0</v>
      </c>
      <c r="AR126" s="18" t="s">
        <v>137</v>
      </c>
      <c r="AT126" s="18" t="s">
        <v>133</v>
      </c>
      <c r="AU126" s="18" t="s">
        <v>90</v>
      </c>
      <c r="AY126" s="18" t="s">
        <v>132</v>
      </c>
      <c r="BE126" s="144">
        <f>IF(U126="základní",N126,0)</f>
        <v>0</v>
      </c>
      <c r="BF126" s="144">
        <f>IF(U126="snížená",N126,0)</f>
        <v>0</v>
      </c>
      <c r="BG126" s="144">
        <f>IF(U126="zákl. přenesená",N126,0)</f>
        <v>0</v>
      </c>
      <c r="BH126" s="144">
        <f>IF(U126="sníž. přenesená",N126,0)</f>
        <v>0</v>
      </c>
      <c r="BI126" s="144">
        <f>IF(U126="nulová",N126,0)</f>
        <v>0</v>
      </c>
      <c r="BJ126" s="18" t="s">
        <v>74</v>
      </c>
      <c r="BK126" s="144">
        <f>ROUND(L126*K126,2)</f>
        <v>0</v>
      </c>
      <c r="BL126" s="18" t="s">
        <v>137</v>
      </c>
      <c r="BM126" s="18" t="s">
        <v>198</v>
      </c>
    </row>
    <row r="127" spans="2:65" s="1" customFormat="1" ht="25.5" customHeight="1">
      <c r="B127" s="135"/>
      <c r="C127" s="146">
        <v>5</v>
      </c>
      <c r="D127" s="146" t="s">
        <v>172</v>
      </c>
      <c r="E127" s="147" t="s">
        <v>199</v>
      </c>
      <c r="F127" s="280" t="s">
        <v>200</v>
      </c>
      <c r="G127" s="280"/>
      <c r="H127" s="280"/>
      <c r="I127" s="280"/>
      <c r="J127" s="148" t="s">
        <v>201</v>
      </c>
      <c r="K127" s="149">
        <v>2</v>
      </c>
      <c r="L127" s="272"/>
      <c r="M127" s="272"/>
      <c r="N127" s="272">
        <f>ROUND(L127*K127,2)</f>
        <v>0</v>
      </c>
      <c r="O127" s="271"/>
      <c r="P127" s="271"/>
      <c r="Q127" s="271"/>
      <c r="R127" s="140"/>
      <c r="T127" s="141" t="s">
        <v>5</v>
      </c>
      <c r="U127" s="40" t="s">
        <v>34</v>
      </c>
      <c r="V127" s="142">
        <v>0</v>
      </c>
      <c r="W127" s="142">
        <f>V127*K127</f>
        <v>0</v>
      </c>
      <c r="X127" s="142">
        <v>0</v>
      </c>
      <c r="Y127" s="142">
        <f>X127*K127</f>
        <v>0</v>
      </c>
      <c r="Z127" s="142">
        <v>0</v>
      </c>
      <c r="AA127" s="143">
        <f>Z127*K127</f>
        <v>0</v>
      </c>
      <c r="AR127" s="18" t="s">
        <v>145</v>
      </c>
      <c r="AT127" s="18" t="s">
        <v>172</v>
      </c>
      <c r="AU127" s="18" t="s">
        <v>90</v>
      </c>
      <c r="AY127" s="18" t="s">
        <v>132</v>
      </c>
      <c r="BE127" s="144">
        <f>IF(U127="základní",N127,0)</f>
        <v>0</v>
      </c>
      <c r="BF127" s="144">
        <f>IF(U127="snížená",N127,0)</f>
        <v>0</v>
      </c>
      <c r="BG127" s="144">
        <f>IF(U127="zákl. přenesená",N127,0)</f>
        <v>0</v>
      </c>
      <c r="BH127" s="144">
        <f>IF(U127="sníž. přenesená",N127,0)</f>
        <v>0</v>
      </c>
      <c r="BI127" s="144">
        <f>IF(U127="nulová",N127,0)</f>
        <v>0</v>
      </c>
      <c r="BJ127" s="18" t="s">
        <v>74</v>
      </c>
      <c r="BK127" s="144">
        <f>ROUND(L127*K127,2)</f>
        <v>0</v>
      </c>
      <c r="BL127" s="18" t="s">
        <v>137</v>
      </c>
      <c r="BM127" s="18" t="s">
        <v>202</v>
      </c>
    </row>
    <row r="128" spans="2:65" s="9" customFormat="1" ht="29.85" customHeight="1">
      <c r="B128" s="124"/>
      <c r="C128" s="125"/>
      <c r="D128" s="134" t="s">
        <v>105</v>
      </c>
      <c r="E128" s="134"/>
      <c r="F128" s="134"/>
      <c r="G128" s="134"/>
      <c r="H128" s="134"/>
      <c r="I128" s="134"/>
      <c r="J128" s="134"/>
      <c r="K128" s="134"/>
      <c r="L128" s="134"/>
      <c r="M128" s="134"/>
      <c r="N128" s="278">
        <f>BK128</f>
        <v>0</v>
      </c>
      <c r="O128" s="279"/>
      <c r="P128" s="279"/>
      <c r="Q128" s="279"/>
      <c r="R128" s="127"/>
      <c r="T128" s="128"/>
      <c r="U128" s="125"/>
      <c r="V128" s="125"/>
      <c r="W128" s="129">
        <f>SUM(W129:W130)</f>
        <v>0</v>
      </c>
      <c r="X128" s="125"/>
      <c r="Y128" s="129">
        <f>SUM(Y129:Y130)</f>
        <v>0</v>
      </c>
      <c r="Z128" s="125"/>
      <c r="AA128" s="130">
        <f>SUM(AA129:AA130)</f>
        <v>0</v>
      </c>
      <c r="AR128" s="131" t="s">
        <v>74</v>
      </c>
      <c r="AT128" s="132" t="s">
        <v>67</v>
      </c>
      <c r="AU128" s="132" t="s">
        <v>74</v>
      </c>
      <c r="AY128" s="131" t="s">
        <v>132</v>
      </c>
      <c r="BK128" s="133">
        <f>SUM(BK129:BK130)</f>
        <v>0</v>
      </c>
    </row>
    <row r="129" spans="2:65" s="1" customFormat="1" ht="38.25" customHeight="1">
      <c r="B129" s="135"/>
      <c r="C129" s="136">
        <v>6</v>
      </c>
      <c r="D129" s="136" t="s">
        <v>133</v>
      </c>
      <c r="E129" s="137" t="s">
        <v>239</v>
      </c>
      <c r="F129" s="275" t="s">
        <v>240</v>
      </c>
      <c r="G129" s="275"/>
      <c r="H129" s="275"/>
      <c r="I129" s="275"/>
      <c r="J129" s="138" t="s">
        <v>155</v>
      </c>
      <c r="K129" s="139">
        <v>3.5</v>
      </c>
      <c r="L129" s="271"/>
      <c r="M129" s="271"/>
      <c r="N129" s="271">
        <f>ROUND(L129*K129,2)</f>
        <v>0</v>
      </c>
      <c r="O129" s="271"/>
      <c r="P129" s="271"/>
      <c r="Q129" s="271"/>
      <c r="R129" s="140"/>
      <c r="T129" s="141" t="s">
        <v>5</v>
      </c>
      <c r="U129" s="40" t="s">
        <v>34</v>
      </c>
      <c r="V129" s="142">
        <v>0</v>
      </c>
      <c r="W129" s="142">
        <f>V129*K129</f>
        <v>0</v>
      </c>
      <c r="X129" s="142">
        <v>0</v>
      </c>
      <c r="Y129" s="142">
        <f>X129*K129</f>
        <v>0</v>
      </c>
      <c r="Z129" s="142">
        <v>0</v>
      </c>
      <c r="AA129" s="143">
        <f>Z129*K129</f>
        <v>0</v>
      </c>
      <c r="AR129" s="18" t="s">
        <v>137</v>
      </c>
      <c r="AT129" s="18" t="s">
        <v>133</v>
      </c>
      <c r="AU129" s="18" t="s">
        <v>90</v>
      </c>
      <c r="AY129" s="18" t="s">
        <v>132</v>
      </c>
      <c r="BE129" s="144">
        <f>IF(U129="základní",N129,0)</f>
        <v>0</v>
      </c>
      <c r="BF129" s="144">
        <f>IF(U129="snížená",N129,0)</f>
        <v>0</v>
      </c>
      <c r="BG129" s="144">
        <f>IF(U129="zákl. přenesená",N129,0)</f>
        <v>0</v>
      </c>
      <c r="BH129" s="144">
        <f>IF(U129="sníž. přenesená",N129,0)</f>
        <v>0</v>
      </c>
      <c r="BI129" s="144">
        <f>IF(U129="nulová",N129,0)</f>
        <v>0</v>
      </c>
      <c r="BJ129" s="18" t="s">
        <v>74</v>
      </c>
      <c r="BK129" s="144">
        <f>ROUND(L129*K129,2)</f>
        <v>0</v>
      </c>
      <c r="BL129" s="18" t="s">
        <v>137</v>
      </c>
      <c r="BM129" s="18" t="s">
        <v>235</v>
      </c>
    </row>
    <row r="130" spans="2:65" s="1" customFormat="1" ht="25.5" customHeight="1">
      <c r="B130" s="135"/>
      <c r="C130" s="136">
        <v>7</v>
      </c>
      <c r="D130" s="136" t="s">
        <v>133</v>
      </c>
      <c r="E130" s="137" t="s">
        <v>242</v>
      </c>
      <c r="F130" s="275" t="s">
        <v>472</v>
      </c>
      <c r="G130" s="275"/>
      <c r="H130" s="275"/>
      <c r="I130" s="275"/>
      <c r="J130" s="138" t="s">
        <v>201</v>
      </c>
      <c r="K130" s="139">
        <v>26</v>
      </c>
      <c r="L130" s="271"/>
      <c r="M130" s="271"/>
      <c r="N130" s="271">
        <f>ROUND(L130*K130,2)</f>
        <v>0</v>
      </c>
      <c r="O130" s="271"/>
      <c r="P130" s="271"/>
      <c r="Q130" s="271"/>
      <c r="R130" s="140"/>
      <c r="T130" s="141" t="s">
        <v>5</v>
      </c>
      <c r="U130" s="40" t="s">
        <v>34</v>
      </c>
      <c r="V130" s="142">
        <v>0</v>
      </c>
      <c r="W130" s="142">
        <f>V130*K130</f>
        <v>0</v>
      </c>
      <c r="X130" s="142">
        <v>0</v>
      </c>
      <c r="Y130" s="142">
        <f>X130*K130</f>
        <v>0</v>
      </c>
      <c r="Z130" s="142">
        <v>0</v>
      </c>
      <c r="AA130" s="143">
        <f>Z130*K130</f>
        <v>0</v>
      </c>
      <c r="AR130" s="18" t="s">
        <v>137</v>
      </c>
      <c r="AT130" s="18" t="s">
        <v>133</v>
      </c>
      <c r="AU130" s="18" t="s">
        <v>90</v>
      </c>
      <c r="AY130" s="18" t="s">
        <v>132</v>
      </c>
      <c r="BE130" s="144">
        <f>IF(U130="základní",N130,0)</f>
        <v>0</v>
      </c>
      <c r="BF130" s="144">
        <f>IF(U130="snížená",N130,0)</f>
        <v>0</v>
      </c>
      <c r="BG130" s="144">
        <f>IF(U130="zákl. přenesená",N130,0)</f>
        <v>0</v>
      </c>
      <c r="BH130" s="144">
        <f>IF(U130="sníž. přenesená",N130,0)</f>
        <v>0</v>
      </c>
      <c r="BI130" s="144">
        <f>IF(U130="nulová",N130,0)</f>
        <v>0</v>
      </c>
      <c r="BJ130" s="18" t="s">
        <v>74</v>
      </c>
      <c r="BK130" s="144">
        <f>ROUND(L130*K130,2)</f>
        <v>0</v>
      </c>
      <c r="BL130" s="18" t="s">
        <v>137</v>
      </c>
      <c r="BM130" s="18" t="s">
        <v>323</v>
      </c>
    </row>
    <row r="131" spans="2:65" s="9" customFormat="1" ht="37.35" customHeight="1">
      <c r="B131" s="124"/>
      <c r="C131" s="125"/>
      <c r="D131" s="126" t="s">
        <v>107</v>
      </c>
      <c r="E131" s="126"/>
      <c r="F131" s="126"/>
      <c r="G131" s="126"/>
      <c r="H131" s="126"/>
      <c r="I131" s="126"/>
      <c r="J131" s="126"/>
      <c r="K131" s="126"/>
      <c r="L131" s="126"/>
      <c r="M131" s="126"/>
      <c r="N131" s="276">
        <f>N132+N135</f>
        <v>0</v>
      </c>
      <c r="O131" s="276"/>
      <c r="P131" s="276"/>
      <c r="Q131" s="276"/>
      <c r="R131" s="127"/>
      <c r="T131" s="128"/>
      <c r="U131" s="125"/>
      <c r="V131" s="125"/>
      <c r="W131" s="129" t="e">
        <f>#REF!+#REF!+#REF!</f>
        <v>#REF!</v>
      </c>
      <c r="X131" s="125"/>
      <c r="Y131" s="129" t="e">
        <f>#REF!+#REF!+#REF!</f>
        <v>#REF!</v>
      </c>
      <c r="Z131" s="125"/>
      <c r="AA131" s="130" t="e">
        <f>#REF!+#REF!+#REF!</f>
        <v>#REF!</v>
      </c>
      <c r="AR131" s="131" t="s">
        <v>74</v>
      </c>
      <c r="AT131" s="132" t="s">
        <v>67</v>
      </c>
      <c r="AU131" s="132" t="s">
        <v>68</v>
      </c>
      <c r="AY131" s="131" t="s">
        <v>132</v>
      </c>
      <c r="BK131" s="133" t="e">
        <f>#REF!+#REF!+#REF!</f>
        <v>#REF!</v>
      </c>
    </row>
    <row r="132" spans="2:65" s="9" customFormat="1" ht="29.85" customHeight="1">
      <c r="B132" s="124"/>
      <c r="C132" s="125"/>
      <c r="D132" s="134" t="s">
        <v>112</v>
      </c>
      <c r="E132" s="134"/>
      <c r="F132" s="134"/>
      <c r="G132" s="134"/>
      <c r="H132" s="134"/>
      <c r="I132" s="134"/>
      <c r="J132" s="134"/>
      <c r="K132" s="134"/>
      <c r="L132" s="134"/>
      <c r="M132" s="134"/>
      <c r="N132" s="278">
        <f>BK132</f>
        <v>0</v>
      </c>
      <c r="O132" s="279"/>
      <c r="P132" s="279"/>
      <c r="Q132" s="279"/>
      <c r="R132" s="127"/>
      <c r="T132" s="128"/>
      <c r="U132" s="125"/>
      <c r="V132" s="125"/>
      <c r="W132" s="129">
        <f>SUM(W133:W134)</f>
        <v>0</v>
      </c>
      <c r="X132" s="125"/>
      <c r="Y132" s="129">
        <f>SUM(Y133:Y134)</f>
        <v>0</v>
      </c>
      <c r="Z132" s="125"/>
      <c r="AA132" s="130">
        <f>SUM(AA133:AA134)</f>
        <v>0</v>
      </c>
      <c r="AR132" s="131" t="s">
        <v>74</v>
      </c>
      <c r="AT132" s="132" t="s">
        <v>67</v>
      </c>
      <c r="AU132" s="132" t="s">
        <v>74</v>
      </c>
      <c r="AY132" s="131" t="s">
        <v>132</v>
      </c>
      <c r="BK132" s="133">
        <f>SUM(BK133:BK134)</f>
        <v>0</v>
      </c>
    </row>
    <row r="133" spans="2:65" s="1" customFormat="1" ht="38.25" customHeight="1">
      <c r="B133" s="135"/>
      <c r="C133" s="136">
        <v>8</v>
      </c>
      <c r="D133" s="136" t="s">
        <v>133</v>
      </c>
      <c r="E133" s="137" t="s">
        <v>295</v>
      </c>
      <c r="F133" s="275" t="s">
        <v>326</v>
      </c>
      <c r="G133" s="275"/>
      <c r="H133" s="275"/>
      <c r="I133" s="275"/>
      <c r="J133" s="138" t="s">
        <v>148</v>
      </c>
      <c r="K133" s="139">
        <v>8</v>
      </c>
      <c r="L133" s="271"/>
      <c r="M133" s="271"/>
      <c r="N133" s="271">
        <f>ROUND(L133*K133,2)</f>
        <v>0</v>
      </c>
      <c r="O133" s="271"/>
      <c r="P133" s="271"/>
      <c r="Q133" s="271"/>
      <c r="R133" s="140"/>
      <c r="T133" s="141" t="s">
        <v>5</v>
      </c>
      <c r="U133" s="40" t="s">
        <v>34</v>
      </c>
      <c r="V133" s="142">
        <v>0</v>
      </c>
      <c r="W133" s="142">
        <f>V133*K133</f>
        <v>0</v>
      </c>
      <c r="X133" s="142">
        <v>0</v>
      </c>
      <c r="Y133" s="142">
        <f>X133*K133</f>
        <v>0</v>
      </c>
      <c r="Z133" s="142">
        <v>0</v>
      </c>
      <c r="AA133" s="143">
        <f>Z133*K133</f>
        <v>0</v>
      </c>
      <c r="AR133" s="18" t="s">
        <v>137</v>
      </c>
      <c r="AT133" s="18" t="s">
        <v>133</v>
      </c>
      <c r="AU133" s="18" t="s">
        <v>90</v>
      </c>
      <c r="AY133" s="18" t="s">
        <v>132</v>
      </c>
      <c r="BE133" s="144">
        <f>IF(U133="základní",N133,0)</f>
        <v>0</v>
      </c>
      <c r="BF133" s="144">
        <f>IF(U133="snížená",N133,0)</f>
        <v>0</v>
      </c>
      <c r="BG133" s="144">
        <f>IF(U133="zákl. přenesená",N133,0)</f>
        <v>0</v>
      </c>
      <c r="BH133" s="144">
        <f>IF(U133="sníž. přenesená",N133,0)</f>
        <v>0</v>
      </c>
      <c r="BI133" s="144">
        <f>IF(U133="nulová",N133,0)</f>
        <v>0</v>
      </c>
      <c r="BJ133" s="18" t="s">
        <v>74</v>
      </c>
      <c r="BK133" s="144">
        <f>ROUND(L133*K133,2)</f>
        <v>0</v>
      </c>
      <c r="BL133" s="18" t="s">
        <v>137</v>
      </c>
      <c r="BM133" s="18" t="s">
        <v>279</v>
      </c>
    </row>
    <row r="134" spans="2:65" s="1" customFormat="1" ht="25.5" customHeight="1">
      <c r="B134" s="135"/>
      <c r="C134" s="136">
        <v>9</v>
      </c>
      <c r="D134" s="136" t="s">
        <v>133</v>
      </c>
      <c r="E134" s="137" t="s">
        <v>297</v>
      </c>
      <c r="F134" s="275" t="s">
        <v>298</v>
      </c>
      <c r="G134" s="275"/>
      <c r="H134" s="275"/>
      <c r="I134" s="275"/>
      <c r="J134" s="138" t="s">
        <v>148</v>
      </c>
      <c r="K134" s="139">
        <v>8</v>
      </c>
      <c r="L134" s="271"/>
      <c r="M134" s="271"/>
      <c r="N134" s="271">
        <f>ROUND(L134*K134,2)</f>
        <v>0</v>
      </c>
      <c r="O134" s="271"/>
      <c r="P134" s="271"/>
      <c r="Q134" s="271"/>
      <c r="R134" s="140"/>
      <c r="T134" s="141" t="s">
        <v>5</v>
      </c>
      <c r="U134" s="40" t="s">
        <v>34</v>
      </c>
      <c r="V134" s="142">
        <v>0</v>
      </c>
      <c r="W134" s="142">
        <f>V134*K134</f>
        <v>0</v>
      </c>
      <c r="X134" s="142">
        <v>0</v>
      </c>
      <c r="Y134" s="142">
        <f>X134*K134</f>
        <v>0</v>
      </c>
      <c r="Z134" s="142">
        <v>0</v>
      </c>
      <c r="AA134" s="143">
        <f>Z134*K134</f>
        <v>0</v>
      </c>
      <c r="AR134" s="18" t="s">
        <v>137</v>
      </c>
      <c r="AT134" s="18" t="s">
        <v>133</v>
      </c>
      <c r="AU134" s="18" t="s">
        <v>90</v>
      </c>
      <c r="AY134" s="18" t="s">
        <v>132</v>
      </c>
      <c r="BE134" s="144">
        <f>IF(U134="základní",N134,0)</f>
        <v>0</v>
      </c>
      <c r="BF134" s="144">
        <f>IF(U134="snížená",N134,0)</f>
        <v>0</v>
      </c>
      <c r="BG134" s="144">
        <f>IF(U134="zákl. přenesená",N134,0)</f>
        <v>0</v>
      </c>
      <c r="BH134" s="144">
        <f>IF(U134="sníž. přenesená",N134,0)</f>
        <v>0</v>
      </c>
      <c r="BI134" s="144">
        <f>IF(U134="nulová",N134,0)</f>
        <v>0</v>
      </c>
      <c r="BJ134" s="18" t="s">
        <v>74</v>
      </c>
      <c r="BK134" s="144">
        <f>ROUND(L134*K134,2)</f>
        <v>0</v>
      </c>
      <c r="BL134" s="18" t="s">
        <v>137</v>
      </c>
      <c r="BM134" s="18" t="s">
        <v>282</v>
      </c>
    </row>
    <row r="135" spans="2:65" s="9" customFormat="1" ht="29.85" customHeight="1">
      <c r="B135" s="124"/>
      <c r="C135" s="125"/>
      <c r="D135" s="134" t="s">
        <v>113</v>
      </c>
      <c r="E135" s="134"/>
      <c r="F135" s="134"/>
      <c r="G135" s="134"/>
      <c r="H135" s="134"/>
      <c r="I135" s="134"/>
      <c r="J135" s="134"/>
      <c r="K135" s="134"/>
      <c r="L135" s="134"/>
      <c r="M135" s="134"/>
      <c r="N135" s="278">
        <f>BK135</f>
        <v>0</v>
      </c>
      <c r="O135" s="279"/>
      <c r="P135" s="279"/>
      <c r="Q135" s="279"/>
      <c r="R135" s="127"/>
      <c r="T135" s="128"/>
      <c r="U135" s="125"/>
      <c r="V135" s="125"/>
      <c r="W135" s="129">
        <f>W136</f>
        <v>0</v>
      </c>
      <c r="X135" s="125"/>
      <c r="Y135" s="129">
        <f>Y136</f>
        <v>0</v>
      </c>
      <c r="Z135" s="125"/>
      <c r="AA135" s="130">
        <f>AA136</f>
        <v>0</v>
      </c>
      <c r="AR135" s="131" t="s">
        <v>90</v>
      </c>
      <c r="AT135" s="132" t="s">
        <v>67</v>
      </c>
      <c r="AU135" s="132" t="s">
        <v>74</v>
      </c>
      <c r="AY135" s="131" t="s">
        <v>132</v>
      </c>
      <c r="BK135" s="133">
        <f>BK136</f>
        <v>0</v>
      </c>
    </row>
    <row r="136" spans="2:65" s="1" customFormat="1" ht="38.25" customHeight="1">
      <c r="B136" s="135"/>
      <c r="C136" s="136">
        <v>10</v>
      </c>
      <c r="D136" s="136" t="s">
        <v>133</v>
      </c>
      <c r="E136" s="137" t="s">
        <v>300</v>
      </c>
      <c r="F136" s="275" t="s">
        <v>301</v>
      </c>
      <c r="G136" s="275"/>
      <c r="H136" s="275"/>
      <c r="I136" s="275"/>
      <c r="J136" s="138" t="s">
        <v>201</v>
      </c>
      <c r="K136" s="139">
        <v>26</v>
      </c>
      <c r="L136" s="271"/>
      <c r="M136" s="271"/>
      <c r="N136" s="271">
        <f>ROUND(L136*K136,2)</f>
        <v>0</v>
      </c>
      <c r="O136" s="271"/>
      <c r="P136" s="271"/>
      <c r="Q136" s="271"/>
      <c r="R136" s="140"/>
      <c r="T136" s="141" t="s">
        <v>5</v>
      </c>
      <c r="U136" s="40" t="s">
        <v>34</v>
      </c>
      <c r="V136" s="142">
        <v>0</v>
      </c>
      <c r="W136" s="142">
        <f>V136*K136</f>
        <v>0</v>
      </c>
      <c r="X136" s="142">
        <v>0</v>
      </c>
      <c r="Y136" s="142">
        <f>X136*K136</f>
        <v>0</v>
      </c>
      <c r="Z136" s="142">
        <v>0</v>
      </c>
      <c r="AA136" s="143">
        <f>Z136*K136</f>
        <v>0</v>
      </c>
      <c r="AR136" s="18" t="s">
        <v>159</v>
      </c>
      <c r="AT136" s="18" t="s">
        <v>133</v>
      </c>
      <c r="AU136" s="18" t="s">
        <v>90</v>
      </c>
      <c r="AY136" s="18" t="s">
        <v>132</v>
      </c>
      <c r="BE136" s="144">
        <f>IF(U136="základní",N136,0)</f>
        <v>0</v>
      </c>
      <c r="BF136" s="144">
        <f>IF(U136="snížená",N136,0)</f>
        <v>0</v>
      </c>
      <c r="BG136" s="144">
        <f>IF(U136="zákl. přenesená",N136,0)</f>
        <v>0</v>
      </c>
      <c r="BH136" s="144">
        <f>IF(U136="sníž. přenesená",N136,0)</f>
        <v>0</v>
      </c>
      <c r="BI136" s="144">
        <f>IF(U136="nulová",N136,0)</f>
        <v>0</v>
      </c>
      <c r="BJ136" s="18" t="s">
        <v>74</v>
      </c>
      <c r="BK136" s="144">
        <f>ROUND(L136*K136,2)</f>
        <v>0</v>
      </c>
      <c r="BL136" s="18" t="s">
        <v>159</v>
      </c>
      <c r="BM136" s="18" t="s">
        <v>285</v>
      </c>
    </row>
    <row r="137" spans="2:65" s="9" customFormat="1" ht="29.85" hidden="1" customHeight="1">
      <c r="B137" s="124"/>
      <c r="C137" s="125"/>
      <c r="D137" s="134"/>
      <c r="E137" s="134"/>
      <c r="F137" s="134"/>
      <c r="G137" s="134"/>
      <c r="H137" s="134"/>
      <c r="I137" s="134"/>
      <c r="J137" s="134"/>
      <c r="K137" s="134"/>
      <c r="L137" s="134"/>
      <c r="M137" s="134"/>
      <c r="N137" s="278">
        <f>BK137</f>
        <v>0</v>
      </c>
      <c r="O137" s="279"/>
      <c r="P137" s="279"/>
      <c r="Q137" s="279"/>
      <c r="R137" s="127"/>
      <c r="T137" s="128"/>
      <c r="U137" s="125"/>
      <c r="V137" s="125"/>
      <c r="W137" s="129">
        <f>SUM(W138:W140)</f>
        <v>0</v>
      </c>
      <c r="X137" s="125"/>
      <c r="Y137" s="129">
        <f>SUM(Y138:Y140)</f>
        <v>0</v>
      </c>
      <c r="Z137" s="125"/>
      <c r="AA137" s="130">
        <f>SUM(AA138:AA140)</f>
        <v>0</v>
      </c>
      <c r="AR137" s="131" t="s">
        <v>90</v>
      </c>
      <c r="AT137" s="132" t="s">
        <v>67</v>
      </c>
      <c r="AU137" s="132" t="s">
        <v>74</v>
      </c>
      <c r="AY137" s="131" t="s">
        <v>132</v>
      </c>
      <c r="BK137" s="133">
        <f>SUM(BK138:BK140)</f>
        <v>0</v>
      </c>
    </row>
    <row r="138" spans="2:65" s="1" customFormat="1" ht="25.5" hidden="1" customHeight="1">
      <c r="B138" s="135"/>
      <c r="C138" s="136"/>
      <c r="D138" s="136"/>
      <c r="E138" s="137"/>
      <c r="F138" s="275"/>
      <c r="G138" s="275"/>
      <c r="H138" s="275"/>
      <c r="I138" s="275"/>
      <c r="J138" s="138"/>
      <c r="K138" s="139"/>
      <c r="L138" s="271"/>
      <c r="M138" s="271"/>
      <c r="N138" s="271">
        <f>ROUND(L138*K138,2)</f>
        <v>0</v>
      </c>
      <c r="O138" s="271"/>
      <c r="P138" s="271"/>
      <c r="Q138" s="271"/>
      <c r="R138" s="140"/>
      <c r="T138" s="141" t="s">
        <v>5</v>
      </c>
      <c r="U138" s="40" t="s">
        <v>34</v>
      </c>
      <c r="V138" s="142">
        <v>0</v>
      </c>
      <c r="W138" s="142">
        <f>V138*K138</f>
        <v>0</v>
      </c>
      <c r="X138" s="142">
        <v>0</v>
      </c>
      <c r="Y138" s="142">
        <f>X138*K138</f>
        <v>0</v>
      </c>
      <c r="Z138" s="142">
        <v>0</v>
      </c>
      <c r="AA138" s="143">
        <f>Z138*K138</f>
        <v>0</v>
      </c>
      <c r="AR138" s="18" t="s">
        <v>159</v>
      </c>
      <c r="AT138" s="18" t="s">
        <v>133</v>
      </c>
      <c r="AU138" s="18" t="s">
        <v>90</v>
      </c>
      <c r="AY138" s="18" t="s">
        <v>132</v>
      </c>
      <c r="BE138" s="144">
        <f>IF(U138="základní",N138,0)</f>
        <v>0</v>
      </c>
      <c r="BF138" s="144">
        <f>IF(U138="snížená",N138,0)</f>
        <v>0</v>
      </c>
      <c r="BG138" s="144">
        <f>IF(U138="zákl. přenesená",N138,0)</f>
        <v>0</v>
      </c>
      <c r="BH138" s="144">
        <f>IF(U138="sníž. přenesená",N138,0)</f>
        <v>0</v>
      </c>
      <c r="BI138" s="144">
        <f>IF(U138="nulová",N138,0)</f>
        <v>0</v>
      </c>
      <c r="BJ138" s="18" t="s">
        <v>74</v>
      </c>
      <c r="BK138" s="144">
        <f>ROUND(L138*K138,2)</f>
        <v>0</v>
      </c>
      <c r="BL138" s="18" t="s">
        <v>159</v>
      </c>
      <c r="BM138" s="18" t="s">
        <v>288</v>
      </c>
    </row>
    <row r="139" spans="2:65" s="1" customFormat="1" ht="51" hidden="1" customHeight="1">
      <c r="B139" s="135"/>
      <c r="C139" s="136"/>
      <c r="D139" s="136"/>
      <c r="E139" s="137"/>
      <c r="F139" s="275"/>
      <c r="G139" s="275"/>
      <c r="H139" s="275"/>
      <c r="I139" s="275"/>
      <c r="J139" s="138"/>
      <c r="K139" s="139"/>
      <c r="L139" s="271"/>
      <c r="M139" s="271"/>
      <c r="N139" s="271">
        <f>ROUND(L139*K139,2)</f>
        <v>0</v>
      </c>
      <c r="O139" s="271"/>
      <c r="P139" s="271"/>
      <c r="Q139" s="271"/>
      <c r="R139" s="140"/>
      <c r="T139" s="141" t="s">
        <v>5</v>
      </c>
      <c r="U139" s="40" t="s">
        <v>34</v>
      </c>
      <c r="V139" s="142">
        <v>0</v>
      </c>
      <c r="W139" s="142">
        <f>V139*K139</f>
        <v>0</v>
      </c>
      <c r="X139" s="142">
        <v>0</v>
      </c>
      <c r="Y139" s="142">
        <f>X139*K139</f>
        <v>0</v>
      </c>
      <c r="Z139" s="142">
        <v>0</v>
      </c>
      <c r="AA139" s="143">
        <f>Z139*K139</f>
        <v>0</v>
      </c>
      <c r="AR139" s="18" t="s">
        <v>159</v>
      </c>
      <c r="AT139" s="18" t="s">
        <v>133</v>
      </c>
      <c r="AU139" s="18" t="s">
        <v>90</v>
      </c>
      <c r="AY139" s="18" t="s">
        <v>132</v>
      </c>
      <c r="BE139" s="144">
        <f>IF(U139="základní",N139,0)</f>
        <v>0</v>
      </c>
      <c r="BF139" s="144">
        <f>IF(U139="snížená",N139,0)</f>
        <v>0</v>
      </c>
      <c r="BG139" s="144">
        <f>IF(U139="zákl. přenesená",N139,0)</f>
        <v>0</v>
      </c>
      <c r="BH139" s="144">
        <f>IF(U139="sníž. přenesená",N139,0)</f>
        <v>0</v>
      </c>
      <c r="BI139" s="144">
        <f>IF(U139="nulová",N139,0)</f>
        <v>0</v>
      </c>
      <c r="BJ139" s="18" t="s">
        <v>74</v>
      </c>
      <c r="BK139" s="144">
        <f>ROUND(L139*K139,2)</f>
        <v>0</v>
      </c>
      <c r="BL139" s="18" t="s">
        <v>159</v>
      </c>
      <c r="BM139" s="18" t="s">
        <v>291</v>
      </c>
    </row>
    <row r="140" spans="2:65" s="1" customFormat="1" ht="38.25" hidden="1" customHeight="1">
      <c r="B140" s="135"/>
      <c r="C140" s="136"/>
      <c r="D140" s="136"/>
      <c r="E140" s="137"/>
      <c r="F140" s="275"/>
      <c r="G140" s="275"/>
      <c r="H140" s="275"/>
      <c r="I140" s="275"/>
      <c r="J140" s="138"/>
      <c r="K140" s="139"/>
      <c r="L140" s="271"/>
      <c r="M140" s="271"/>
      <c r="N140" s="271">
        <f>ROUND(L140*K140,2)</f>
        <v>0</v>
      </c>
      <c r="O140" s="271"/>
      <c r="P140" s="271"/>
      <c r="Q140" s="271"/>
      <c r="R140" s="140"/>
      <c r="T140" s="141" t="s">
        <v>5</v>
      </c>
      <c r="U140" s="40" t="s">
        <v>34</v>
      </c>
      <c r="V140" s="142">
        <v>0</v>
      </c>
      <c r="W140" s="142">
        <f>V140*K140</f>
        <v>0</v>
      </c>
      <c r="X140" s="142">
        <v>0</v>
      </c>
      <c r="Y140" s="142">
        <f>X140*K140</f>
        <v>0</v>
      </c>
      <c r="Z140" s="142">
        <v>0</v>
      </c>
      <c r="AA140" s="143">
        <f>Z140*K140</f>
        <v>0</v>
      </c>
      <c r="AR140" s="18" t="s">
        <v>159</v>
      </c>
      <c r="AT140" s="18" t="s">
        <v>133</v>
      </c>
      <c r="AU140" s="18" t="s">
        <v>90</v>
      </c>
      <c r="AY140" s="18" t="s">
        <v>132</v>
      </c>
      <c r="BE140" s="144">
        <f>IF(U140="základní",N140,0)</f>
        <v>0</v>
      </c>
      <c r="BF140" s="144">
        <f>IF(U140="snížená",N140,0)</f>
        <v>0</v>
      </c>
      <c r="BG140" s="144">
        <f>IF(U140="zákl. přenesená",N140,0)</f>
        <v>0</v>
      </c>
      <c r="BH140" s="144">
        <f>IF(U140="sníž. přenesená",N140,0)</f>
        <v>0</v>
      </c>
      <c r="BI140" s="144">
        <f>IF(U140="nulová",N140,0)</f>
        <v>0</v>
      </c>
      <c r="BJ140" s="18" t="s">
        <v>74</v>
      </c>
      <c r="BK140" s="144">
        <f>ROUND(L140*K140,2)</f>
        <v>0</v>
      </c>
      <c r="BL140" s="18" t="s">
        <v>159</v>
      </c>
      <c r="BM140" s="18" t="s">
        <v>294</v>
      </c>
    </row>
    <row r="141" spans="2:65" s="9" customFormat="1" ht="37.35" customHeight="1">
      <c r="B141" s="124"/>
      <c r="C141" s="125"/>
      <c r="D141" s="126" t="s">
        <v>116</v>
      </c>
      <c r="E141" s="126"/>
      <c r="F141" s="126"/>
      <c r="G141" s="126"/>
      <c r="H141" s="126"/>
      <c r="I141" s="126"/>
      <c r="J141" s="126"/>
      <c r="K141" s="126"/>
      <c r="L141" s="126"/>
      <c r="M141" s="126"/>
      <c r="N141" s="276">
        <f>BK141</f>
        <v>0</v>
      </c>
      <c r="O141" s="277"/>
      <c r="P141" s="277"/>
      <c r="Q141" s="277"/>
      <c r="R141" s="127"/>
      <c r="T141" s="128"/>
      <c r="U141" s="125"/>
      <c r="V141" s="125"/>
      <c r="W141" s="129">
        <f>W142</f>
        <v>0</v>
      </c>
      <c r="X141" s="125"/>
      <c r="Y141" s="129">
        <f>Y142</f>
        <v>0</v>
      </c>
      <c r="Z141" s="125"/>
      <c r="AA141" s="130">
        <f>AA142</f>
        <v>0</v>
      </c>
      <c r="AR141" s="131" t="s">
        <v>317</v>
      </c>
      <c r="AT141" s="132" t="s">
        <v>67</v>
      </c>
      <c r="AU141" s="132" t="s">
        <v>68</v>
      </c>
      <c r="AY141" s="131" t="s">
        <v>132</v>
      </c>
      <c r="BK141" s="133">
        <f>BK142</f>
        <v>0</v>
      </c>
    </row>
    <row r="142" spans="2:65" s="9" customFormat="1" ht="19.899999999999999" customHeight="1">
      <c r="B142" s="124"/>
      <c r="C142" s="125"/>
      <c r="D142" s="134" t="s">
        <v>117</v>
      </c>
      <c r="E142" s="134"/>
      <c r="F142" s="134"/>
      <c r="G142" s="134"/>
      <c r="H142" s="134"/>
      <c r="I142" s="134"/>
      <c r="J142" s="134"/>
      <c r="K142" s="134"/>
      <c r="L142" s="134"/>
      <c r="M142" s="134"/>
      <c r="N142" s="273">
        <f>BK142</f>
        <v>0</v>
      </c>
      <c r="O142" s="274"/>
      <c r="P142" s="274"/>
      <c r="Q142" s="274"/>
      <c r="R142" s="127"/>
      <c r="T142" s="128"/>
      <c r="U142" s="125"/>
      <c r="V142" s="125"/>
      <c r="W142" s="129">
        <f>W143</f>
        <v>0</v>
      </c>
      <c r="X142" s="125"/>
      <c r="Y142" s="129">
        <f>Y143</f>
        <v>0</v>
      </c>
      <c r="Z142" s="125"/>
      <c r="AA142" s="130">
        <f>AA143</f>
        <v>0</v>
      </c>
      <c r="AR142" s="131" t="s">
        <v>317</v>
      </c>
      <c r="AT142" s="132" t="s">
        <v>67</v>
      </c>
      <c r="AU142" s="132" t="s">
        <v>74</v>
      </c>
      <c r="AY142" s="131" t="s">
        <v>132</v>
      </c>
      <c r="BK142" s="133">
        <f>BK143</f>
        <v>0</v>
      </c>
    </row>
    <row r="143" spans="2:65" s="1" customFormat="1" ht="16.5" customHeight="1">
      <c r="B143" s="135"/>
      <c r="C143" s="136">
        <v>11</v>
      </c>
      <c r="D143" s="136" t="s">
        <v>133</v>
      </c>
      <c r="E143" s="137" t="s">
        <v>318</v>
      </c>
      <c r="F143" s="275" t="s">
        <v>319</v>
      </c>
      <c r="G143" s="275"/>
      <c r="H143" s="275"/>
      <c r="I143" s="275"/>
      <c r="J143" s="138" t="s">
        <v>320</v>
      </c>
      <c r="K143" s="139">
        <v>1</v>
      </c>
      <c r="L143" s="271"/>
      <c r="M143" s="271"/>
      <c r="N143" s="271">
        <f>ROUND(L143*K143,2)</f>
        <v>0</v>
      </c>
      <c r="O143" s="271"/>
      <c r="P143" s="271"/>
      <c r="Q143" s="271"/>
      <c r="R143" s="140"/>
      <c r="T143" s="141" t="s">
        <v>5</v>
      </c>
      <c r="U143" s="151" t="s">
        <v>34</v>
      </c>
      <c r="V143" s="152">
        <v>0</v>
      </c>
      <c r="W143" s="152">
        <f>V143*K143</f>
        <v>0</v>
      </c>
      <c r="X143" s="152">
        <v>0</v>
      </c>
      <c r="Y143" s="152">
        <f>X143*K143</f>
        <v>0</v>
      </c>
      <c r="Z143" s="152">
        <v>0</v>
      </c>
      <c r="AA143" s="153">
        <f>Z143*K143</f>
        <v>0</v>
      </c>
      <c r="AR143" s="18" t="s">
        <v>137</v>
      </c>
      <c r="AT143" s="18" t="s">
        <v>133</v>
      </c>
      <c r="AU143" s="18" t="s">
        <v>90</v>
      </c>
      <c r="AY143" s="18" t="s">
        <v>132</v>
      </c>
      <c r="BE143" s="144">
        <f>IF(U143="základní",N143,0)</f>
        <v>0</v>
      </c>
      <c r="BF143" s="144">
        <f>IF(U143="snížená",N143,0)</f>
        <v>0</v>
      </c>
      <c r="BG143" s="144">
        <f>IF(U143="zákl. přenesená",N143,0)</f>
        <v>0</v>
      </c>
      <c r="BH143" s="144">
        <f>IF(U143="sníž. přenesená",N143,0)</f>
        <v>0</v>
      </c>
      <c r="BI143" s="144">
        <f>IF(U143="nulová",N143,0)</f>
        <v>0</v>
      </c>
      <c r="BJ143" s="18" t="s">
        <v>74</v>
      </c>
      <c r="BK143" s="144">
        <f>ROUND(L143*K143,2)</f>
        <v>0</v>
      </c>
      <c r="BL143" s="18" t="s">
        <v>137</v>
      </c>
      <c r="BM143" s="18" t="s">
        <v>328</v>
      </c>
    </row>
    <row r="144" spans="2:65" s="1" customFormat="1" ht="6.95" customHeight="1">
      <c r="B144" s="55"/>
      <c r="C144" s="56"/>
      <c r="D144" s="56"/>
      <c r="E144" s="56"/>
      <c r="F144" s="56"/>
      <c r="G144" s="56"/>
      <c r="H144" s="56"/>
      <c r="I144" s="56"/>
      <c r="J144" s="56"/>
      <c r="K144" s="56"/>
      <c r="L144" s="56"/>
      <c r="M144" s="56"/>
      <c r="N144" s="56"/>
      <c r="O144" s="56"/>
      <c r="P144" s="56"/>
      <c r="Q144" s="56"/>
      <c r="R144" s="57"/>
    </row>
  </sheetData>
  <mergeCells count="112">
    <mergeCell ref="H1:K1"/>
    <mergeCell ref="C2:Q2"/>
    <mergeCell ref="S2:AC2"/>
    <mergeCell ref="C4:Q4"/>
    <mergeCell ref="F6:P6"/>
    <mergeCell ref="F7:P7"/>
    <mergeCell ref="N124:Q124"/>
    <mergeCell ref="N91:Q91"/>
    <mergeCell ref="O18:P18"/>
    <mergeCell ref="O20:P20"/>
    <mergeCell ref="O21:P21"/>
    <mergeCell ref="E24:L24"/>
    <mergeCell ref="M27:P27"/>
    <mergeCell ref="M28:P28"/>
    <mergeCell ref="O9:P9"/>
    <mergeCell ref="O11:P11"/>
    <mergeCell ref="O12:P12"/>
    <mergeCell ref="O14:P14"/>
    <mergeCell ref="O15:P15"/>
    <mergeCell ref="O17:P17"/>
    <mergeCell ref="H35:J35"/>
    <mergeCell ref="M35:P35"/>
    <mergeCell ref="H36:J36"/>
    <mergeCell ref="M36:P36"/>
    <mergeCell ref="L38:P38"/>
    <mergeCell ref="C76:Q76"/>
    <mergeCell ref="M30:P30"/>
    <mergeCell ref="H32:J32"/>
    <mergeCell ref="M32:P32"/>
    <mergeCell ref="H33:J33"/>
    <mergeCell ref="M33:P33"/>
    <mergeCell ref="H34:J34"/>
    <mergeCell ref="M34:P34"/>
    <mergeCell ref="N94:Q94"/>
    <mergeCell ref="N95:Q95"/>
    <mergeCell ref="N92:Q92"/>
    <mergeCell ref="N93:Q93"/>
    <mergeCell ref="N88:Q88"/>
    <mergeCell ref="N89:Q89"/>
    <mergeCell ref="N90:Q90"/>
    <mergeCell ref="F78:P78"/>
    <mergeCell ref="F79:P79"/>
    <mergeCell ref="M81:P81"/>
    <mergeCell ref="M83:Q83"/>
    <mergeCell ref="M84:Q84"/>
    <mergeCell ref="C86:G86"/>
    <mergeCell ref="N86:Q86"/>
    <mergeCell ref="C107:Q107"/>
    <mergeCell ref="F109:P109"/>
    <mergeCell ref="F110:P110"/>
    <mergeCell ref="M112:P112"/>
    <mergeCell ref="M114:Q114"/>
    <mergeCell ref="M115:Q115"/>
    <mergeCell ref="N96:Q96"/>
    <mergeCell ref="N97:Q97"/>
    <mergeCell ref="N99:Q99"/>
    <mergeCell ref="L101:Q101"/>
    <mergeCell ref="N120:Q120"/>
    <mergeCell ref="F121:I121"/>
    <mergeCell ref="L121:M121"/>
    <mergeCell ref="N121:Q121"/>
    <mergeCell ref="F117:I117"/>
    <mergeCell ref="L117:M117"/>
    <mergeCell ref="N117:Q117"/>
    <mergeCell ref="N118:Q118"/>
    <mergeCell ref="N119:Q119"/>
    <mergeCell ref="N131:Q131"/>
    <mergeCell ref="N128:Q128"/>
    <mergeCell ref="F129:I129"/>
    <mergeCell ref="L129:M129"/>
    <mergeCell ref="N129:Q129"/>
    <mergeCell ref="F130:I130"/>
    <mergeCell ref="L130:M130"/>
    <mergeCell ref="N130:Q130"/>
    <mergeCell ref="F122:I122"/>
    <mergeCell ref="L122:M122"/>
    <mergeCell ref="N122:Q122"/>
    <mergeCell ref="F125:I125"/>
    <mergeCell ref="L125:M125"/>
    <mergeCell ref="N125:Q125"/>
    <mergeCell ref="F126:I126"/>
    <mergeCell ref="L126:M126"/>
    <mergeCell ref="N126:Q126"/>
    <mergeCell ref="F127:I127"/>
    <mergeCell ref="L127:M127"/>
    <mergeCell ref="N127:Q127"/>
    <mergeCell ref="N135:Q135"/>
    <mergeCell ref="F136:I136"/>
    <mergeCell ref="L136:M136"/>
    <mergeCell ref="N136:Q136"/>
    <mergeCell ref="N137:Q137"/>
    <mergeCell ref="F138:I138"/>
    <mergeCell ref="L138:M138"/>
    <mergeCell ref="N138:Q138"/>
    <mergeCell ref="N132:Q132"/>
    <mergeCell ref="F133:I133"/>
    <mergeCell ref="L133:M133"/>
    <mergeCell ref="N133:Q133"/>
    <mergeCell ref="F134:I134"/>
    <mergeCell ref="L134:M134"/>
    <mergeCell ref="N134:Q134"/>
    <mergeCell ref="N141:Q141"/>
    <mergeCell ref="N142:Q142"/>
    <mergeCell ref="F143:I143"/>
    <mergeCell ref="L143:M143"/>
    <mergeCell ref="N143:Q143"/>
    <mergeCell ref="F139:I139"/>
    <mergeCell ref="L139:M139"/>
    <mergeCell ref="N139:Q139"/>
    <mergeCell ref="F140:I140"/>
    <mergeCell ref="L140:M140"/>
    <mergeCell ref="N140:Q140"/>
  </mergeCells>
  <hyperlinks>
    <hyperlink ref="F1:G1" location="C2" display="1) Krycí list rozpočtu"/>
    <hyperlink ref="H1:K1" location="C86" display="2) Rekapitulace rozpočtu"/>
    <hyperlink ref="L1" location="C131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143"/>
  <sheetViews>
    <sheetView showGridLines="0" workbookViewId="0">
      <pane ySplit="1" topLeftCell="A2" activePane="bottomLeft" state="frozen"/>
      <selection pane="bottomLeft" activeCell="D28" sqref="D28:P28"/>
    </sheetView>
  </sheetViews>
  <sheetFormatPr defaultRowHeight="13.5"/>
  <cols>
    <col min="1" max="1" width="8.33203125" style="173" customWidth="1"/>
    <col min="2" max="2" width="1.6640625" style="173" customWidth="1"/>
    <col min="3" max="3" width="4.1640625" style="173" customWidth="1"/>
    <col min="4" max="4" width="4.33203125" style="173" customWidth="1"/>
    <col min="5" max="5" width="17.1640625" style="173" customWidth="1"/>
    <col min="6" max="7" width="11.1640625" style="173" customWidth="1"/>
    <col min="8" max="8" width="12.5" style="173" customWidth="1"/>
    <col min="9" max="9" width="7" style="173" customWidth="1"/>
    <col min="10" max="10" width="5.1640625" style="173" customWidth="1"/>
    <col min="11" max="11" width="11.5" style="173" customWidth="1"/>
    <col min="12" max="12" width="12" style="173" customWidth="1"/>
    <col min="13" max="14" width="6" style="173" customWidth="1"/>
    <col min="15" max="15" width="2" style="173" customWidth="1"/>
    <col min="16" max="16" width="12.5" style="173" customWidth="1"/>
    <col min="17" max="17" width="4.1640625" style="173" customWidth="1"/>
    <col min="18" max="18" width="3.83203125" style="173" customWidth="1"/>
    <col min="19" max="19" width="8.1640625" style="173" customWidth="1"/>
    <col min="20" max="20" width="29.6640625" style="173" hidden="1" customWidth="1"/>
    <col min="21" max="21" width="16.33203125" style="173" hidden="1" customWidth="1"/>
    <col min="22" max="22" width="12.33203125" style="173" hidden="1" customWidth="1"/>
    <col min="23" max="23" width="16.33203125" style="173" hidden="1" customWidth="1"/>
    <col min="24" max="24" width="12.1640625" style="173" hidden="1" customWidth="1"/>
    <col min="25" max="25" width="15" style="173" hidden="1" customWidth="1"/>
    <col min="26" max="26" width="11" style="173" hidden="1" customWidth="1"/>
    <col min="27" max="27" width="15" style="173" hidden="1" customWidth="1"/>
    <col min="28" max="28" width="16.33203125" style="173" hidden="1" customWidth="1"/>
    <col min="29" max="29" width="11" style="173" customWidth="1"/>
    <col min="30" max="30" width="15" style="173" customWidth="1"/>
    <col min="31" max="31" width="16.33203125" style="173" customWidth="1"/>
    <col min="32" max="16384" width="9.33203125" style="173"/>
  </cols>
  <sheetData>
    <row r="1" spans="1:66" ht="21.75" customHeight="1">
      <c r="A1" s="99"/>
      <c r="B1" s="11"/>
      <c r="C1" s="11"/>
      <c r="D1" s="12" t="s">
        <v>1</v>
      </c>
      <c r="E1" s="11"/>
      <c r="F1" s="13" t="s">
        <v>85</v>
      </c>
      <c r="G1" s="13"/>
      <c r="H1" s="281" t="s">
        <v>86</v>
      </c>
      <c r="I1" s="281"/>
      <c r="J1" s="281"/>
      <c r="K1" s="281"/>
      <c r="L1" s="13" t="s">
        <v>87</v>
      </c>
      <c r="M1" s="11"/>
      <c r="N1" s="11"/>
      <c r="O1" s="12" t="s">
        <v>88</v>
      </c>
      <c r="P1" s="11"/>
      <c r="Q1" s="11"/>
      <c r="R1" s="11"/>
      <c r="S1" s="13" t="s">
        <v>89</v>
      </c>
      <c r="T1" s="13"/>
      <c r="U1" s="99"/>
      <c r="V1" s="99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266" t="s">
        <v>7</v>
      </c>
      <c r="D2" s="267"/>
      <c r="E2" s="267"/>
      <c r="F2" s="267"/>
      <c r="G2" s="267"/>
      <c r="H2" s="267"/>
      <c r="I2" s="267"/>
      <c r="J2" s="267"/>
      <c r="K2" s="267"/>
      <c r="L2" s="267"/>
      <c r="M2" s="267"/>
      <c r="N2" s="267"/>
      <c r="O2" s="267"/>
      <c r="P2" s="267"/>
      <c r="Q2" s="267"/>
      <c r="S2" s="264" t="s">
        <v>8</v>
      </c>
      <c r="T2" s="265"/>
      <c r="U2" s="265"/>
      <c r="V2" s="265"/>
      <c r="W2" s="265"/>
      <c r="X2" s="265"/>
      <c r="Y2" s="265"/>
      <c r="Z2" s="265"/>
      <c r="AA2" s="265"/>
      <c r="AB2" s="265"/>
      <c r="AC2" s="265"/>
      <c r="AT2" s="18" t="s">
        <v>81</v>
      </c>
    </row>
    <row r="3" spans="1:6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90</v>
      </c>
    </row>
    <row r="4" spans="1:66" ht="36.950000000000003" customHeight="1">
      <c r="B4" s="22"/>
      <c r="C4" s="238" t="s">
        <v>91</v>
      </c>
      <c r="D4" s="239"/>
      <c r="E4" s="239"/>
      <c r="F4" s="239"/>
      <c r="G4" s="239"/>
      <c r="H4" s="239"/>
      <c r="I4" s="239"/>
      <c r="J4" s="239"/>
      <c r="K4" s="239"/>
      <c r="L4" s="239"/>
      <c r="M4" s="239"/>
      <c r="N4" s="239"/>
      <c r="O4" s="239"/>
      <c r="P4" s="239"/>
      <c r="Q4" s="239"/>
      <c r="R4" s="23"/>
      <c r="T4" s="174" t="s">
        <v>13</v>
      </c>
      <c r="AT4" s="18" t="s">
        <v>6</v>
      </c>
    </row>
    <row r="5" spans="1:66" ht="6.95" customHeight="1">
      <c r="B5" s="22"/>
      <c r="C5" s="176"/>
      <c r="D5" s="176"/>
      <c r="E5" s="176"/>
      <c r="F5" s="176"/>
      <c r="G5" s="176"/>
      <c r="H5" s="176"/>
      <c r="I5" s="176"/>
      <c r="J5" s="176"/>
      <c r="K5" s="176"/>
      <c r="L5" s="176"/>
      <c r="M5" s="176"/>
      <c r="N5" s="176"/>
      <c r="O5" s="176"/>
      <c r="P5" s="176"/>
      <c r="Q5" s="176"/>
      <c r="R5" s="23"/>
    </row>
    <row r="6" spans="1:66" ht="25.35" customHeight="1">
      <c r="B6" s="22"/>
      <c r="C6" s="176"/>
      <c r="D6" s="183" t="s">
        <v>16</v>
      </c>
      <c r="E6" s="176"/>
      <c r="F6" s="285" t="str">
        <f>'Rekapitulace stavby'!K6</f>
        <v xml:space="preserve"> Český rozhlas</v>
      </c>
      <c r="G6" s="286"/>
      <c r="H6" s="286"/>
      <c r="I6" s="286"/>
      <c r="J6" s="286"/>
      <c r="K6" s="286"/>
      <c r="L6" s="286"/>
      <c r="M6" s="286"/>
      <c r="N6" s="286"/>
      <c r="O6" s="286"/>
      <c r="P6" s="286"/>
      <c r="Q6" s="176"/>
      <c r="R6" s="23"/>
    </row>
    <row r="7" spans="1:66" s="1" customFormat="1" ht="32.85" customHeight="1">
      <c r="B7" s="31"/>
      <c r="C7" s="182"/>
      <c r="D7" s="27" t="s">
        <v>92</v>
      </c>
      <c r="E7" s="182"/>
      <c r="F7" s="269">
        <v>4</v>
      </c>
      <c r="G7" s="284"/>
      <c r="H7" s="284"/>
      <c r="I7" s="284"/>
      <c r="J7" s="284"/>
      <c r="K7" s="284"/>
      <c r="L7" s="284"/>
      <c r="M7" s="284"/>
      <c r="N7" s="284"/>
      <c r="O7" s="284"/>
      <c r="P7" s="284"/>
      <c r="Q7" s="182"/>
      <c r="R7" s="33"/>
    </row>
    <row r="8" spans="1:66" s="1" customFormat="1" ht="14.45" customHeight="1">
      <c r="B8" s="31"/>
      <c r="C8" s="182"/>
      <c r="D8" s="183" t="s">
        <v>17</v>
      </c>
      <c r="E8" s="182"/>
      <c r="F8" s="175" t="s">
        <v>5</v>
      </c>
      <c r="G8" s="182"/>
      <c r="H8" s="182"/>
      <c r="I8" s="182"/>
      <c r="J8" s="182"/>
      <c r="K8" s="182"/>
      <c r="L8" s="182"/>
      <c r="M8" s="183" t="s">
        <v>18</v>
      </c>
      <c r="N8" s="182"/>
      <c r="O8" s="175" t="s">
        <v>5</v>
      </c>
      <c r="P8" s="182"/>
      <c r="Q8" s="182"/>
      <c r="R8" s="33"/>
    </row>
    <row r="9" spans="1:66" s="1" customFormat="1" ht="14.45" customHeight="1">
      <c r="B9" s="31"/>
      <c r="C9" s="182"/>
      <c r="D9" s="183" t="s">
        <v>19</v>
      </c>
      <c r="E9" s="182"/>
      <c r="F9" s="175" t="s">
        <v>20</v>
      </c>
      <c r="G9" s="182"/>
      <c r="H9" s="182"/>
      <c r="I9" s="182"/>
      <c r="J9" s="182"/>
      <c r="K9" s="182"/>
      <c r="L9" s="182"/>
      <c r="M9" s="183" t="s">
        <v>21</v>
      </c>
      <c r="N9" s="182"/>
      <c r="O9" s="287" t="str">
        <f>'Rekapitulace stavby'!AN8</f>
        <v>6. 2. 2019</v>
      </c>
      <c r="P9" s="287"/>
      <c r="Q9" s="182"/>
      <c r="R9" s="33"/>
    </row>
    <row r="10" spans="1:66" s="1" customFormat="1" ht="10.9" customHeight="1">
      <c r="B10" s="31"/>
      <c r="C10" s="182"/>
      <c r="D10" s="182"/>
      <c r="E10" s="182"/>
      <c r="F10" s="182"/>
      <c r="G10" s="182"/>
      <c r="H10" s="182"/>
      <c r="I10" s="182"/>
      <c r="J10" s="182"/>
      <c r="K10" s="182"/>
      <c r="L10" s="182"/>
      <c r="M10" s="182"/>
      <c r="N10" s="182"/>
      <c r="O10" s="182"/>
      <c r="P10" s="182"/>
      <c r="Q10" s="182"/>
      <c r="R10" s="33"/>
    </row>
    <row r="11" spans="1:66" s="1" customFormat="1" ht="14.45" customHeight="1">
      <c r="B11" s="31"/>
      <c r="C11" s="182"/>
      <c r="D11" s="183" t="s">
        <v>23</v>
      </c>
      <c r="E11" s="182"/>
      <c r="F11" s="182"/>
      <c r="G11" s="182"/>
      <c r="H11" s="182"/>
      <c r="I11" s="182"/>
      <c r="J11" s="182"/>
      <c r="K11" s="182"/>
      <c r="L11" s="182"/>
      <c r="M11" s="183" t="s">
        <v>24</v>
      </c>
      <c r="N11" s="182"/>
      <c r="O11" s="268" t="str">
        <f>IF('Rekapitulace stavby'!AN10="","",'Rekapitulace stavby'!AN10)</f>
        <v/>
      </c>
      <c r="P11" s="268"/>
      <c r="Q11" s="182"/>
      <c r="R11" s="33"/>
    </row>
    <row r="12" spans="1:66" s="1" customFormat="1" ht="18" customHeight="1">
      <c r="B12" s="31"/>
      <c r="C12" s="182"/>
      <c r="D12" s="182"/>
      <c r="E12" s="175" t="str">
        <f>IF('Rekapitulace stavby'!E11="","",'Rekapitulace stavby'!E11)</f>
        <v xml:space="preserve"> </v>
      </c>
      <c r="F12" s="182"/>
      <c r="G12" s="182"/>
      <c r="H12" s="182"/>
      <c r="I12" s="182"/>
      <c r="J12" s="182"/>
      <c r="K12" s="182"/>
      <c r="L12" s="182"/>
      <c r="M12" s="183" t="s">
        <v>25</v>
      </c>
      <c r="N12" s="182"/>
      <c r="O12" s="268" t="str">
        <f>IF('Rekapitulace stavby'!AN11="","",'Rekapitulace stavby'!AN11)</f>
        <v/>
      </c>
      <c r="P12" s="268"/>
      <c r="Q12" s="182"/>
      <c r="R12" s="33"/>
    </row>
    <row r="13" spans="1:66" s="1" customFormat="1" ht="6.95" customHeight="1">
      <c r="B13" s="31"/>
      <c r="C13" s="182"/>
      <c r="D13" s="182"/>
      <c r="E13" s="182"/>
      <c r="F13" s="182"/>
      <c r="G13" s="182"/>
      <c r="H13" s="182"/>
      <c r="I13" s="182"/>
      <c r="J13" s="182"/>
      <c r="K13" s="182"/>
      <c r="L13" s="182"/>
      <c r="M13" s="182"/>
      <c r="N13" s="182"/>
      <c r="O13" s="182"/>
      <c r="P13" s="182"/>
      <c r="Q13" s="182"/>
      <c r="R13" s="33"/>
    </row>
    <row r="14" spans="1:66" s="1" customFormat="1" ht="14.45" customHeight="1">
      <c r="B14" s="31"/>
      <c r="C14" s="182"/>
      <c r="D14" s="183" t="s">
        <v>26</v>
      </c>
      <c r="E14" s="182"/>
      <c r="F14" s="182"/>
      <c r="G14" s="182"/>
      <c r="H14" s="182"/>
      <c r="I14" s="182"/>
      <c r="J14" s="182"/>
      <c r="K14" s="182"/>
      <c r="L14" s="182"/>
      <c r="M14" s="183" t="s">
        <v>24</v>
      </c>
      <c r="N14" s="182"/>
      <c r="O14" s="268" t="str">
        <f>IF('Rekapitulace stavby'!AN13="","",'Rekapitulace stavby'!AN13)</f>
        <v/>
      </c>
      <c r="P14" s="268"/>
      <c r="Q14" s="182"/>
      <c r="R14" s="33"/>
    </row>
    <row r="15" spans="1:66" s="1" customFormat="1" ht="18" customHeight="1">
      <c r="B15" s="31"/>
      <c r="C15" s="182"/>
      <c r="D15" s="182"/>
      <c r="E15" s="175" t="str">
        <f>IF('Rekapitulace stavby'!E14="","",'Rekapitulace stavby'!E14)</f>
        <v xml:space="preserve"> </v>
      </c>
      <c r="F15" s="182"/>
      <c r="G15" s="182"/>
      <c r="H15" s="182"/>
      <c r="I15" s="182"/>
      <c r="J15" s="182"/>
      <c r="K15" s="182"/>
      <c r="L15" s="182"/>
      <c r="M15" s="183" t="s">
        <v>25</v>
      </c>
      <c r="N15" s="182"/>
      <c r="O15" s="268" t="str">
        <f>IF('Rekapitulace stavby'!AN14="","",'Rekapitulace stavby'!AN14)</f>
        <v/>
      </c>
      <c r="P15" s="268"/>
      <c r="Q15" s="182"/>
      <c r="R15" s="33"/>
    </row>
    <row r="16" spans="1:66" s="1" customFormat="1" ht="6.95" customHeight="1">
      <c r="B16" s="31"/>
      <c r="C16" s="182"/>
      <c r="D16" s="182"/>
      <c r="E16" s="182"/>
      <c r="F16" s="182"/>
      <c r="G16" s="182"/>
      <c r="H16" s="182"/>
      <c r="I16" s="182"/>
      <c r="J16" s="182"/>
      <c r="K16" s="182"/>
      <c r="L16" s="182"/>
      <c r="M16" s="182"/>
      <c r="N16" s="182"/>
      <c r="O16" s="182"/>
      <c r="P16" s="182"/>
      <c r="Q16" s="182"/>
      <c r="R16" s="33"/>
    </row>
    <row r="17" spans="2:18" s="1" customFormat="1" ht="14.45" customHeight="1">
      <c r="B17" s="31"/>
      <c r="C17" s="182"/>
      <c r="D17" s="183" t="s">
        <v>27</v>
      </c>
      <c r="E17" s="182"/>
      <c r="F17" s="182"/>
      <c r="G17" s="182"/>
      <c r="H17" s="182"/>
      <c r="I17" s="182"/>
      <c r="J17" s="182"/>
      <c r="K17" s="182"/>
      <c r="L17" s="182"/>
      <c r="M17" s="183" t="s">
        <v>24</v>
      </c>
      <c r="N17" s="182"/>
      <c r="O17" s="268" t="str">
        <f>IF('Rekapitulace stavby'!AN16="","",'Rekapitulace stavby'!AN16)</f>
        <v/>
      </c>
      <c r="P17" s="268"/>
      <c r="Q17" s="182"/>
      <c r="R17" s="33"/>
    </row>
    <row r="18" spans="2:18" s="1" customFormat="1" ht="18" customHeight="1">
      <c r="B18" s="31"/>
      <c r="C18" s="182"/>
      <c r="D18" s="182"/>
      <c r="E18" s="175" t="str">
        <f>IF('Rekapitulace stavby'!E17="","",'Rekapitulace stavby'!E17)</f>
        <v xml:space="preserve"> </v>
      </c>
      <c r="F18" s="182"/>
      <c r="G18" s="182"/>
      <c r="H18" s="182"/>
      <c r="I18" s="182"/>
      <c r="J18" s="182"/>
      <c r="K18" s="182"/>
      <c r="L18" s="182"/>
      <c r="M18" s="183" t="s">
        <v>25</v>
      </c>
      <c r="N18" s="182"/>
      <c r="O18" s="268" t="str">
        <f>IF('Rekapitulace stavby'!AN17="","",'Rekapitulace stavby'!AN17)</f>
        <v/>
      </c>
      <c r="P18" s="268"/>
      <c r="Q18" s="182"/>
      <c r="R18" s="33"/>
    </row>
    <row r="19" spans="2:18" s="1" customFormat="1" ht="6.95" customHeight="1">
      <c r="B19" s="31"/>
      <c r="C19" s="182"/>
      <c r="D19" s="182"/>
      <c r="E19" s="182"/>
      <c r="F19" s="182"/>
      <c r="G19" s="182"/>
      <c r="H19" s="182"/>
      <c r="I19" s="182"/>
      <c r="J19" s="182"/>
      <c r="K19" s="182"/>
      <c r="L19" s="182"/>
      <c r="M19" s="182"/>
      <c r="N19" s="182"/>
      <c r="O19" s="182"/>
      <c r="P19" s="182"/>
      <c r="Q19" s="182"/>
      <c r="R19" s="33"/>
    </row>
    <row r="20" spans="2:18" s="1" customFormat="1" ht="14.45" customHeight="1">
      <c r="B20" s="31"/>
      <c r="C20" s="182"/>
      <c r="D20" s="183" t="s">
        <v>29</v>
      </c>
      <c r="E20" s="182"/>
      <c r="F20" s="182"/>
      <c r="G20" s="182"/>
      <c r="H20" s="182"/>
      <c r="I20" s="182"/>
      <c r="J20" s="182"/>
      <c r="K20" s="182"/>
      <c r="L20" s="182"/>
      <c r="M20" s="183" t="s">
        <v>24</v>
      </c>
      <c r="N20" s="182"/>
      <c r="O20" s="268" t="str">
        <f>IF('Rekapitulace stavby'!AN19="","",'Rekapitulace stavby'!AN19)</f>
        <v/>
      </c>
      <c r="P20" s="268"/>
      <c r="Q20" s="182"/>
      <c r="R20" s="33"/>
    </row>
    <row r="21" spans="2:18" s="1" customFormat="1" ht="18" customHeight="1">
      <c r="B21" s="31"/>
      <c r="C21" s="182"/>
      <c r="D21" s="182"/>
      <c r="E21" s="175" t="str">
        <f>IF('Rekapitulace stavby'!E20="","",'Rekapitulace stavby'!E20)</f>
        <v xml:space="preserve"> </v>
      </c>
      <c r="F21" s="182"/>
      <c r="G21" s="182"/>
      <c r="H21" s="182"/>
      <c r="I21" s="182"/>
      <c r="J21" s="182"/>
      <c r="K21" s="182"/>
      <c r="L21" s="182"/>
      <c r="M21" s="183" t="s">
        <v>25</v>
      </c>
      <c r="N21" s="182"/>
      <c r="O21" s="268" t="str">
        <f>IF('Rekapitulace stavby'!AN20="","",'Rekapitulace stavby'!AN20)</f>
        <v/>
      </c>
      <c r="P21" s="268"/>
      <c r="Q21" s="182"/>
      <c r="R21" s="33"/>
    </row>
    <row r="22" spans="2:18" s="1" customFormat="1" ht="6.95" customHeight="1">
      <c r="B22" s="31"/>
      <c r="C22" s="182"/>
      <c r="D22" s="182"/>
      <c r="E22" s="182"/>
      <c r="F22" s="182"/>
      <c r="G22" s="182"/>
      <c r="H22" s="182"/>
      <c r="I22" s="182"/>
      <c r="J22" s="182"/>
      <c r="K22" s="182"/>
      <c r="L22" s="182"/>
      <c r="M22" s="182"/>
      <c r="N22" s="182"/>
      <c r="O22" s="182"/>
      <c r="P22" s="182"/>
      <c r="Q22" s="182"/>
      <c r="R22" s="33"/>
    </row>
    <row r="23" spans="2:18" s="1" customFormat="1" ht="14.45" customHeight="1">
      <c r="B23" s="31"/>
      <c r="C23" s="182"/>
      <c r="D23" s="183" t="s">
        <v>30</v>
      </c>
      <c r="E23" s="182"/>
      <c r="F23" s="182"/>
      <c r="G23" s="182"/>
      <c r="H23" s="182"/>
      <c r="I23" s="182"/>
      <c r="J23" s="182"/>
      <c r="K23" s="182"/>
      <c r="L23" s="182"/>
      <c r="M23" s="182"/>
      <c r="N23" s="182"/>
      <c r="O23" s="182"/>
      <c r="P23" s="182"/>
      <c r="Q23" s="182"/>
      <c r="R23" s="33"/>
    </row>
    <row r="24" spans="2:18" s="1" customFormat="1" ht="16.5" customHeight="1">
      <c r="B24" s="31"/>
      <c r="C24" s="182"/>
      <c r="D24" s="182"/>
      <c r="E24" s="259" t="s">
        <v>5</v>
      </c>
      <c r="F24" s="259"/>
      <c r="G24" s="259"/>
      <c r="H24" s="259"/>
      <c r="I24" s="259"/>
      <c r="J24" s="259"/>
      <c r="K24" s="259"/>
      <c r="L24" s="259"/>
      <c r="M24" s="182"/>
      <c r="N24" s="182"/>
      <c r="O24" s="182"/>
      <c r="P24" s="182"/>
      <c r="Q24" s="182"/>
      <c r="R24" s="33"/>
    </row>
    <row r="25" spans="2:18" s="1" customFormat="1" ht="6.95" customHeight="1">
      <c r="B25" s="31"/>
      <c r="C25" s="182"/>
      <c r="D25" s="182"/>
      <c r="E25" s="182"/>
      <c r="F25" s="182"/>
      <c r="G25" s="182"/>
      <c r="H25" s="182"/>
      <c r="I25" s="182"/>
      <c r="J25" s="182"/>
      <c r="K25" s="182"/>
      <c r="L25" s="182"/>
      <c r="M25" s="182"/>
      <c r="N25" s="182"/>
      <c r="O25" s="182"/>
      <c r="P25" s="182"/>
      <c r="Q25" s="182"/>
      <c r="R25" s="33"/>
    </row>
    <row r="26" spans="2:18" s="1" customFormat="1" ht="6.95" customHeight="1">
      <c r="B26" s="31"/>
      <c r="C26" s="182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182"/>
      <c r="R26" s="33"/>
    </row>
    <row r="27" spans="2:18" s="1" customFormat="1" ht="14.45" customHeight="1">
      <c r="B27" s="31"/>
      <c r="C27" s="182"/>
      <c r="D27" s="100" t="s">
        <v>93</v>
      </c>
      <c r="E27" s="182"/>
      <c r="F27" s="182"/>
      <c r="G27" s="182"/>
      <c r="H27" s="182"/>
      <c r="I27" s="182"/>
      <c r="J27" s="182"/>
      <c r="K27" s="182"/>
      <c r="L27" s="182"/>
      <c r="M27" s="260">
        <f>N88</f>
        <v>0</v>
      </c>
      <c r="N27" s="260"/>
      <c r="O27" s="260"/>
      <c r="P27" s="260"/>
      <c r="Q27" s="182"/>
      <c r="R27" s="33"/>
    </row>
    <row r="28" spans="2:18" s="1" customFormat="1" ht="14.45" customHeight="1">
      <c r="B28" s="31"/>
      <c r="C28" s="182"/>
      <c r="D28" s="30"/>
      <c r="E28" s="182"/>
      <c r="F28" s="182"/>
      <c r="G28" s="182"/>
      <c r="H28" s="182"/>
      <c r="I28" s="182"/>
      <c r="J28" s="182"/>
      <c r="K28" s="182"/>
      <c r="L28" s="182"/>
      <c r="M28" s="260"/>
      <c r="N28" s="260"/>
      <c r="O28" s="260"/>
      <c r="P28" s="260"/>
      <c r="Q28" s="182"/>
      <c r="R28" s="33"/>
    </row>
    <row r="29" spans="2:18" s="1" customFormat="1" ht="6.95" customHeight="1">
      <c r="B29" s="31"/>
      <c r="C29" s="182"/>
      <c r="D29" s="182"/>
      <c r="E29" s="182"/>
      <c r="F29" s="182"/>
      <c r="G29" s="182"/>
      <c r="H29" s="182"/>
      <c r="I29" s="182"/>
      <c r="J29" s="182"/>
      <c r="K29" s="182"/>
      <c r="L29" s="182"/>
      <c r="M29" s="182"/>
      <c r="N29" s="182"/>
      <c r="O29" s="182"/>
      <c r="P29" s="182"/>
      <c r="Q29" s="182"/>
      <c r="R29" s="33"/>
    </row>
    <row r="30" spans="2:18" s="1" customFormat="1" ht="25.35" customHeight="1">
      <c r="B30" s="31"/>
      <c r="C30" s="182"/>
      <c r="D30" s="101" t="s">
        <v>32</v>
      </c>
      <c r="E30" s="182"/>
      <c r="F30" s="182"/>
      <c r="G30" s="182"/>
      <c r="H30" s="182"/>
      <c r="I30" s="182"/>
      <c r="J30" s="182"/>
      <c r="K30" s="182"/>
      <c r="L30" s="182"/>
      <c r="M30" s="290">
        <f>ROUND(M27+M28,2)</f>
        <v>0</v>
      </c>
      <c r="N30" s="284"/>
      <c r="O30" s="284"/>
      <c r="P30" s="284"/>
      <c r="Q30" s="182"/>
      <c r="R30" s="33"/>
    </row>
    <row r="31" spans="2:18" s="1" customFormat="1" ht="6.95" customHeight="1">
      <c r="B31" s="31"/>
      <c r="C31" s="182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182"/>
      <c r="R31" s="33"/>
    </row>
    <row r="32" spans="2:18" s="1" customFormat="1" ht="14.45" customHeight="1">
      <c r="B32" s="31"/>
      <c r="C32" s="182"/>
      <c r="D32" s="178" t="s">
        <v>33</v>
      </c>
      <c r="E32" s="178" t="s">
        <v>34</v>
      </c>
      <c r="F32" s="172">
        <v>0.21</v>
      </c>
      <c r="G32" s="102" t="s">
        <v>35</v>
      </c>
      <c r="H32" s="291">
        <f>ROUND((SUM(BE96:BE97)+SUM(BE115:BE142)), 2)</f>
        <v>0</v>
      </c>
      <c r="I32" s="284"/>
      <c r="J32" s="284"/>
      <c r="K32" s="182"/>
      <c r="L32" s="182"/>
      <c r="M32" s="291">
        <f>ROUND(ROUND((SUM(BE96:BE97)+SUM(BE115:BE142)), 2)*F32, 2)</f>
        <v>0</v>
      </c>
      <c r="N32" s="284"/>
      <c r="O32" s="284"/>
      <c r="P32" s="284"/>
      <c r="Q32" s="182"/>
      <c r="R32" s="33"/>
    </row>
    <row r="33" spans="2:18" s="1" customFormat="1" ht="14.45" customHeight="1">
      <c r="B33" s="31"/>
      <c r="C33" s="182"/>
      <c r="D33" s="182"/>
      <c r="E33" s="178" t="s">
        <v>36</v>
      </c>
      <c r="F33" s="172">
        <v>0.15</v>
      </c>
      <c r="G33" s="102" t="s">
        <v>35</v>
      </c>
      <c r="H33" s="291">
        <f>ROUND((SUM(BF96:BF97)+SUM(BF115:BF142)), 2)</f>
        <v>0</v>
      </c>
      <c r="I33" s="284"/>
      <c r="J33" s="284"/>
      <c r="K33" s="182"/>
      <c r="L33" s="182"/>
      <c r="M33" s="291">
        <f>ROUND(ROUND((SUM(BF96:BF97)+SUM(BF115:BF142)), 2)*F33, 2)</f>
        <v>0</v>
      </c>
      <c r="N33" s="284"/>
      <c r="O33" s="284"/>
      <c r="P33" s="284"/>
      <c r="Q33" s="182"/>
      <c r="R33" s="33"/>
    </row>
    <row r="34" spans="2:18" s="1" customFormat="1" ht="14.45" hidden="1" customHeight="1">
      <c r="B34" s="31"/>
      <c r="C34" s="182"/>
      <c r="D34" s="182"/>
      <c r="E34" s="178" t="s">
        <v>37</v>
      </c>
      <c r="F34" s="172">
        <v>0.21</v>
      </c>
      <c r="G34" s="102" t="s">
        <v>35</v>
      </c>
      <c r="H34" s="291">
        <f>ROUND((SUM(BG96:BG97)+SUM(BG115:BG142)), 2)</f>
        <v>0</v>
      </c>
      <c r="I34" s="284"/>
      <c r="J34" s="284"/>
      <c r="K34" s="182"/>
      <c r="L34" s="182"/>
      <c r="M34" s="291">
        <v>0</v>
      </c>
      <c r="N34" s="284"/>
      <c r="O34" s="284"/>
      <c r="P34" s="284"/>
      <c r="Q34" s="182"/>
      <c r="R34" s="33"/>
    </row>
    <row r="35" spans="2:18" s="1" customFormat="1" ht="14.45" hidden="1" customHeight="1">
      <c r="B35" s="31"/>
      <c r="C35" s="182"/>
      <c r="D35" s="182"/>
      <c r="E35" s="178" t="s">
        <v>38</v>
      </c>
      <c r="F35" s="172">
        <v>0.15</v>
      </c>
      <c r="G35" s="102" t="s">
        <v>35</v>
      </c>
      <c r="H35" s="291">
        <f>ROUND((SUM(BH96:BH97)+SUM(BH115:BH142)), 2)</f>
        <v>0</v>
      </c>
      <c r="I35" s="284"/>
      <c r="J35" s="284"/>
      <c r="K35" s="182"/>
      <c r="L35" s="182"/>
      <c r="M35" s="291">
        <v>0</v>
      </c>
      <c r="N35" s="284"/>
      <c r="O35" s="284"/>
      <c r="P35" s="284"/>
      <c r="Q35" s="182"/>
      <c r="R35" s="33"/>
    </row>
    <row r="36" spans="2:18" s="1" customFormat="1" ht="14.45" hidden="1" customHeight="1">
      <c r="B36" s="31"/>
      <c r="C36" s="182"/>
      <c r="D36" s="182"/>
      <c r="E36" s="178" t="s">
        <v>39</v>
      </c>
      <c r="F36" s="172">
        <v>0</v>
      </c>
      <c r="G36" s="102" t="s">
        <v>35</v>
      </c>
      <c r="H36" s="291">
        <f>ROUND((SUM(BI96:BI97)+SUM(BI115:BI142)), 2)</f>
        <v>0</v>
      </c>
      <c r="I36" s="284"/>
      <c r="J36" s="284"/>
      <c r="K36" s="182"/>
      <c r="L36" s="182"/>
      <c r="M36" s="291">
        <v>0</v>
      </c>
      <c r="N36" s="284"/>
      <c r="O36" s="284"/>
      <c r="P36" s="284"/>
      <c r="Q36" s="182"/>
      <c r="R36" s="33"/>
    </row>
    <row r="37" spans="2:18" s="1" customFormat="1" ht="6.95" customHeight="1">
      <c r="B37" s="31"/>
      <c r="C37" s="182"/>
      <c r="D37" s="182"/>
      <c r="E37" s="182"/>
      <c r="F37" s="182"/>
      <c r="G37" s="182"/>
      <c r="H37" s="182"/>
      <c r="I37" s="182"/>
      <c r="J37" s="182"/>
      <c r="K37" s="182"/>
      <c r="L37" s="182"/>
      <c r="M37" s="182"/>
      <c r="N37" s="182"/>
      <c r="O37" s="182"/>
      <c r="P37" s="182"/>
      <c r="Q37" s="182"/>
      <c r="R37" s="33"/>
    </row>
    <row r="38" spans="2:18" s="1" customFormat="1" ht="25.35" customHeight="1">
      <c r="B38" s="31"/>
      <c r="C38" s="184"/>
      <c r="D38" s="103" t="s">
        <v>40</v>
      </c>
      <c r="E38" s="71"/>
      <c r="F38" s="71"/>
      <c r="G38" s="104" t="s">
        <v>41</v>
      </c>
      <c r="H38" s="105" t="s">
        <v>42</v>
      </c>
      <c r="I38" s="71"/>
      <c r="J38" s="71"/>
      <c r="K38" s="71"/>
      <c r="L38" s="288">
        <f>SUM(M30:M36)</f>
        <v>0</v>
      </c>
      <c r="M38" s="288"/>
      <c r="N38" s="288"/>
      <c r="O38" s="288"/>
      <c r="P38" s="289"/>
      <c r="Q38" s="184"/>
      <c r="R38" s="33"/>
    </row>
    <row r="39" spans="2:18" s="1" customFormat="1" ht="14.45" customHeight="1">
      <c r="B39" s="31"/>
      <c r="C39" s="182"/>
      <c r="D39" s="182"/>
      <c r="E39" s="182"/>
      <c r="F39" s="182"/>
      <c r="G39" s="182"/>
      <c r="H39" s="182"/>
      <c r="I39" s="182"/>
      <c r="J39" s="182"/>
      <c r="K39" s="182"/>
      <c r="L39" s="182"/>
      <c r="M39" s="182"/>
      <c r="N39" s="182"/>
      <c r="O39" s="182"/>
      <c r="P39" s="182"/>
      <c r="Q39" s="182"/>
      <c r="R39" s="33"/>
    </row>
    <row r="40" spans="2:18" s="1" customFormat="1" ht="14.45" customHeight="1">
      <c r="B40" s="31"/>
      <c r="C40" s="182"/>
      <c r="D40" s="182"/>
      <c r="E40" s="182"/>
      <c r="F40" s="182"/>
      <c r="G40" s="182"/>
      <c r="H40" s="182"/>
      <c r="I40" s="182"/>
      <c r="J40" s="182"/>
      <c r="K40" s="182"/>
      <c r="L40" s="182"/>
      <c r="M40" s="182"/>
      <c r="N40" s="182"/>
      <c r="O40" s="182"/>
      <c r="P40" s="182"/>
      <c r="Q40" s="182"/>
      <c r="R40" s="33"/>
    </row>
    <row r="41" spans="2:18">
      <c r="B41" s="22"/>
      <c r="C41" s="176"/>
      <c r="D41" s="176"/>
      <c r="E41" s="176"/>
      <c r="F41" s="176"/>
      <c r="G41" s="176"/>
      <c r="H41" s="176"/>
      <c r="I41" s="176"/>
      <c r="J41" s="176"/>
      <c r="K41" s="176"/>
      <c r="L41" s="176"/>
      <c r="M41" s="176"/>
      <c r="N41" s="176"/>
      <c r="O41" s="176"/>
      <c r="P41" s="176"/>
      <c r="Q41" s="176"/>
      <c r="R41" s="23"/>
    </row>
    <row r="42" spans="2:18">
      <c r="B42" s="22"/>
      <c r="C42" s="176"/>
      <c r="D42" s="176"/>
      <c r="E42" s="176"/>
      <c r="F42" s="176"/>
      <c r="G42" s="176"/>
      <c r="H42" s="176"/>
      <c r="I42" s="176"/>
      <c r="J42" s="176"/>
      <c r="K42" s="176"/>
      <c r="L42" s="176"/>
      <c r="M42" s="176"/>
      <c r="N42" s="176"/>
      <c r="O42" s="176"/>
      <c r="P42" s="176"/>
      <c r="Q42" s="176"/>
      <c r="R42" s="23"/>
    </row>
    <row r="43" spans="2:18">
      <c r="B43" s="22"/>
      <c r="C43" s="176"/>
      <c r="D43" s="176"/>
      <c r="E43" s="176"/>
      <c r="F43" s="176"/>
      <c r="G43" s="176"/>
      <c r="H43" s="176"/>
      <c r="I43" s="176"/>
      <c r="J43" s="176"/>
      <c r="K43" s="176"/>
      <c r="L43" s="176"/>
      <c r="M43" s="176"/>
      <c r="N43" s="176"/>
      <c r="O43" s="176"/>
      <c r="P43" s="176"/>
      <c r="Q43" s="176"/>
      <c r="R43" s="23"/>
    </row>
    <row r="44" spans="2:18">
      <c r="B44" s="22"/>
      <c r="C44" s="176"/>
      <c r="D44" s="176"/>
      <c r="E44" s="176"/>
      <c r="F44" s="176"/>
      <c r="G44" s="176"/>
      <c r="H44" s="176"/>
      <c r="I44" s="176"/>
      <c r="J44" s="176"/>
      <c r="K44" s="176"/>
      <c r="L44" s="176"/>
      <c r="M44" s="176"/>
      <c r="N44" s="176"/>
      <c r="O44" s="176"/>
      <c r="P44" s="176"/>
      <c r="Q44" s="176"/>
      <c r="R44" s="23"/>
    </row>
    <row r="45" spans="2:18">
      <c r="B45" s="22"/>
      <c r="C45" s="176"/>
      <c r="D45" s="176"/>
      <c r="E45" s="176"/>
      <c r="F45" s="176"/>
      <c r="G45" s="176"/>
      <c r="H45" s="176"/>
      <c r="I45" s="176"/>
      <c r="J45" s="176"/>
      <c r="K45" s="176"/>
      <c r="L45" s="176"/>
      <c r="M45" s="176"/>
      <c r="N45" s="176"/>
      <c r="O45" s="176"/>
      <c r="P45" s="176"/>
      <c r="Q45" s="176"/>
      <c r="R45" s="23"/>
    </row>
    <row r="46" spans="2:18">
      <c r="B46" s="22"/>
      <c r="C46" s="176"/>
      <c r="D46" s="176"/>
      <c r="E46" s="176"/>
      <c r="F46" s="176"/>
      <c r="G46" s="176"/>
      <c r="H46" s="176"/>
      <c r="I46" s="176"/>
      <c r="J46" s="176"/>
      <c r="K46" s="176"/>
      <c r="L46" s="176"/>
      <c r="M46" s="176"/>
      <c r="N46" s="176"/>
      <c r="O46" s="176"/>
      <c r="P46" s="176"/>
      <c r="Q46" s="176"/>
      <c r="R46" s="23"/>
    </row>
    <row r="47" spans="2:18">
      <c r="B47" s="22"/>
      <c r="C47" s="176"/>
      <c r="D47" s="176"/>
      <c r="E47" s="176"/>
      <c r="F47" s="176"/>
      <c r="G47" s="176"/>
      <c r="H47" s="176"/>
      <c r="I47" s="176"/>
      <c r="J47" s="176"/>
      <c r="K47" s="176"/>
      <c r="L47" s="176"/>
      <c r="M47" s="176"/>
      <c r="N47" s="176"/>
      <c r="O47" s="176"/>
      <c r="P47" s="176"/>
      <c r="Q47" s="176"/>
      <c r="R47" s="23"/>
    </row>
    <row r="48" spans="2:18">
      <c r="B48" s="22"/>
      <c r="C48" s="176"/>
      <c r="D48" s="176"/>
      <c r="E48" s="176"/>
      <c r="F48" s="176"/>
      <c r="G48" s="176"/>
      <c r="H48" s="176"/>
      <c r="I48" s="176"/>
      <c r="J48" s="176"/>
      <c r="K48" s="176"/>
      <c r="L48" s="176"/>
      <c r="M48" s="176"/>
      <c r="N48" s="176"/>
      <c r="O48" s="176"/>
      <c r="P48" s="176"/>
      <c r="Q48" s="176"/>
      <c r="R48" s="23"/>
    </row>
    <row r="49" spans="2:18">
      <c r="B49" s="22"/>
      <c r="C49" s="176"/>
      <c r="D49" s="176"/>
      <c r="E49" s="176"/>
      <c r="F49" s="176"/>
      <c r="G49" s="176"/>
      <c r="H49" s="176"/>
      <c r="I49" s="176"/>
      <c r="J49" s="176"/>
      <c r="K49" s="176"/>
      <c r="L49" s="176"/>
      <c r="M49" s="176"/>
      <c r="N49" s="176"/>
      <c r="O49" s="176"/>
      <c r="P49" s="176"/>
      <c r="Q49" s="176"/>
      <c r="R49" s="23"/>
    </row>
    <row r="50" spans="2:18" s="1" customFormat="1" ht="15">
      <c r="B50" s="31"/>
      <c r="C50" s="182"/>
      <c r="D50" s="46" t="s">
        <v>43</v>
      </c>
      <c r="E50" s="47"/>
      <c r="F50" s="47"/>
      <c r="G50" s="47"/>
      <c r="H50" s="48"/>
      <c r="I50" s="182"/>
      <c r="J50" s="46" t="s">
        <v>44</v>
      </c>
      <c r="K50" s="47"/>
      <c r="L50" s="47"/>
      <c r="M50" s="47"/>
      <c r="N50" s="47"/>
      <c r="O50" s="47"/>
      <c r="P50" s="48"/>
      <c r="Q50" s="182"/>
      <c r="R50" s="33"/>
    </row>
    <row r="51" spans="2:18">
      <c r="B51" s="22"/>
      <c r="C51" s="176"/>
      <c r="D51" s="49"/>
      <c r="E51" s="176"/>
      <c r="F51" s="176"/>
      <c r="G51" s="176"/>
      <c r="H51" s="50"/>
      <c r="I51" s="176"/>
      <c r="J51" s="49"/>
      <c r="K51" s="176"/>
      <c r="L51" s="176"/>
      <c r="M51" s="176"/>
      <c r="N51" s="176"/>
      <c r="O51" s="176"/>
      <c r="P51" s="50"/>
      <c r="Q51" s="176"/>
      <c r="R51" s="23"/>
    </row>
    <row r="52" spans="2:18">
      <c r="B52" s="22"/>
      <c r="C52" s="176"/>
      <c r="D52" s="49"/>
      <c r="E52" s="176"/>
      <c r="F52" s="176"/>
      <c r="G52" s="176"/>
      <c r="H52" s="50"/>
      <c r="I52" s="176"/>
      <c r="J52" s="49"/>
      <c r="K52" s="176"/>
      <c r="L52" s="176"/>
      <c r="M52" s="176"/>
      <c r="N52" s="176"/>
      <c r="O52" s="176"/>
      <c r="P52" s="50"/>
      <c r="Q52" s="176"/>
      <c r="R52" s="23"/>
    </row>
    <row r="53" spans="2:18">
      <c r="B53" s="22"/>
      <c r="C53" s="176"/>
      <c r="D53" s="49"/>
      <c r="E53" s="176"/>
      <c r="F53" s="176"/>
      <c r="G53" s="176"/>
      <c r="H53" s="50"/>
      <c r="I53" s="176"/>
      <c r="J53" s="49"/>
      <c r="K53" s="176"/>
      <c r="L53" s="176"/>
      <c r="M53" s="176"/>
      <c r="N53" s="176"/>
      <c r="O53" s="176"/>
      <c r="P53" s="50"/>
      <c r="Q53" s="176"/>
      <c r="R53" s="23"/>
    </row>
    <row r="54" spans="2:18">
      <c r="B54" s="22"/>
      <c r="C54" s="176"/>
      <c r="D54" s="49"/>
      <c r="E54" s="176"/>
      <c r="F54" s="176"/>
      <c r="G54" s="176"/>
      <c r="H54" s="50"/>
      <c r="I54" s="176"/>
      <c r="J54" s="49"/>
      <c r="K54" s="176"/>
      <c r="L54" s="176"/>
      <c r="M54" s="176"/>
      <c r="N54" s="176"/>
      <c r="O54" s="176"/>
      <c r="P54" s="50"/>
      <c r="Q54" s="176"/>
      <c r="R54" s="23"/>
    </row>
    <row r="55" spans="2:18">
      <c r="B55" s="22"/>
      <c r="C55" s="176"/>
      <c r="D55" s="49"/>
      <c r="E55" s="176"/>
      <c r="F55" s="176"/>
      <c r="G55" s="176"/>
      <c r="H55" s="50"/>
      <c r="I55" s="176"/>
      <c r="J55" s="49"/>
      <c r="K55" s="176"/>
      <c r="L55" s="176"/>
      <c r="M55" s="176"/>
      <c r="N55" s="176"/>
      <c r="O55" s="176"/>
      <c r="P55" s="50"/>
      <c r="Q55" s="176"/>
      <c r="R55" s="23"/>
    </row>
    <row r="56" spans="2:18">
      <c r="B56" s="22"/>
      <c r="C56" s="176"/>
      <c r="D56" s="49"/>
      <c r="E56" s="176"/>
      <c r="F56" s="176"/>
      <c r="G56" s="176"/>
      <c r="H56" s="50"/>
      <c r="I56" s="176"/>
      <c r="J56" s="49"/>
      <c r="K56" s="176"/>
      <c r="L56" s="176"/>
      <c r="M56" s="176"/>
      <c r="N56" s="176"/>
      <c r="O56" s="176"/>
      <c r="P56" s="50"/>
      <c r="Q56" s="176"/>
      <c r="R56" s="23"/>
    </row>
    <row r="57" spans="2:18">
      <c r="B57" s="22"/>
      <c r="C57" s="176"/>
      <c r="D57" s="49"/>
      <c r="E57" s="176"/>
      <c r="F57" s="176"/>
      <c r="G57" s="176"/>
      <c r="H57" s="50"/>
      <c r="I57" s="176"/>
      <c r="J57" s="49"/>
      <c r="K57" s="176"/>
      <c r="L57" s="176"/>
      <c r="M57" s="176"/>
      <c r="N57" s="176"/>
      <c r="O57" s="176"/>
      <c r="P57" s="50"/>
      <c r="Q57" s="176"/>
      <c r="R57" s="23"/>
    </row>
    <row r="58" spans="2:18">
      <c r="B58" s="22"/>
      <c r="C58" s="176"/>
      <c r="D58" s="49"/>
      <c r="E58" s="176"/>
      <c r="F58" s="176"/>
      <c r="G58" s="176"/>
      <c r="H58" s="50"/>
      <c r="I58" s="176"/>
      <c r="J58" s="49"/>
      <c r="K58" s="176"/>
      <c r="L58" s="176"/>
      <c r="M58" s="176"/>
      <c r="N58" s="176"/>
      <c r="O58" s="176"/>
      <c r="P58" s="50"/>
      <c r="Q58" s="176"/>
      <c r="R58" s="23"/>
    </row>
    <row r="59" spans="2:18" s="1" customFormat="1" ht="15">
      <c r="B59" s="31"/>
      <c r="C59" s="182"/>
      <c r="D59" s="51" t="s">
        <v>45</v>
      </c>
      <c r="E59" s="52"/>
      <c r="F59" s="52"/>
      <c r="G59" s="53" t="s">
        <v>46</v>
      </c>
      <c r="H59" s="54"/>
      <c r="I59" s="182"/>
      <c r="J59" s="51" t="s">
        <v>45</v>
      </c>
      <c r="K59" s="52"/>
      <c r="L59" s="52"/>
      <c r="M59" s="52"/>
      <c r="N59" s="53" t="s">
        <v>46</v>
      </c>
      <c r="O59" s="52"/>
      <c r="P59" s="54"/>
      <c r="Q59" s="182"/>
      <c r="R59" s="33"/>
    </row>
    <row r="60" spans="2:18">
      <c r="B60" s="22"/>
      <c r="C60" s="176"/>
      <c r="D60" s="176"/>
      <c r="E60" s="176"/>
      <c r="F60" s="176"/>
      <c r="G60" s="176"/>
      <c r="H60" s="176"/>
      <c r="I60" s="176"/>
      <c r="J60" s="176"/>
      <c r="K60" s="176"/>
      <c r="L60" s="176"/>
      <c r="M60" s="176"/>
      <c r="N60" s="176"/>
      <c r="O60" s="176"/>
      <c r="P60" s="176"/>
      <c r="Q60" s="176"/>
      <c r="R60" s="23"/>
    </row>
    <row r="61" spans="2:18" s="1" customFormat="1" ht="15">
      <c r="B61" s="31"/>
      <c r="C61" s="182"/>
      <c r="D61" s="46" t="s">
        <v>47</v>
      </c>
      <c r="E61" s="47"/>
      <c r="F61" s="47"/>
      <c r="G61" s="47"/>
      <c r="H61" s="48"/>
      <c r="I61" s="182"/>
      <c r="J61" s="46" t="s">
        <v>48</v>
      </c>
      <c r="K61" s="47"/>
      <c r="L61" s="47"/>
      <c r="M61" s="47"/>
      <c r="N61" s="47"/>
      <c r="O61" s="47"/>
      <c r="P61" s="48"/>
      <c r="Q61" s="182"/>
      <c r="R61" s="33"/>
    </row>
    <row r="62" spans="2:18">
      <c r="B62" s="22"/>
      <c r="C62" s="176"/>
      <c r="D62" s="49"/>
      <c r="E62" s="176"/>
      <c r="F62" s="176"/>
      <c r="G62" s="176"/>
      <c r="H62" s="50"/>
      <c r="I62" s="176"/>
      <c r="J62" s="49"/>
      <c r="K62" s="176"/>
      <c r="L62" s="176"/>
      <c r="M62" s="176"/>
      <c r="N62" s="176"/>
      <c r="O62" s="176"/>
      <c r="P62" s="50"/>
      <c r="Q62" s="176"/>
      <c r="R62" s="23"/>
    </row>
    <row r="63" spans="2:18">
      <c r="B63" s="22"/>
      <c r="C63" s="176"/>
      <c r="D63" s="49"/>
      <c r="E63" s="176"/>
      <c r="F63" s="176"/>
      <c r="G63" s="176"/>
      <c r="H63" s="50"/>
      <c r="I63" s="176"/>
      <c r="J63" s="49"/>
      <c r="K63" s="176"/>
      <c r="L63" s="176"/>
      <c r="M63" s="176"/>
      <c r="N63" s="176"/>
      <c r="O63" s="176"/>
      <c r="P63" s="50"/>
      <c r="Q63" s="176"/>
      <c r="R63" s="23"/>
    </row>
    <row r="64" spans="2:18">
      <c r="B64" s="22"/>
      <c r="C64" s="176"/>
      <c r="D64" s="49"/>
      <c r="E64" s="176"/>
      <c r="F64" s="176"/>
      <c r="G64" s="176"/>
      <c r="H64" s="50"/>
      <c r="I64" s="176"/>
      <c r="J64" s="49"/>
      <c r="K64" s="176"/>
      <c r="L64" s="176"/>
      <c r="M64" s="176"/>
      <c r="N64" s="176"/>
      <c r="O64" s="176"/>
      <c r="P64" s="50"/>
      <c r="Q64" s="176"/>
      <c r="R64" s="23"/>
    </row>
    <row r="65" spans="2:18">
      <c r="B65" s="22"/>
      <c r="C65" s="176"/>
      <c r="D65" s="49"/>
      <c r="E65" s="176"/>
      <c r="F65" s="176"/>
      <c r="G65" s="176"/>
      <c r="H65" s="50"/>
      <c r="I65" s="176"/>
      <c r="J65" s="49"/>
      <c r="K65" s="176"/>
      <c r="L65" s="176"/>
      <c r="M65" s="176"/>
      <c r="N65" s="176"/>
      <c r="O65" s="176"/>
      <c r="P65" s="50"/>
      <c r="Q65" s="176"/>
      <c r="R65" s="23"/>
    </row>
    <row r="66" spans="2:18">
      <c r="B66" s="22"/>
      <c r="C66" s="176"/>
      <c r="D66" s="49"/>
      <c r="E66" s="176"/>
      <c r="F66" s="176"/>
      <c r="G66" s="176"/>
      <c r="H66" s="50"/>
      <c r="I66" s="176"/>
      <c r="J66" s="49"/>
      <c r="K66" s="176"/>
      <c r="L66" s="176"/>
      <c r="M66" s="176"/>
      <c r="N66" s="176"/>
      <c r="O66" s="176"/>
      <c r="P66" s="50"/>
      <c r="Q66" s="176"/>
      <c r="R66" s="23"/>
    </row>
    <row r="67" spans="2:18">
      <c r="B67" s="22"/>
      <c r="C67" s="176"/>
      <c r="D67" s="49"/>
      <c r="E67" s="176"/>
      <c r="F67" s="176"/>
      <c r="G67" s="176"/>
      <c r="H67" s="50"/>
      <c r="I67" s="176"/>
      <c r="J67" s="49"/>
      <c r="K67" s="176"/>
      <c r="L67" s="176"/>
      <c r="M67" s="176"/>
      <c r="N67" s="176"/>
      <c r="O67" s="176"/>
      <c r="P67" s="50"/>
      <c r="Q67" s="176"/>
      <c r="R67" s="23"/>
    </row>
    <row r="68" spans="2:18">
      <c r="B68" s="22"/>
      <c r="C68" s="176"/>
      <c r="D68" s="49"/>
      <c r="E68" s="176"/>
      <c r="F68" s="176"/>
      <c r="G68" s="176"/>
      <c r="H68" s="50"/>
      <c r="I68" s="176"/>
      <c r="J68" s="49"/>
      <c r="K68" s="176"/>
      <c r="L68" s="176"/>
      <c r="M68" s="176"/>
      <c r="N68" s="176"/>
      <c r="O68" s="176"/>
      <c r="P68" s="50"/>
      <c r="Q68" s="176"/>
      <c r="R68" s="23"/>
    </row>
    <row r="69" spans="2:18">
      <c r="B69" s="22"/>
      <c r="C69" s="176"/>
      <c r="D69" s="49"/>
      <c r="E69" s="176"/>
      <c r="F69" s="176"/>
      <c r="G69" s="176"/>
      <c r="H69" s="50"/>
      <c r="I69" s="176"/>
      <c r="J69" s="49"/>
      <c r="K69" s="176"/>
      <c r="L69" s="176"/>
      <c r="M69" s="176"/>
      <c r="N69" s="176"/>
      <c r="O69" s="176"/>
      <c r="P69" s="50"/>
      <c r="Q69" s="176"/>
      <c r="R69" s="23"/>
    </row>
    <row r="70" spans="2:18" s="1" customFormat="1" ht="15">
      <c r="B70" s="31"/>
      <c r="C70" s="182"/>
      <c r="D70" s="51" t="s">
        <v>45</v>
      </c>
      <c r="E70" s="52"/>
      <c r="F70" s="52"/>
      <c r="G70" s="53" t="s">
        <v>46</v>
      </c>
      <c r="H70" s="54"/>
      <c r="I70" s="182"/>
      <c r="J70" s="51" t="s">
        <v>45</v>
      </c>
      <c r="K70" s="52"/>
      <c r="L70" s="52"/>
      <c r="M70" s="52"/>
      <c r="N70" s="53" t="s">
        <v>46</v>
      </c>
      <c r="O70" s="52"/>
      <c r="P70" s="54"/>
      <c r="Q70" s="182"/>
      <c r="R70" s="33"/>
    </row>
    <row r="71" spans="2:18" s="1" customFormat="1" ht="14.45" customHeight="1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7"/>
    </row>
    <row r="75" spans="2:18" s="1" customFormat="1" ht="6.95" customHeight="1">
      <c r="B75" s="58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60"/>
    </row>
    <row r="76" spans="2:18" s="1" customFormat="1" ht="36.950000000000003" customHeight="1">
      <c r="B76" s="31"/>
      <c r="C76" s="238" t="s">
        <v>94</v>
      </c>
      <c r="D76" s="239"/>
      <c r="E76" s="239"/>
      <c r="F76" s="239"/>
      <c r="G76" s="239"/>
      <c r="H76" s="239"/>
      <c r="I76" s="239"/>
      <c r="J76" s="239"/>
      <c r="K76" s="239"/>
      <c r="L76" s="239"/>
      <c r="M76" s="239"/>
      <c r="N76" s="239"/>
      <c r="O76" s="239"/>
      <c r="P76" s="239"/>
      <c r="Q76" s="239"/>
      <c r="R76" s="33"/>
    </row>
    <row r="77" spans="2:18" s="1" customFormat="1" ht="6.95" customHeight="1">
      <c r="B77" s="31"/>
      <c r="C77" s="182"/>
      <c r="D77" s="182"/>
      <c r="E77" s="182"/>
      <c r="F77" s="182"/>
      <c r="G77" s="182"/>
      <c r="H77" s="182"/>
      <c r="I77" s="182"/>
      <c r="J77" s="182"/>
      <c r="K77" s="182"/>
      <c r="L77" s="182"/>
      <c r="M77" s="182"/>
      <c r="N77" s="182"/>
      <c r="O77" s="182"/>
      <c r="P77" s="182"/>
      <c r="Q77" s="182"/>
      <c r="R77" s="33"/>
    </row>
    <row r="78" spans="2:18" s="1" customFormat="1" ht="30" customHeight="1">
      <c r="B78" s="31"/>
      <c r="C78" s="183" t="s">
        <v>16</v>
      </c>
      <c r="D78" s="182"/>
      <c r="E78" s="182"/>
      <c r="F78" s="285" t="str">
        <f>F6</f>
        <v xml:space="preserve"> Český rozhlas</v>
      </c>
      <c r="G78" s="286"/>
      <c r="H78" s="286"/>
      <c r="I78" s="286"/>
      <c r="J78" s="286"/>
      <c r="K78" s="286"/>
      <c r="L78" s="286"/>
      <c r="M78" s="286"/>
      <c r="N78" s="286"/>
      <c r="O78" s="286"/>
      <c r="P78" s="286"/>
      <c r="Q78" s="182"/>
      <c r="R78" s="33"/>
    </row>
    <row r="79" spans="2:18" s="1" customFormat="1" ht="36.950000000000003" customHeight="1">
      <c r="B79" s="31"/>
      <c r="C79" s="65" t="s">
        <v>92</v>
      </c>
      <c r="D79" s="182"/>
      <c r="E79" s="182"/>
      <c r="F79" s="244">
        <v>4</v>
      </c>
      <c r="G79" s="284"/>
      <c r="H79" s="284"/>
      <c r="I79" s="284"/>
      <c r="J79" s="284"/>
      <c r="K79" s="284"/>
      <c r="L79" s="284"/>
      <c r="M79" s="284"/>
      <c r="N79" s="284"/>
      <c r="O79" s="284"/>
      <c r="P79" s="284"/>
      <c r="Q79" s="182"/>
      <c r="R79" s="33"/>
    </row>
    <row r="80" spans="2:18" s="1" customFormat="1" ht="6.95" customHeight="1">
      <c r="B80" s="31"/>
      <c r="C80" s="182"/>
      <c r="D80" s="182"/>
      <c r="E80" s="182"/>
      <c r="F80" s="182"/>
      <c r="G80" s="182"/>
      <c r="H80" s="182"/>
      <c r="I80" s="182"/>
      <c r="J80" s="182"/>
      <c r="K80" s="182"/>
      <c r="L80" s="182"/>
      <c r="M80" s="182"/>
      <c r="N80" s="182"/>
      <c r="O80" s="182"/>
      <c r="P80" s="182"/>
      <c r="Q80" s="182"/>
      <c r="R80" s="33"/>
    </row>
    <row r="81" spans="2:47" s="1" customFormat="1" ht="18" customHeight="1">
      <c r="B81" s="31"/>
      <c r="C81" s="183" t="s">
        <v>19</v>
      </c>
      <c r="D81" s="182"/>
      <c r="E81" s="182"/>
      <c r="F81" s="175" t="str">
        <f>F9</f>
        <v xml:space="preserve"> </v>
      </c>
      <c r="G81" s="182"/>
      <c r="H81" s="182"/>
      <c r="I81" s="182"/>
      <c r="J81" s="182"/>
      <c r="K81" s="183" t="s">
        <v>21</v>
      </c>
      <c r="L81" s="182"/>
      <c r="M81" s="287" t="str">
        <f>IF(O9="","",O9)</f>
        <v>6. 2. 2019</v>
      </c>
      <c r="N81" s="287"/>
      <c r="O81" s="287"/>
      <c r="P81" s="287"/>
      <c r="Q81" s="182"/>
      <c r="R81" s="33"/>
    </row>
    <row r="82" spans="2:47" s="1" customFormat="1" ht="6.95" customHeight="1">
      <c r="B82" s="31"/>
      <c r="C82" s="182"/>
      <c r="D82" s="182"/>
      <c r="E82" s="182"/>
      <c r="F82" s="182"/>
      <c r="G82" s="182"/>
      <c r="H82" s="182"/>
      <c r="I82" s="182"/>
      <c r="J82" s="182"/>
      <c r="K82" s="182"/>
      <c r="L82" s="182"/>
      <c r="M82" s="182"/>
      <c r="N82" s="182"/>
      <c r="O82" s="182"/>
      <c r="P82" s="182"/>
      <c r="Q82" s="182"/>
      <c r="R82" s="33"/>
    </row>
    <row r="83" spans="2:47" s="1" customFormat="1" ht="15">
      <c r="B83" s="31"/>
      <c r="C83" s="183" t="s">
        <v>23</v>
      </c>
      <c r="D83" s="182"/>
      <c r="E83" s="182"/>
      <c r="F83" s="175" t="str">
        <f>E12</f>
        <v xml:space="preserve"> </v>
      </c>
      <c r="G83" s="182"/>
      <c r="H83" s="182"/>
      <c r="I83" s="182"/>
      <c r="J83" s="182"/>
      <c r="K83" s="183" t="s">
        <v>27</v>
      </c>
      <c r="L83" s="182"/>
      <c r="M83" s="268" t="str">
        <f>E18</f>
        <v xml:space="preserve"> </v>
      </c>
      <c r="N83" s="268"/>
      <c r="O83" s="268"/>
      <c r="P83" s="268"/>
      <c r="Q83" s="268"/>
      <c r="R83" s="33"/>
    </row>
    <row r="84" spans="2:47" s="1" customFormat="1" ht="14.45" customHeight="1">
      <c r="B84" s="31"/>
      <c r="C84" s="183" t="s">
        <v>26</v>
      </c>
      <c r="D84" s="182"/>
      <c r="E84" s="182"/>
      <c r="F84" s="175" t="str">
        <f>IF(E15="","",E15)</f>
        <v xml:space="preserve"> </v>
      </c>
      <c r="G84" s="182"/>
      <c r="H84" s="182"/>
      <c r="I84" s="182"/>
      <c r="J84" s="182"/>
      <c r="K84" s="183" t="s">
        <v>29</v>
      </c>
      <c r="L84" s="182"/>
      <c r="M84" s="268" t="str">
        <f>E21</f>
        <v xml:space="preserve"> </v>
      </c>
      <c r="N84" s="268"/>
      <c r="O84" s="268"/>
      <c r="P84" s="268"/>
      <c r="Q84" s="268"/>
      <c r="R84" s="33"/>
    </row>
    <row r="85" spans="2:47" s="1" customFormat="1" ht="10.35" customHeight="1">
      <c r="B85" s="31"/>
      <c r="C85" s="182"/>
      <c r="D85" s="182"/>
      <c r="E85" s="182"/>
      <c r="F85" s="182"/>
      <c r="G85" s="182"/>
      <c r="H85" s="182"/>
      <c r="I85" s="182"/>
      <c r="J85" s="182"/>
      <c r="K85" s="182"/>
      <c r="L85" s="182"/>
      <c r="M85" s="182"/>
      <c r="N85" s="182"/>
      <c r="O85" s="182"/>
      <c r="P85" s="182"/>
      <c r="Q85" s="182"/>
      <c r="R85" s="33"/>
    </row>
    <row r="86" spans="2:47" s="1" customFormat="1" ht="29.25" customHeight="1">
      <c r="B86" s="31"/>
      <c r="C86" s="282" t="s">
        <v>95</v>
      </c>
      <c r="D86" s="283"/>
      <c r="E86" s="283"/>
      <c r="F86" s="283"/>
      <c r="G86" s="283"/>
      <c r="H86" s="184"/>
      <c r="I86" s="184"/>
      <c r="J86" s="184"/>
      <c r="K86" s="184"/>
      <c r="L86" s="184"/>
      <c r="M86" s="184"/>
      <c r="N86" s="282" t="s">
        <v>96</v>
      </c>
      <c r="O86" s="283"/>
      <c r="P86" s="283"/>
      <c r="Q86" s="283"/>
      <c r="R86" s="33"/>
    </row>
    <row r="87" spans="2:47" s="1" customFormat="1" ht="10.35" customHeight="1">
      <c r="B87" s="31"/>
      <c r="C87" s="182"/>
      <c r="D87" s="182"/>
      <c r="E87" s="182"/>
      <c r="F87" s="182"/>
      <c r="G87" s="182"/>
      <c r="H87" s="182"/>
      <c r="I87" s="182"/>
      <c r="J87" s="182"/>
      <c r="K87" s="182"/>
      <c r="L87" s="182"/>
      <c r="M87" s="182"/>
      <c r="N87" s="182"/>
      <c r="O87" s="182"/>
      <c r="P87" s="182"/>
      <c r="Q87" s="182"/>
      <c r="R87" s="33"/>
    </row>
    <row r="88" spans="2:47" s="1" customFormat="1" ht="29.25" customHeight="1">
      <c r="B88" s="31"/>
      <c r="C88" s="106" t="s">
        <v>97</v>
      </c>
      <c r="D88" s="182"/>
      <c r="E88" s="182"/>
      <c r="F88" s="182"/>
      <c r="G88" s="182"/>
      <c r="H88" s="182"/>
      <c r="I88" s="182"/>
      <c r="J88" s="182"/>
      <c r="K88" s="182"/>
      <c r="L88" s="182"/>
      <c r="M88" s="182"/>
      <c r="N88" s="296">
        <f>N115</f>
        <v>0</v>
      </c>
      <c r="O88" s="297"/>
      <c r="P88" s="297"/>
      <c r="Q88" s="297"/>
      <c r="R88" s="33"/>
      <c r="AU88" s="18" t="s">
        <v>98</v>
      </c>
    </row>
    <row r="89" spans="2:47" s="6" customFormat="1" ht="24.95" customHeight="1">
      <c r="B89" s="107"/>
      <c r="C89" s="180"/>
      <c r="D89" s="109" t="s">
        <v>99</v>
      </c>
      <c r="E89" s="180"/>
      <c r="F89" s="180"/>
      <c r="G89" s="180"/>
      <c r="H89" s="180"/>
      <c r="I89" s="180"/>
      <c r="J89" s="180"/>
      <c r="K89" s="180"/>
      <c r="L89" s="180"/>
      <c r="M89" s="180"/>
      <c r="N89" s="295">
        <f>N116</f>
        <v>0</v>
      </c>
      <c r="O89" s="300"/>
      <c r="P89" s="300"/>
      <c r="Q89" s="300"/>
      <c r="R89" s="110"/>
    </row>
    <row r="90" spans="2:47" s="7" customFormat="1" ht="19.899999999999999" customHeight="1">
      <c r="B90" s="111"/>
      <c r="C90" s="181"/>
      <c r="D90" s="113" t="s">
        <v>104</v>
      </c>
      <c r="E90" s="181"/>
      <c r="F90" s="181"/>
      <c r="G90" s="181"/>
      <c r="H90" s="181"/>
      <c r="I90" s="181"/>
      <c r="J90" s="181"/>
      <c r="K90" s="181"/>
      <c r="L90" s="181"/>
      <c r="M90" s="181"/>
      <c r="N90" s="298">
        <f>N118</f>
        <v>0</v>
      </c>
      <c r="O90" s="299"/>
      <c r="P90" s="299"/>
      <c r="Q90" s="299"/>
      <c r="R90" s="114"/>
    </row>
    <row r="91" spans="2:47" s="7" customFormat="1" ht="19.899999999999999" customHeight="1">
      <c r="B91" s="111"/>
      <c r="C91" s="181"/>
      <c r="D91" s="113" t="s">
        <v>105</v>
      </c>
      <c r="E91" s="181"/>
      <c r="F91" s="181"/>
      <c r="G91" s="181"/>
      <c r="H91" s="181"/>
      <c r="I91" s="181"/>
      <c r="J91" s="181"/>
      <c r="K91" s="181"/>
      <c r="L91" s="181"/>
      <c r="M91" s="181"/>
      <c r="N91" s="298">
        <f>N132</f>
        <v>0</v>
      </c>
      <c r="O91" s="299"/>
      <c r="P91" s="299"/>
      <c r="Q91" s="299"/>
      <c r="R91" s="114"/>
    </row>
    <row r="92" spans="2:47" s="7" customFormat="1" ht="19.899999999999999" customHeight="1">
      <c r="B92" s="111"/>
      <c r="C92" s="181"/>
      <c r="D92" s="113" t="s">
        <v>106</v>
      </c>
      <c r="E92" s="181"/>
      <c r="F92" s="181"/>
      <c r="G92" s="181"/>
      <c r="H92" s="181"/>
      <c r="I92" s="181"/>
      <c r="J92" s="181"/>
      <c r="K92" s="181"/>
      <c r="L92" s="181"/>
      <c r="M92" s="181"/>
      <c r="N92" s="298">
        <f>N135</f>
        <v>0</v>
      </c>
      <c r="O92" s="299"/>
      <c r="P92" s="299"/>
      <c r="Q92" s="299"/>
      <c r="R92" s="114"/>
    </row>
    <row r="93" spans="2:47" s="6" customFormat="1" ht="24.95" customHeight="1">
      <c r="B93" s="107"/>
      <c r="C93" s="180"/>
      <c r="D93" s="109" t="s">
        <v>116</v>
      </c>
      <c r="E93" s="180"/>
      <c r="F93" s="180"/>
      <c r="G93" s="180"/>
      <c r="H93" s="180"/>
      <c r="I93" s="180"/>
      <c r="J93" s="180"/>
      <c r="K93" s="180"/>
      <c r="L93" s="180"/>
      <c r="M93" s="180"/>
      <c r="N93" s="295">
        <f>N140</f>
        <v>0</v>
      </c>
      <c r="O93" s="300"/>
      <c r="P93" s="300"/>
      <c r="Q93" s="300"/>
      <c r="R93" s="110"/>
    </row>
    <row r="94" spans="2:47" s="7" customFormat="1" ht="19.899999999999999" customHeight="1">
      <c r="B94" s="111"/>
      <c r="C94" s="181"/>
      <c r="D94" s="113" t="s">
        <v>117</v>
      </c>
      <c r="E94" s="181"/>
      <c r="F94" s="181"/>
      <c r="G94" s="181"/>
      <c r="H94" s="181"/>
      <c r="I94" s="181"/>
      <c r="J94" s="181"/>
      <c r="K94" s="181"/>
      <c r="L94" s="181"/>
      <c r="M94" s="181"/>
      <c r="N94" s="298">
        <f>N141</f>
        <v>0</v>
      </c>
      <c r="O94" s="299"/>
      <c r="P94" s="299"/>
      <c r="Q94" s="299"/>
      <c r="R94" s="114"/>
    </row>
    <row r="95" spans="2:47" s="1" customFormat="1" ht="21.75" customHeight="1">
      <c r="B95" s="31"/>
      <c r="C95" s="182"/>
      <c r="D95" s="182"/>
      <c r="E95" s="182"/>
      <c r="F95" s="182"/>
      <c r="G95" s="182"/>
      <c r="H95" s="182"/>
      <c r="I95" s="182"/>
      <c r="J95" s="182"/>
      <c r="K95" s="182"/>
      <c r="L95" s="182"/>
      <c r="M95" s="182"/>
      <c r="N95" s="182"/>
      <c r="O95" s="182"/>
      <c r="P95" s="182"/>
      <c r="Q95" s="182"/>
      <c r="R95" s="33"/>
    </row>
    <row r="96" spans="2:47" s="1" customFormat="1" ht="29.25" customHeight="1">
      <c r="B96" s="31"/>
      <c r="C96" s="106"/>
      <c r="D96" s="182"/>
      <c r="E96" s="182"/>
      <c r="F96" s="182"/>
      <c r="G96" s="182"/>
      <c r="H96" s="182"/>
      <c r="I96" s="182"/>
      <c r="J96" s="182"/>
      <c r="K96" s="182"/>
      <c r="L96" s="182"/>
      <c r="M96" s="182"/>
      <c r="N96" s="297"/>
      <c r="O96" s="303"/>
      <c r="P96" s="303"/>
      <c r="Q96" s="303"/>
      <c r="R96" s="33"/>
      <c r="T96" s="115"/>
      <c r="U96" s="116" t="s">
        <v>33</v>
      </c>
    </row>
    <row r="97" spans="2:18" s="1" customFormat="1" ht="18" customHeight="1">
      <c r="B97" s="31"/>
      <c r="C97" s="182"/>
      <c r="D97" s="182"/>
      <c r="E97" s="182"/>
      <c r="F97" s="182"/>
      <c r="G97" s="182"/>
      <c r="H97" s="182"/>
      <c r="I97" s="182"/>
      <c r="J97" s="182"/>
      <c r="K97" s="182"/>
      <c r="L97" s="182"/>
      <c r="M97" s="182"/>
      <c r="N97" s="182"/>
      <c r="O97" s="182"/>
      <c r="P97" s="182"/>
      <c r="Q97" s="182"/>
      <c r="R97" s="33"/>
    </row>
    <row r="98" spans="2:18" s="1" customFormat="1" ht="29.25" customHeight="1">
      <c r="B98" s="31"/>
      <c r="C98" s="97" t="s">
        <v>507</v>
      </c>
      <c r="D98" s="184"/>
      <c r="E98" s="184"/>
      <c r="F98" s="184"/>
      <c r="G98" s="184"/>
      <c r="H98" s="184"/>
      <c r="I98" s="184"/>
      <c r="J98" s="184"/>
      <c r="K98" s="184"/>
      <c r="L98" s="304">
        <f>ROUND(SUM(N88+N96),2)</f>
        <v>0</v>
      </c>
      <c r="M98" s="304"/>
      <c r="N98" s="304"/>
      <c r="O98" s="304"/>
      <c r="P98" s="304"/>
      <c r="Q98" s="304"/>
      <c r="R98" s="33"/>
    </row>
    <row r="99" spans="2:18" s="1" customFormat="1" ht="6.95" customHeight="1">
      <c r="B99" s="55"/>
      <c r="C99" s="56"/>
      <c r="D99" s="56"/>
      <c r="E99" s="56"/>
      <c r="F99" s="56"/>
      <c r="G99" s="56"/>
      <c r="H99" s="56"/>
      <c r="I99" s="56"/>
      <c r="J99" s="56"/>
      <c r="K99" s="56"/>
      <c r="L99" s="56"/>
      <c r="M99" s="56"/>
      <c r="N99" s="56"/>
      <c r="O99" s="56"/>
      <c r="P99" s="56"/>
      <c r="Q99" s="56"/>
      <c r="R99" s="57"/>
    </row>
    <row r="103" spans="2:18" s="1" customFormat="1" ht="6.95" customHeight="1">
      <c r="B103" s="58"/>
      <c r="C103" s="59"/>
      <c r="D103" s="59"/>
      <c r="E103" s="59"/>
      <c r="F103" s="59"/>
      <c r="G103" s="59"/>
      <c r="H103" s="59"/>
      <c r="I103" s="59"/>
      <c r="J103" s="59"/>
      <c r="K103" s="59"/>
      <c r="L103" s="59"/>
      <c r="M103" s="59"/>
      <c r="N103" s="59"/>
      <c r="O103" s="59"/>
      <c r="P103" s="59"/>
      <c r="Q103" s="59"/>
      <c r="R103" s="60"/>
    </row>
    <row r="104" spans="2:18" s="1" customFormat="1" ht="36.950000000000003" customHeight="1">
      <c r="B104" s="31"/>
      <c r="C104" s="238" t="s">
        <v>118</v>
      </c>
      <c r="D104" s="284"/>
      <c r="E104" s="284"/>
      <c r="F104" s="284"/>
      <c r="G104" s="284"/>
      <c r="H104" s="284"/>
      <c r="I104" s="284"/>
      <c r="J104" s="284"/>
      <c r="K104" s="284"/>
      <c r="L104" s="284"/>
      <c r="M104" s="284"/>
      <c r="N104" s="284"/>
      <c r="O104" s="284"/>
      <c r="P104" s="284"/>
      <c r="Q104" s="284"/>
      <c r="R104" s="33"/>
    </row>
    <row r="105" spans="2:18" s="1" customFormat="1" ht="6.95" customHeight="1">
      <c r="B105" s="31"/>
      <c r="C105" s="182"/>
      <c r="D105" s="182"/>
      <c r="E105" s="182"/>
      <c r="F105" s="182"/>
      <c r="G105" s="182"/>
      <c r="H105" s="182"/>
      <c r="I105" s="182"/>
      <c r="J105" s="182"/>
      <c r="K105" s="182"/>
      <c r="L105" s="182"/>
      <c r="M105" s="182"/>
      <c r="N105" s="182"/>
      <c r="O105" s="182"/>
      <c r="P105" s="182"/>
      <c r="Q105" s="182"/>
      <c r="R105" s="33"/>
    </row>
    <row r="106" spans="2:18" s="1" customFormat="1" ht="30" customHeight="1">
      <c r="B106" s="31"/>
      <c r="C106" s="183" t="s">
        <v>16</v>
      </c>
      <c r="D106" s="182"/>
      <c r="E106" s="182"/>
      <c r="F106" s="285" t="str">
        <f>F6</f>
        <v xml:space="preserve"> Český rozhlas</v>
      </c>
      <c r="G106" s="286"/>
      <c r="H106" s="286"/>
      <c r="I106" s="286"/>
      <c r="J106" s="286"/>
      <c r="K106" s="286"/>
      <c r="L106" s="286"/>
      <c r="M106" s="286"/>
      <c r="N106" s="286"/>
      <c r="O106" s="286"/>
      <c r="P106" s="286"/>
      <c r="Q106" s="182"/>
      <c r="R106" s="33"/>
    </row>
    <row r="107" spans="2:18" s="1" customFormat="1" ht="36.950000000000003" customHeight="1">
      <c r="B107" s="31"/>
      <c r="C107" s="65" t="s">
        <v>92</v>
      </c>
      <c r="D107" s="182"/>
      <c r="E107" s="182"/>
      <c r="F107" s="244">
        <v>4</v>
      </c>
      <c r="G107" s="284"/>
      <c r="H107" s="284"/>
      <c r="I107" s="284"/>
      <c r="J107" s="284"/>
      <c r="K107" s="284"/>
      <c r="L107" s="284"/>
      <c r="M107" s="284"/>
      <c r="N107" s="284"/>
      <c r="O107" s="284"/>
      <c r="P107" s="284"/>
      <c r="Q107" s="182"/>
      <c r="R107" s="33"/>
    </row>
    <row r="108" spans="2:18" s="1" customFormat="1" ht="6.95" customHeight="1">
      <c r="B108" s="31"/>
      <c r="C108" s="182"/>
      <c r="D108" s="182"/>
      <c r="E108" s="182"/>
      <c r="F108" s="182"/>
      <c r="G108" s="182"/>
      <c r="H108" s="182"/>
      <c r="I108" s="182"/>
      <c r="J108" s="182"/>
      <c r="K108" s="182"/>
      <c r="L108" s="182"/>
      <c r="M108" s="182"/>
      <c r="N108" s="182"/>
      <c r="O108" s="182"/>
      <c r="P108" s="182"/>
      <c r="Q108" s="182"/>
      <c r="R108" s="33"/>
    </row>
    <row r="109" spans="2:18" s="1" customFormat="1" ht="18" customHeight="1">
      <c r="B109" s="31"/>
      <c r="C109" s="183" t="s">
        <v>19</v>
      </c>
      <c r="D109" s="182"/>
      <c r="E109" s="182"/>
      <c r="F109" s="175" t="str">
        <f>F9</f>
        <v xml:space="preserve"> </v>
      </c>
      <c r="G109" s="182"/>
      <c r="H109" s="182"/>
      <c r="I109" s="182"/>
      <c r="J109" s="182"/>
      <c r="K109" s="183" t="s">
        <v>21</v>
      </c>
      <c r="L109" s="182"/>
      <c r="M109" s="287" t="str">
        <f>IF(O9="","",O9)</f>
        <v>6. 2. 2019</v>
      </c>
      <c r="N109" s="287"/>
      <c r="O109" s="287"/>
      <c r="P109" s="287"/>
      <c r="Q109" s="182"/>
      <c r="R109" s="33"/>
    </row>
    <row r="110" spans="2:18" s="1" customFormat="1" ht="6.95" customHeight="1">
      <c r="B110" s="31"/>
      <c r="C110" s="182"/>
      <c r="D110" s="182"/>
      <c r="E110" s="182"/>
      <c r="F110" s="182"/>
      <c r="G110" s="182"/>
      <c r="H110" s="182"/>
      <c r="I110" s="182"/>
      <c r="J110" s="182"/>
      <c r="K110" s="182"/>
      <c r="L110" s="182"/>
      <c r="M110" s="182"/>
      <c r="N110" s="182"/>
      <c r="O110" s="182"/>
      <c r="P110" s="182"/>
      <c r="Q110" s="182"/>
      <c r="R110" s="33"/>
    </row>
    <row r="111" spans="2:18" s="1" customFormat="1" ht="15">
      <c r="B111" s="31"/>
      <c r="C111" s="183" t="s">
        <v>23</v>
      </c>
      <c r="D111" s="182"/>
      <c r="E111" s="182"/>
      <c r="F111" s="175" t="str">
        <f>E12</f>
        <v xml:space="preserve"> </v>
      </c>
      <c r="G111" s="182"/>
      <c r="H111" s="182"/>
      <c r="I111" s="182"/>
      <c r="J111" s="182"/>
      <c r="K111" s="183" t="s">
        <v>27</v>
      </c>
      <c r="L111" s="182"/>
      <c r="M111" s="268" t="str">
        <f>E18</f>
        <v xml:space="preserve"> </v>
      </c>
      <c r="N111" s="268"/>
      <c r="O111" s="268"/>
      <c r="P111" s="268"/>
      <c r="Q111" s="268"/>
      <c r="R111" s="33"/>
    </row>
    <row r="112" spans="2:18" s="1" customFormat="1" ht="14.45" customHeight="1">
      <c r="B112" s="31"/>
      <c r="C112" s="183" t="s">
        <v>26</v>
      </c>
      <c r="D112" s="182"/>
      <c r="E112" s="182"/>
      <c r="F112" s="175" t="str">
        <f>IF(E15="","",E15)</f>
        <v xml:space="preserve"> </v>
      </c>
      <c r="G112" s="182"/>
      <c r="H112" s="182"/>
      <c r="I112" s="182"/>
      <c r="J112" s="182"/>
      <c r="K112" s="183" t="s">
        <v>29</v>
      </c>
      <c r="L112" s="182"/>
      <c r="M112" s="268" t="str">
        <f>E21</f>
        <v xml:space="preserve"> </v>
      </c>
      <c r="N112" s="268"/>
      <c r="O112" s="268"/>
      <c r="P112" s="268"/>
      <c r="Q112" s="268"/>
      <c r="R112" s="33"/>
    </row>
    <row r="113" spans="2:65" s="1" customFormat="1" ht="10.35" customHeight="1">
      <c r="B113" s="31"/>
      <c r="C113" s="182"/>
      <c r="D113" s="182"/>
      <c r="E113" s="182"/>
      <c r="F113" s="182"/>
      <c r="G113" s="182"/>
      <c r="H113" s="182"/>
      <c r="I113" s="182"/>
      <c r="J113" s="182"/>
      <c r="K113" s="182"/>
      <c r="L113" s="182"/>
      <c r="M113" s="182"/>
      <c r="N113" s="182"/>
      <c r="O113" s="182"/>
      <c r="P113" s="182"/>
      <c r="Q113" s="182"/>
      <c r="R113" s="33"/>
    </row>
    <row r="114" spans="2:65" s="8" customFormat="1" ht="29.25" customHeight="1">
      <c r="B114" s="117"/>
      <c r="C114" s="118" t="s">
        <v>119</v>
      </c>
      <c r="D114" s="179" t="s">
        <v>120</v>
      </c>
      <c r="E114" s="179" t="s">
        <v>51</v>
      </c>
      <c r="F114" s="292" t="s">
        <v>121</v>
      </c>
      <c r="G114" s="292"/>
      <c r="H114" s="292"/>
      <c r="I114" s="292"/>
      <c r="J114" s="179" t="s">
        <v>122</v>
      </c>
      <c r="K114" s="179" t="s">
        <v>123</v>
      </c>
      <c r="L114" s="292" t="s">
        <v>124</v>
      </c>
      <c r="M114" s="292"/>
      <c r="N114" s="292" t="s">
        <v>96</v>
      </c>
      <c r="O114" s="292"/>
      <c r="P114" s="292"/>
      <c r="Q114" s="293"/>
      <c r="R114" s="120"/>
      <c r="T114" s="72" t="s">
        <v>125</v>
      </c>
      <c r="U114" s="73" t="s">
        <v>33</v>
      </c>
      <c r="V114" s="73" t="s">
        <v>126</v>
      </c>
      <c r="W114" s="73" t="s">
        <v>127</v>
      </c>
      <c r="X114" s="73" t="s">
        <v>128</v>
      </c>
      <c r="Y114" s="73" t="s">
        <v>129</v>
      </c>
      <c r="Z114" s="73" t="s">
        <v>130</v>
      </c>
      <c r="AA114" s="74" t="s">
        <v>131</v>
      </c>
    </row>
    <row r="115" spans="2:65" s="1" customFormat="1" ht="29.25" customHeight="1">
      <c r="B115" s="31"/>
      <c r="C115" s="76" t="s">
        <v>93</v>
      </c>
      <c r="D115" s="182"/>
      <c r="E115" s="182"/>
      <c r="F115" s="182"/>
      <c r="G115" s="182"/>
      <c r="H115" s="182"/>
      <c r="I115" s="182"/>
      <c r="J115" s="182"/>
      <c r="K115" s="182"/>
      <c r="L115" s="182"/>
      <c r="M115" s="182"/>
      <c r="N115" s="301">
        <f>SUM(N116,N140)</f>
        <v>0</v>
      </c>
      <c r="O115" s="302"/>
      <c r="P115" s="302"/>
      <c r="Q115" s="302"/>
      <c r="R115" s="33"/>
      <c r="T115" s="75"/>
      <c r="U115" s="47"/>
      <c r="V115" s="47"/>
      <c r="W115" s="121" t="e">
        <f>W116+#REF!+W140</f>
        <v>#REF!</v>
      </c>
      <c r="X115" s="47"/>
      <c r="Y115" s="121" t="e">
        <f>Y116+#REF!+Y140</f>
        <v>#REF!</v>
      </c>
      <c r="Z115" s="47"/>
      <c r="AA115" s="122" t="e">
        <f>AA116+#REF!+AA140</f>
        <v>#REF!</v>
      </c>
      <c r="AT115" s="18" t="s">
        <v>67</v>
      </c>
      <c r="AU115" s="18" t="s">
        <v>98</v>
      </c>
      <c r="BK115" s="123" t="e">
        <f>BK116+#REF!+BK140</f>
        <v>#REF!</v>
      </c>
    </row>
    <row r="116" spans="2:65" s="9" customFormat="1" ht="37.35" customHeight="1">
      <c r="B116" s="124"/>
      <c r="C116" s="125"/>
      <c r="D116" s="126" t="s">
        <v>99</v>
      </c>
      <c r="E116" s="126"/>
      <c r="F116" s="126"/>
      <c r="G116" s="126"/>
      <c r="H116" s="126"/>
      <c r="I116" s="126"/>
      <c r="J116" s="126"/>
      <c r="K116" s="126"/>
      <c r="L116" s="126"/>
      <c r="M116" s="126"/>
      <c r="N116" s="294">
        <f>SUM(N118,N132,N135)</f>
        <v>0</v>
      </c>
      <c r="O116" s="295"/>
      <c r="P116" s="295"/>
      <c r="Q116" s="295"/>
      <c r="R116" s="127"/>
      <c r="T116" s="128"/>
      <c r="U116" s="125"/>
      <c r="V116" s="125"/>
      <c r="W116" s="129">
        <f>W117+W118+W132+W135</f>
        <v>0</v>
      </c>
      <c r="X116" s="125"/>
      <c r="Y116" s="129">
        <f>Y117+Y118+Y132+Y135</f>
        <v>0</v>
      </c>
      <c r="Z116" s="125"/>
      <c r="AA116" s="130">
        <f>AA117+AA118+AA132+AA135</f>
        <v>0</v>
      </c>
      <c r="AR116" s="131" t="s">
        <v>74</v>
      </c>
      <c r="AT116" s="132" t="s">
        <v>67</v>
      </c>
      <c r="AU116" s="132" t="s">
        <v>68</v>
      </c>
      <c r="AY116" s="131" t="s">
        <v>132</v>
      </c>
      <c r="BK116" s="133">
        <f>BK117+BK118+BK132+BK135</f>
        <v>0</v>
      </c>
    </row>
    <row r="117" spans="2:65" s="9" customFormat="1" ht="19.899999999999999" hidden="1" customHeight="1">
      <c r="B117" s="124"/>
      <c r="C117" s="125"/>
      <c r="D117" s="134" t="s">
        <v>100</v>
      </c>
      <c r="E117" s="134"/>
      <c r="F117" s="134"/>
      <c r="G117" s="134"/>
      <c r="H117" s="134"/>
      <c r="I117" s="134"/>
      <c r="J117" s="134"/>
      <c r="K117" s="134"/>
      <c r="L117" s="134"/>
      <c r="M117" s="134"/>
      <c r="N117" s="311">
        <f>BK117</f>
        <v>0</v>
      </c>
      <c r="O117" s="298"/>
      <c r="P117" s="298"/>
      <c r="Q117" s="298"/>
      <c r="R117" s="127"/>
      <c r="T117" s="128"/>
      <c r="U117" s="125"/>
      <c r="V117" s="125"/>
      <c r="W117" s="129">
        <v>0</v>
      </c>
      <c r="X117" s="125"/>
      <c r="Y117" s="129">
        <v>0</v>
      </c>
      <c r="Z117" s="125"/>
      <c r="AA117" s="130">
        <v>0</v>
      </c>
      <c r="AR117" s="131" t="s">
        <v>74</v>
      </c>
      <c r="AT117" s="132" t="s">
        <v>67</v>
      </c>
      <c r="AU117" s="132" t="s">
        <v>74</v>
      </c>
      <c r="AY117" s="131" t="s">
        <v>132</v>
      </c>
      <c r="BK117" s="133">
        <v>0</v>
      </c>
    </row>
    <row r="118" spans="2:65" s="9" customFormat="1" ht="19.899999999999999" customHeight="1">
      <c r="B118" s="124"/>
      <c r="C118" s="125"/>
      <c r="D118" s="134" t="s">
        <v>104</v>
      </c>
      <c r="E118" s="134"/>
      <c r="F118" s="134"/>
      <c r="G118" s="134"/>
      <c r="H118" s="134"/>
      <c r="I118" s="134"/>
      <c r="J118" s="134"/>
      <c r="K118" s="134"/>
      <c r="L118" s="134"/>
      <c r="M118" s="134"/>
      <c r="N118" s="273">
        <f>SUM(N119:Q131)</f>
        <v>0</v>
      </c>
      <c r="O118" s="274"/>
      <c r="P118" s="274"/>
      <c r="Q118" s="274"/>
      <c r="R118" s="127"/>
      <c r="T118" s="128"/>
      <c r="U118" s="125"/>
      <c r="V118" s="125"/>
      <c r="W118" s="129">
        <f>SUM(W119:W131)</f>
        <v>0</v>
      </c>
      <c r="X118" s="125"/>
      <c r="Y118" s="129">
        <f>SUM(Y119:Y131)</f>
        <v>0</v>
      </c>
      <c r="Z118" s="125"/>
      <c r="AA118" s="130">
        <f>SUM(AA119:AA131)</f>
        <v>0</v>
      </c>
      <c r="AR118" s="131" t="s">
        <v>74</v>
      </c>
      <c r="AT118" s="132" t="s">
        <v>67</v>
      </c>
      <c r="AU118" s="132" t="s">
        <v>74</v>
      </c>
      <c r="AY118" s="131" t="s">
        <v>132</v>
      </c>
      <c r="BK118" s="133">
        <f>SUM(BK119:BK131)</f>
        <v>0</v>
      </c>
    </row>
    <row r="119" spans="2:65" s="1" customFormat="1" ht="25.5" customHeight="1">
      <c r="B119" s="135"/>
      <c r="C119" s="136">
        <v>1</v>
      </c>
      <c r="D119" s="136" t="s">
        <v>133</v>
      </c>
      <c r="E119" s="145" t="s">
        <v>218</v>
      </c>
      <c r="F119" s="275" t="s">
        <v>377</v>
      </c>
      <c r="G119" s="275"/>
      <c r="H119" s="275"/>
      <c r="I119" s="275"/>
      <c r="J119" s="138" t="s">
        <v>136</v>
      </c>
      <c r="K119" s="139">
        <v>102.95</v>
      </c>
      <c r="L119" s="271"/>
      <c r="M119" s="271"/>
      <c r="N119" s="271">
        <f t="shared" ref="N119:N131" si="0">ROUND(L119*K119,2)</f>
        <v>0</v>
      </c>
      <c r="O119" s="271"/>
      <c r="P119" s="271"/>
      <c r="Q119" s="271"/>
      <c r="R119" s="140"/>
      <c r="T119" s="141" t="s">
        <v>5</v>
      </c>
      <c r="U119" s="40" t="s">
        <v>34</v>
      </c>
      <c r="V119" s="142">
        <v>0</v>
      </c>
      <c r="W119" s="142">
        <f t="shared" ref="W119:W131" si="1">V119*K119</f>
        <v>0</v>
      </c>
      <c r="X119" s="142">
        <v>0</v>
      </c>
      <c r="Y119" s="142">
        <f t="shared" ref="Y119:Y131" si="2">X119*K119</f>
        <v>0</v>
      </c>
      <c r="Z119" s="142">
        <v>0</v>
      </c>
      <c r="AA119" s="143">
        <f t="shared" ref="AA119:AA131" si="3">Z119*K119</f>
        <v>0</v>
      </c>
      <c r="AR119" s="18" t="s">
        <v>137</v>
      </c>
      <c r="AT119" s="18" t="s">
        <v>133</v>
      </c>
      <c r="AU119" s="18" t="s">
        <v>90</v>
      </c>
      <c r="AY119" s="18" t="s">
        <v>132</v>
      </c>
      <c r="BE119" s="144">
        <f t="shared" ref="BE119:BE131" si="4">IF(U119="základní",N119,0)</f>
        <v>0</v>
      </c>
      <c r="BF119" s="144">
        <f t="shared" ref="BF119:BF131" si="5">IF(U119="snížená",N119,0)</f>
        <v>0</v>
      </c>
      <c r="BG119" s="144">
        <f t="shared" ref="BG119:BG131" si="6">IF(U119="zákl. přenesená",N119,0)</f>
        <v>0</v>
      </c>
      <c r="BH119" s="144">
        <f t="shared" ref="BH119:BH131" si="7">IF(U119="sníž. přenesená",N119,0)</f>
        <v>0</v>
      </c>
      <c r="BI119" s="144">
        <f t="shared" ref="BI119:BI131" si="8">IF(U119="nulová",N119,0)</f>
        <v>0</v>
      </c>
      <c r="BJ119" s="18" t="s">
        <v>74</v>
      </c>
      <c r="BK119" s="144">
        <f t="shared" ref="BK119:BK131" si="9">ROUND(L119*K119,2)</f>
        <v>0</v>
      </c>
      <c r="BL119" s="18" t="s">
        <v>137</v>
      </c>
      <c r="BM119" s="18" t="s">
        <v>90</v>
      </c>
    </row>
    <row r="120" spans="2:65" s="1" customFormat="1" ht="25.5" customHeight="1">
      <c r="B120" s="135"/>
      <c r="C120" s="136">
        <v>2</v>
      </c>
      <c r="D120" s="136" t="s">
        <v>133</v>
      </c>
      <c r="E120" s="145" t="s">
        <v>221</v>
      </c>
      <c r="F120" s="275" t="s">
        <v>378</v>
      </c>
      <c r="G120" s="275"/>
      <c r="H120" s="275"/>
      <c r="I120" s="275"/>
      <c r="J120" s="138" t="s">
        <v>136</v>
      </c>
      <c r="K120" s="139">
        <v>102.95</v>
      </c>
      <c r="L120" s="312"/>
      <c r="M120" s="312"/>
      <c r="N120" s="271">
        <f t="shared" si="0"/>
        <v>0</v>
      </c>
      <c r="O120" s="271"/>
      <c r="P120" s="271"/>
      <c r="Q120" s="271"/>
      <c r="R120" s="140"/>
      <c r="T120" s="141"/>
      <c r="U120" s="40"/>
      <c r="V120" s="142"/>
      <c r="W120" s="142"/>
      <c r="X120" s="142"/>
      <c r="Y120" s="142"/>
      <c r="Z120" s="142"/>
      <c r="AA120" s="143"/>
      <c r="AR120" s="18"/>
      <c r="AT120" s="18"/>
      <c r="AU120" s="18"/>
      <c r="AY120" s="18"/>
      <c r="BE120" s="144"/>
      <c r="BF120" s="144"/>
      <c r="BG120" s="144"/>
      <c r="BH120" s="144"/>
      <c r="BI120" s="144"/>
      <c r="BJ120" s="18"/>
      <c r="BK120" s="144"/>
      <c r="BL120" s="18"/>
      <c r="BM120" s="18"/>
    </row>
    <row r="121" spans="2:65" s="1" customFormat="1" ht="25.5" customHeight="1">
      <c r="B121" s="135"/>
      <c r="C121" s="136">
        <v>3</v>
      </c>
      <c r="D121" s="136" t="s">
        <v>133</v>
      </c>
      <c r="E121" s="145" t="s">
        <v>224</v>
      </c>
      <c r="F121" s="275" t="s">
        <v>379</v>
      </c>
      <c r="G121" s="275"/>
      <c r="H121" s="275"/>
      <c r="I121" s="275"/>
      <c r="J121" s="138" t="s">
        <v>136</v>
      </c>
      <c r="K121" s="139">
        <v>102.95</v>
      </c>
      <c r="L121" s="313"/>
      <c r="M121" s="313"/>
      <c r="N121" s="271">
        <f t="shared" si="0"/>
        <v>0</v>
      </c>
      <c r="O121" s="271"/>
      <c r="P121" s="271"/>
      <c r="Q121" s="271"/>
      <c r="R121" s="140"/>
      <c r="T121" s="141"/>
      <c r="U121" s="40"/>
      <c r="V121" s="142"/>
      <c r="W121" s="142"/>
      <c r="X121" s="142"/>
      <c r="Y121" s="142"/>
      <c r="Z121" s="142"/>
      <c r="AA121" s="143"/>
      <c r="AR121" s="18"/>
      <c r="AT121" s="18"/>
      <c r="AU121" s="18"/>
      <c r="AY121" s="18"/>
      <c r="BE121" s="144"/>
      <c r="BF121" s="144"/>
      <c r="BG121" s="144"/>
      <c r="BH121" s="144"/>
      <c r="BI121" s="144"/>
      <c r="BJ121" s="18"/>
      <c r="BK121" s="144"/>
      <c r="BL121" s="18"/>
      <c r="BM121" s="18"/>
    </row>
    <row r="122" spans="2:65" s="1" customFormat="1" ht="25.5" customHeight="1">
      <c r="B122" s="135"/>
      <c r="C122" s="136">
        <v>4</v>
      </c>
      <c r="D122" s="136" t="s">
        <v>133</v>
      </c>
      <c r="E122" s="145" t="s">
        <v>227</v>
      </c>
      <c r="F122" s="275" t="s">
        <v>380</v>
      </c>
      <c r="G122" s="275"/>
      <c r="H122" s="275"/>
      <c r="I122" s="275"/>
      <c r="J122" s="138" t="s">
        <v>136</v>
      </c>
      <c r="K122" s="139">
        <v>102.95</v>
      </c>
      <c r="L122" s="312"/>
      <c r="M122" s="312"/>
      <c r="N122" s="271">
        <f t="shared" si="0"/>
        <v>0</v>
      </c>
      <c r="O122" s="271"/>
      <c r="P122" s="271"/>
      <c r="Q122" s="271"/>
      <c r="R122" s="140"/>
      <c r="T122" s="141"/>
      <c r="U122" s="40"/>
      <c r="V122" s="142"/>
      <c r="W122" s="142"/>
      <c r="X122" s="142"/>
      <c r="Y122" s="142"/>
      <c r="Z122" s="142"/>
      <c r="AA122" s="143"/>
      <c r="AR122" s="18"/>
      <c r="AT122" s="18"/>
      <c r="AU122" s="18"/>
      <c r="AY122" s="18"/>
      <c r="BE122" s="144"/>
      <c r="BF122" s="144"/>
      <c r="BG122" s="144"/>
      <c r="BH122" s="144"/>
      <c r="BI122" s="144"/>
      <c r="BJ122" s="18"/>
      <c r="BK122" s="144"/>
      <c r="BL122" s="18"/>
      <c r="BM122" s="18"/>
    </row>
    <row r="123" spans="2:65" s="1" customFormat="1" ht="25.5" customHeight="1">
      <c r="B123" s="135"/>
      <c r="C123" s="136">
        <v>5</v>
      </c>
      <c r="D123" s="136" t="s">
        <v>133</v>
      </c>
      <c r="E123" s="145" t="s">
        <v>230</v>
      </c>
      <c r="F123" s="275" t="s">
        <v>381</v>
      </c>
      <c r="G123" s="275"/>
      <c r="H123" s="275"/>
      <c r="I123" s="275"/>
      <c r="J123" s="138" t="s">
        <v>136</v>
      </c>
      <c r="K123" s="139">
        <v>102.95</v>
      </c>
      <c r="L123" s="313"/>
      <c r="M123" s="313"/>
      <c r="N123" s="271">
        <f t="shared" si="0"/>
        <v>0</v>
      </c>
      <c r="O123" s="271"/>
      <c r="P123" s="271"/>
      <c r="Q123" s="271"/>
      <c r="R123" s="140"/>
      <c r="T123" s="141"/>
      <c r="U123" s="40"/>
      <c r="V123" s="142"/>
      <c r="W123" s="142"/>
      <c r="X123" s="142"/>
      <c r="Y123" s="142"/>
      <c r="Z123" s="142"/>
      <c r="AA123" s="143"/>
      <c r="AR123" s="18"/>
      <c r="AT123" s="18"/>
      <c r="AU123" s="18"/>
      <c r="AY123" s="18"/>
      <c r="BE123" s="144"/>
      <c r="BF123" s="144"/>
      <c r="BG123" s="144"/>
      <c r="BH123" s="144"/>
      <c r="BI123" s="144"/>
      <c r="BJ123" s="18"/>
      <c r="BK123" s="144"/>
      <c r="BL123" s="18"/>
      <c r="BM123" s="18"/>
    </row>
    <row r="124" spans="2:65" s="1" customFormat="1" ht="25.5" customHeight="1">
      <c r="B124" s="135"/>
      <c r="C124" s="136">
        <v>6</v>
      </c>
      <c r="D124" s="136" t="s">
        <v>133</v>
      </c>
      <c r="E124" s="145" t="s">
        <v>233</v>
      </c>
      <c r="F124" s="275" t="s">
        <v>382</v>
      </c>
      <c r="G124" s="275"/>
      <c r="H124" s="275"/>
      <c r="I124" s="275"/>
      <c r="J124" s="138" t="s">
        <v>136</v>
      </c>
      <c r="K124" s="139">
        <v>102.95</v>
      </c>
      <c r="L124" s="271"/>
      <c r="M124" s="271"/>
      <c r="N124" s="271">
        <f t="shared" si="0"/>
        <v>0</v>
      </c>
      <c r="O124" s="271"/>
      <c r="P124" s="271"/>
      <c r="Q124" s="271"/>
      <c r="R124" s="140"/>
      <c r="T124" s="141"/>
      <c r="U124" s="40"/>
      <c r="V124" s="142"/>
      <c r="W124" s="142"/>
      <c r="X124" s="142"/>
      <c r="Y124" s="142"/>
      <c r="Z124" s="142"/>
      <c r="AA124" s="143"/>
      <c r="AR124" s="18"/>
      <c r="AT124" s="18"/>
      <c r="AU124" s="18"/>
      <c r="AY124" s="18"/>
      <c r="BE124" s="144"/>
      <c r="BF124" s="144"/>
      <c r="BG124" s="144"/>
      <c r="BH124" s="144"/>
      <c r="BI124" s="144"/>
      <c r="BJ124" s="18"/>
      <c r="BK124" s="144"/>
      <c r="BL124" s="18"/>
      <c r="BM124" s="18"/>
    </row>
    <row r="125" spans="2:65" s="1" customFormat="1" ht="25.5" customHeight="1">
      <c r="B125" s="135"/>
      <c r="C125" s="136">
        <v>7</v>
      </c>
      <c r="D125" s="136" t="s">
        <v>133</v>
      </c>
      <c r="E125" s="145" t="s">
        <v>383</v>
      </c>
      <c r="F125" s="305" t="s">
        <v>384</v>
      </c>
      <c r="G125" s="306"/>
      <c r="H125" s="306"/>
      <c r="I125" s="307"/>
      <c r="J125" s="138" t="s">
        <v>136</v>
      </c>
      <c r="K125" s="139">
        <v>102.95</v>
      </c>
      <c r="L125" s="271"/>
      <c r="M125" s="271"/>
      <c r="N125" s="271">
        <f t="shared" si="0"/>
        <v>0</v>
      </c>
      <c r="O125" s="271"/>
      <c r="P125" s="271"/>
      <c r="Q125" s="271"/>
      <c r="R125" s="140"/>
      <c r="T125" s="141"/>
      <c r="U125" s="40"/>
      <c r="V125" s="142"/>
      <c r="W125" s="142"/>
      <c r="X125" s="142"/>
      <c r="Y125" s="142"/>
      <c r="Z125" s="142"/>
      <c r="AA125" s="143"/>
      <c r="AR125" s="18"/>
      <c r="AT125" s="18"/>
      <c r="AU125" s="18"/>
      <c r="AY125" s="18"/>
      <c r="BE125" s="144"/>
      <c r="BF125" s="144"/>
      <c r="BG125" s="144"/>
      <c r="BH125" s="144"/>
      <c r="BI125" s="144"/>
      <c r="BJ125" s="18"/>
      <c r="BK125" s="144"/>
      <c r="BL125" s="18"/>
      <c r="BM125" s="18"/>
    </row>
    <row r="126" spans="2:65" s="1" customFormat="1" ht="25.5" customHeight="1">
      <c r="B126" s="135"/>
      <c r="C126" s="136">
        <v>8</v>
      </c>
      <c r="D126" s="136" t="s">
        <v>133</v>
      </c>
      <c r="E126" s="145" t="s">
        <v>383</v>
      </c>
      <c r="F126" s="305" t="s">
        <v>430</v>
      </c>
      <c r="G126" s="306"/>
      <c r="H126" s="306"/>
      <c r="I126" s="307"/>
      <c r="J126" s="138" t="s">
        <v>136</v>
      </c>
      <c r="K126" s="139">
        <v>17.5</v>
      </c>
      <c r="L126" s="271"/>
      <c r="M126" s="271"/>
      <c r="N126" s="271">
        <f t="shared" si="0"/>
        <v>0</v>
      </c>
      <c r="O126" s="271"/>
      <c r="P126" s="271"/>
      <c r="Q126" s="271"/>
      <c r="R126" s="140"/>
      <c r="T126" s="141"/>
      <c r="U126" s="40"/>
      <c r="V126" s="142"/>
      <c r="W126" s="142"/>
      <c r="X126" s="142"/>
      <c r="Y126" s="142"/>
      <c r="Z126" s="142"/>
      <c r="AA126" s="143"/>
      <c r="AR126" s="18"/>
      <c r="AT126" s="18"/>
      <c r="AU126" s="18"/>
      <c r="AY126" s="18"/>
      <c r="BE126" s="144"/>
      <c r="BF126" s="144"/>
      <c r="BG126" s="144"/>
      <c r="BH126" s="144"/>
      <c r="BI126" s="144"/>
      <c r="BJ126" s="18"/>
      <c r="BK126" s="144"/>
      <c r="BL126" s="18"/>
      <c r="BM126" s="18"/>
    </row>
    <row r="127" spans="2:65" s="1" customFormat="1" ht="38.25" customHeight="1">
      <c r="B127" s="135"/>
      <c r="C127" s="136">
        <v>9</v>
      </c>
      <c r="D127" s="136" t="s">
        <v>133</v>
      </c>
      <c r="E127" s="145" t="s">
        <v>385</v>
      </c>
      <c r="F127" s="275" t="s">
        <v>386</v>
      </c>
      <c r="G127" s="275"/>
      <c r="H127" s="275"/>
      <c r="I127" s="275"/>
      <c r="J127" s="138" t="s">
        <v>136</v>
      </c>
      <c r="K127" s="139">
        <v>102.95</v>
      </c>
      <c r="L127" s="271"/>
      <c r="M127" s="271"/>
      <c r="N127" s="271">
        <f t="shared" si="0"/>
        <v>0</v>
      </c>
      <c r="O127" s="271"/>
      <c r="P127" s="271"/>
      <c r="Q127" s="271"/>
      <c r="R127" s="140"/>
      <c r="T127" s="141" t="s">
        <v>5</v>
      </c>
      <c r="U127" s="40" t="s">
        <v>34</v>
      </c>
      <c r="V127" s="142">
        <v>0</v>
      </c>
      <c r="W127" s="142">
        <f t="shared" si="1"/>
        <v>0</v>
      </c>
      <c r="X127" s="142">
        <v>0</v>
      </c>
      <c r="Y127" s="142">
        <f t="shared" si="2"/>
        <v>0</v>
      </c>
      <c r="Z127" s="142">
        <v>0</v>
      </c>
      <c r="AA127" s="143">
        <f t="shared" si="3"/>
        <v>0</v>
      </c>
      <c r="AR127" s="18" t="s">
        <v>137</v>
      </c>
      <c r="AT127" s="18" t="s">
        <v>133</v>
      </c>
      <c r="AU127" s="18" t="s">
        <v>90</v>
      </c>
      <c r="AY127" s="18" t="s">
        <v>132</v>
      </c>
      <c r="BE127" s="144">
        <f t="shared" si="4"/>
        <v>0</v>
      </c>
      <c r="BF127" s="144">
        <f t="shared" si="5"/>
        <v>0</v>
      </c>
      <c r="BG127" s="144">
        <f t="shared" si="6"/>
        <v>0</v>
      </c>
      <c r="BH127" s="144">
        <f t="shared" si="7"/>
        <v>0</v>
      </c>
      <c r="BI127" s="144">
        <f t="shared" si="8"/>
        <v>0</v>
      </c>
      <c r="BJ127" s="18" t="s">
        <v>74</v>
      </c>
      <c r="BK127" s="144">
        <f t="shared" si="9"/>
        <v>0</v>
      </c>
      <c r="BL127" s="18" t="s">
        <v>137</v>
      </c>
      <c r="BM127" s="18" t="s">
        <v>137</v>
      </c>
    </row>
    <row r="128" spans="2:65" s="1" customFormat="1" ht="16.5" customHeight="1">
      <c r="B128" s="135"/>
      <c r="C128" s="136">
        <v>10</v>
      </c>
      <c r="D128" s="136" t="s">
        <v>133</v>
      </c>
      <c r="E128" s="145" t="s">
        <v>387</v>
      </c>
      <c r="F128" s="275" t="s">
        <v>388</v>
      </c>
      <c r="G128" s="275"/>
      <c r="H128" s="275"/>
      <c r="I128" s="275"/>
      <c r="J128" s="138" t="s">
        <v>136</v>
      </c>
      <c r="K128" s="139">
        <v>26.75</v>
      </c>
      <c r="L128" s="271"/>
      <c r="M128" s="271"/>
      <c r="N128" s="271">
        <f t="shared" si="0"/>
        <v>0</v>
      </c>
      <c r="O128" s="271"/>
      <c r="P128" s="271"/>
      <c r="Q128" s="271"/>
      <c r="R128" s="140"/>
      <c r="T128" s="141" t="s">
        <v>5</v>
      </c>
      <c r="U128" s="40" t="s">
        <v>34</v>
      </c>
      <c r="V128" s="142">
        <v>0</v>
      </c>
      <c r="W128" s="142">
        <f t="shared" si="1"/>
        <v>0</v>
      </c>
      <c r="X128" s="142">
        <v>0</v>
      </c>
      <c r="Y128" s="142">
        <f t="shared" si="2"/>
        <v>0</v>
      </c>
      <c r="Z128" s="142">
        <v>0</v>
      </c>
      <c r="AA128" s="143">
        <f t="shared" si="3"/>
        <v>0</v>
      </c>
      <c r="AR128" s="18" t="s">
        <v>137</v>
      </c>
      <c r="AT128" s="18" t="s">
        <v>133</v>
      </c>
      <c r="AU128" s="18" t="s">
        <v>90</v>
      </c>
      <c r="AY128" s="18" t="s">
        <v>132</v>
      </c>
      <c r="BE128" s="144">
        <f t="shared" si="4"/>
        <v>0</v>
      </c>
      <c r="BF128" s="144">
        <f t="shared" si="5"/>
        <v>0</v>
      </c>
      <c r="BG128" s="144">
        <f t="shared" si="6"/>
        <v>0</v>
      </c>
      <c r="BH128" s="144">
        <f t="shared" si="7"/>
        <v>0</v>
      </c>
      <c r="BI128" s="144">
        <f t="shared" si="8"/>
        <v>0</v>
      </c>
      <c r="BJ128" s="18" t="s">
        <v>74</v>
      </c>
      <c r="BK128" s="144">
        <f t="shared" si="9"/>
        <v>0</v>
      </c>
      <c r="BL128" s="18" t="s">
        <v>137</v>
      </c>
      <c r="BM128" s="18" t="s">
        <v>142</v>
      </c>
    </row>
    <row r="129" spans="2:65" s="1" customFormat="1" ht="25.5" customHeight="1">
      <c r="B129" s="135"/>
      <c r="C129" s="136">
        <v>11</v>
      </c>
      <c r="D129" s="136" t="s">
        <v>133</v>
      </c>
      <c r="E129" s="145" t="s">
        <v>389</v>
      </c>
      <c r="F129" s="275" t="s">
        <v>390</v>
      </c>
      <c r="G129" s="275"/>
      <c r="H129" s="275"/>
      <c r="I129" s="275"/>
      <c r="J129" s="138" t="s">
        <v>136</v>
      </c>
      <c r="K129" s="139">
        <v>17.5</v>
      </c>
      <c r="L129" s="271"/>
      <c r="M129" s="271"/>
      <c r="N129" s="271">
        <f t="shared" si="0"/>
        <v>0</v>
      </c>
      <c r="O129" s="271"/>
      <c r="P129" s="271"/>
      <c r="Q129" s="271"/>
      <c r="R129" s="140"/>
      <c r="T129" s="141" t="s">
        <v>5</v>
      </c>
      <c r="U129" s="40" t="s">
        <v>34</v>
      </c>
      <c r="V129" s="142">
        <v>0</v>
      </c>
      <c r="W129" s="142">
        <f t="shared" si="1"/>
        <v>0</v>
      </c>
      <c r="X129" s="142">
        <v>0</v>
      </c>
      <c r="Y129" s="142">
        <f t="shared" si="2"/>
        <v>0</v>
      </c>
      <c r="Z129" s="142">
        <v>0</v>
      </c>
      <c r="AA129" s="143">
        <f t="shared" si="3"/>
        <v>0</v>
      </c>
      <c r="AR129" s="18" t="s">
        <v>137</v>
      </c>
      <c r="AT129" s="18" t="s">
        <v>133</v>
      </c>
      <c r="AU129" s="18" t="s">
        <v>90</v>
      </c>
      <c r="AY129" s="18" t="s">
        <v>132</v>
      </c>
      <c r="BE129" s="144">
        <f t="shared" si="4"/>
        <v>0</v>
      </c>
      <c r="BF129" s="144">
        <f t="shared" si="5"/>
        <v>0</v>
      </c>
      <c r="BG129" s="144">
        <f t="shared" si="6"/>
        <v>0</v>
      </c>
      <c r="BH129" s="144">
        <f t="shared" si="7"/>
        <v>0</v>
      </c>
      <c r="BI129" s="144">
        <f t="shared" si="8"/>
        <v>0</v>
      </c>
      <c r="BJ129" s="18" t="s">
        <v>74</v>
      </c>
      <c r="BK129" s="144">
        <f t="shared" si="9"/>
        <v>0</v>
      </c>
      <c r="BL129" s="18" t="s">
        <v>137</v>
      </c>
      <c r="BM129" s="18" t="s">
        <v>145</v>
      </c>
    </row>
    <row r="130" spans="2:65" s="1" customFormat="1" ht="25.5" customHeight="1">
      <c r="B130" s="135"/>
      <c r="C130" s="136">
        <v>12</v>
      </c>
      <c r="D130" s="136" t="s">
        <v>133</v>
      </c>
      <c r="E130" s="145" t="s">
        <v>391</v>
      </c>
      <c r="F130" s="275" t="s">
        <v>478</v>
      </c>
      <c r="G130" s="275"/>
      <c r="H130" s="275"/>
      <c r="I130" s="275"/>
      <c r="J130" s="138" t="s">
        <v>136</v>
      </c>
      <c r="K130" s="139">
        <v>120.25</v>
      </c>
      <c r="L130" s="271"/>
      <c r="M130" s="271"/>
      <c r="N130" s="271">
        <f t="shared" si="0"/>
        <v>0</v>
      </c>
      <c r="O130" s="271"/>
      <c r="P130" s="271"/>
      <c r="Q130" s="271"/>
      <c r="R130" s="140"/>
      <c r="T130" s="141" t="s">
        <v>5</v>
      </c>
      <c r="U130" s="40" t="s">
        <v>34</v>
      </c>
      <c r="V130" s="142">
        <v>0</v>
      </c>
      <c r="W130" s="142">
        <f t="shared" si="1"/>
        <v>0</v>
      </c>
      <c r="X130" s="142">
        <v>0</v>
      </c>
      <c r="Y130" s="142">
        <f t="shared" si="2"/>
        <v>0</v>
      </c>
      <c r="Z130" s="142">
        <v>0</v>
      </c>
      <c r="AA130" s="143">
        <f t="shared" si="3"/>
        <v>0</v>
      </c>
      <c r="AR130" s="18" t="s">
        <v>137</v>
      </c>
      <c r="AT130" s="18" t="s">
        <v>133</v>
      </c>
      <c r="AU130" s="18" t="s">
        <v>90</v>
      </c>
      <c r="AY130" s="18" t="s">
        <v>132</v>
      </c>
      <c r="BE130" s="144">
        <f t="shared" si="4"/>
        <v>0</v>
      </c>
      <c r="BF130" s="144">
        <f t="shared" si="5"/>
        <v>0</v>
      </c>
      <c r="BG130" s="144">
        <f t="shared" si="6"/>
        <v>0</v>
      </c>
      <c r="BH130" s="144">
        <f t="shared" si="7"/>
        <v>0</v>
      </c>
      <c r="BI130" s="144">
        <f t="shared" si="8"/>
        <v>0</v>
      </c>
      <c r="BJ130" s="18" t="s">
        <v>74</v>
      </c>
      <c r="BK130" s="144">
        <f t="shared" si="9"/>
        <v>0</v>
      </c>
      <c r="BL130" s="18" t="s">
        <v>137</v>
      </c>
      <c r="BM130" s="18" t="s">
        <v>149</v>
      </c>
    </row>
    <row r="131" spans="2:65" s="1" customFormat="1" ht="25.5" customHeight="1">
      <c r="B131" s="135"/>
      <c r="C131" s="136">
        <v>13</v>
      </c>
      <c r="D131" s="136" t="s">
        <v>133</v>
      </c>
      <c r="E131" s="145" t="s">
        <v>477</v>
      </c>
      <c r="F131" s="275" t="s">
        <v>476</v>
      </c>
      <c r="G131" s="275"/>
      <c r="H131" s="275"/>
      <c r="I131" s="275"/>
      <c r="J131" s="138" t="s">
        <v>136</v>
      </c>
      <c r="K131" s="139">
        <v>120.25</v>
      </c>
      <c r="L131" s="271"/>
      <c r="M131" s="271"/>
      <c r="N131" s="271">
        <f t="shared" si="0"/>
        <v>0</v>
      </c>
      <c r="O131" s="271"/>
      <c r="P131" s="271"/>
      <c r="Q131" s="271"/>
      <c r="R131" s="140"/>
      <c r="T131" s="141" t="s">
        <v>5</v>
      </c>
      <c r="U131" s="40" t="s">
        <v>34</v>
      </c>
      <c r="V131" s="142">
        <v>0</v>
      </c>
      <c r="W131" s="142">
        <f t="shared" si="1"/>
        <v>0</v>
      </c>
      <c r="X131" s="142">
        <v>0</v>
      </c>
      <c r="Y131" s="142">
        <f t="shared" si="2"/>
        <v>0</v>
      </c>
      <c r="Z131" s="142">
        <v>0</v>
      </c>
      <c r="AA131" s="143">
        <f t="shared" si="3"/>
        <v>0</v>
      </c>
      <c r="AR131" s="18" t="s">
        <v>137</v>
      </c>
      <c r="AT131" s="18" t="s">
        <v>133</v>
      </c>
      <c r="AU131" s="18" t="s">
        <v>90</v>
      </c>
      <c r="AY131" s="18" t="s">
        <v>132</v>
      </c>
      <c r="BE131" s="144">
        <f t="shared" si="4"/>
        <v>0</v>
      </c>
      <c r="BF131" s="144">
        <f t="shared" si="5"/>
        <v>0</v>
      </c>
      <c r="BG131" s="144">
        <f t="shared" si="6"/>
        <v>0</v>
      </c>
      <c r="BH131" s="144">
        <f t="shared" si="7"/>
        <v>0</v>
      </c>
      <c r="BI131" s="144">
        <f t="shared" si="8"/>
        <v>0</v>
      </c>
      <c r="BJ131" s="18" t="s">
        <v>74</v>
      </c>
      <c r="BK131" s="144">
        <f t="shared" si="9"/>
        <v>0</v>
      </c>
      <c r="BL131" s="18" t="s">
        <v>137</v>
      </c>
      <c r="BM131" s="18" t="s">
        <v>152</v>
      </c>
    </row>
    <row r="132" spans="2:65" s="9" customFormat="1" ht="29.85" customHeight="1">
      <c r="B132" s="124"/>
      <c r="C132" s="125"/>
      <c r="D132" s="134" t="s">
        <v>105</v>
      </c>
      <c r="E132" s="134"/>
      <c r="F132" s="134"/>
      <c r="G132" s="134"/>
      <c r="H132" s="134"/>
      <c r="I132" s="134"/>
      <c r="J132" s="134"/>
      <c r="K132" s="134"/>
      <c r="L132" s="134"/>
      <c r="M132" s="134"/>
      <c r="N132" s="278">
        <f>SUM(N133:Q134)</f>
        <v>0</v>
      </c>
      <c r="O132" s="279"/>
      <c r="P132" s="279"/>
      <c r="Q132" s="279"/>
      <c r="R132" s="127"/>
      <c r="T132" s="128"/>
      <c r="U132" s="125"/>
      <c r="V132" s="125"/>
      <c r="W132" s="129">
        <f>SUM(W133:W134)</f>
        <v>0</v>
      </c>
      <c r="X132" s="125"/>
      <c r="Y132" s="129">
        <f>SUM(Y133:Y134)</f>
        <v>0</v>
      </c>
      <c r="Z132" s="125"/>
      <c r="AA132" s="130">
        <f>SUM(AA133:AA134)</f>
        <v>0</v>
      </c>
      <c r="AR132" s="131" t="s">
        <v>74</v>
      </c>
      <c r="AT132" s="132" t="s">
        <v>67</v>
      </c>
      <c r="AU132" s="132" t="s">
        <v>74</v>
      </c>
      <c r="AY132" s="131" t="s">
        <v>132</v>
      </c>
      <c r="BK132" s="133">
        <f>SUM(BK133:BK134)</f>
        <v>0</v>
      </c>
    </row>
    <row r="133" spans="2:65" s="1" customFormat="1" ht="38.25" customHeight="1">
      <c r="B133" s="135"/>
      <c r="C133" s="136">
        <v>14</v>
      </c>
      <c r="D133" s="136" t="s">
        <v>133</v>
      </c>
      <c r="E133" s="145" t="s">
        <v>244</v>
      </c>
      <c r="F133" s="275" t="s">
        <v>245</v>
      </c>
      <c r="G133" s="275"/>
      <c r="H133" s="275"/>
      <c r="I133" s="275"/>
      <c r="J133" s="138" t="s">
        <v>136</v>
      </c>
      <c r="K133" s="139">
        <v>107.4</v>
      </c>
      <c r="L133" s="271"/>
      <c r="M133" s="271"/>
      <c r="N133" s="271">
        <f>ROUND(L133*K133,2)</f>
        <v>0</v>
      </c>
      <c r="O133" s="271"/>
      <c r="P133" s="271"/>
      <c r="Q133" s="271"/>
      <c r="R133" s="140"/>
      <c r="T133" s="141" t="s">
        <v>5</v>
      </c>
      <c r="U133" s="40" t="s">
        <v>34</v>
      </c>
      <c r="V133" s="142">
        <v>0</v>
      </c>
      <c r="W133" s="142">
        <f>V133*K133</f>
        <v>0</v>
      </c>
      <c r="X133" s="142">
        <v>0</v>
      </c>
      <c r="Y133" s="142">
        <f>X133*K133</f>
        <v>0</v>
      </c>
      <c r="Z133" s="142">
        <v>0</v>
      </c>
      <c r="AA133" s="143">
        <f>Z133*K133</f>
        <v>0</v>
      </c>
      <c r="AR133" s="18" t="s">
        <v>137</v>
      </c>
      <c r="AT133" s="18" t="s">
        <v>133</v>
      </c>
      <c r="AU133" s="18" t="s">
        <v>90</v>
      </c>
      <c r="AY133" s="18" t="s">
        <v>132</v>
      </c>
      <c r="BE133" s="144">
        <f>IF(U133="základní",N133,0)</f>
        <v>0</v>
      </c>
      <c r="BF133" s="144">
        <f>IF(U133="snížená",N133,0)</f>
        <v>0</v>
      </c>
      <c r="BG133" s="144">
        <f>IF(U133="zákl. přenesená",N133,0)</f>
        <v>0</v>
      </c>
      <c r="BH133" s="144">
        <f>IF(U133="sníž. přenesená",N133,0)</f>
        <v>0</v>
      </c>
      <c r="BI133" s="144">
        <f>IF(U133="nulová",N133,0)</f>
        <v>0</v>
      </c>
      <c r="BJ133" s="18" t="s">
        <v>74</v>
      </c>
      <c r="BK133" s="144">
        <f>ROUND(L133*K133,2)</f>
        <v>0</v>
      </c>
      <c r="BL133" s="18" t="s">
        <v>137</v>
      </c>
      <c r="BM133" s="18" t="s">
        <v>156</v>
      </c>
    </row>
    <row r="134" spans="2:65" s="1" customFormat="1" ht="38.25" customHeight="1">
      <c r="B134" s="135"/>
      <c r="C134" s="136">
        <v>15</v>
      </c>
      <c r="D134" s="136" t="s">
        <v>133</v>
      </c>
      <c r="E134" s="145" t="s">
        <v>249</v>
      </c>
      <c r="F134" s="275" t="s">
        <v>250</v>
      </c>
      <c r="G134" s="275"/>
      <c r="H134" s="275"/>
      <c r="I134" s="275"/>
      <c r="J134" s="138" t="s">
        <v>136</v>
      </c>
      <c r="K134" s="139">
        <v>107.4</v>
      </c>
      <c r="L134" s="271"/>
      <c r="M134" s="271"/>
      <c r="N134" s="271">
        <f>ROUND(L134*K134,2)</f>
        <v>0</v>
      </c>
      <c r="O134" s="271"/>
      <c r="P134" s="271"/>
      <c r="Q134" s="271"/>
      <c r="R134" s="140"/>
      <c r="T134" s="141"/>
      <c r="U134" s="40"/>
      <c r="V134" s="142"/>
      <c r="W134" s="142"/>
      <c r="X134" s="142"/>
      <c r="Y134" s="142"/>
      <c r="Z134" s="142"/>
      <c r="AA134" s="143"/>
      <c r="AR134" s="18"/>
      <c r="AT134" s="18"/>
      <c r="AU134" s="18"/>
      <c r="AY134" s="18"/>
      <c r="BE134" s="144"/>
      <c r="BF134" s="144"/>
      <c r="BG134" s="144"/>
      <c r="BH134" s="144"/>
      <c r="BI134" s="144"/>
      <c r="BJ134" s="18"/>
      <c r="BK134" s="144">
        <f>ROUND(L134*K134,2)</f>
        <v>0</v>
      </c>
      <c r="BL134" s="18"/>
      <c r="BM134" s="18"/>
    </row>
    <row r="135" spans="2:65" s="9" customFormat="1" ht="29.85" customHeight="1">
      <c r="B135" s="124"/>
      <c r="C135" s="125"/>
      <c r="D135" s="134" t="s">
        <v>106</v>
      </c>
      <c r="E135" s="134"/>
      <c r="F135" s="134"/>
      <c r="G135" s="134"/>
      <c r="H135" s="134"/>
      <c r="I135" s="134"/>
      <c r="J135" s="134"/>
      <c r="K135" s="134"/>
      <c r="L135" s="134"/>
      <c r="M135" s="134"/>
      <c r="N135" s="278">
        <f>BK135</f>
        <v>0</v>
      </c>
      <c r="O135" s="279"/>
      <c r="P135" s="279"/>
      <c r="Q135" s="279"/>
      <c r="R135" s="127"/>
      <c r="T135" s="128"/>
      <c r="U135" s="125"/>
      <c r="V135" s="125"/>
      <c r="W135" s="129">
        <f>SUM(W136:W139)</f>
        <v>0</v>
      </c>
      <c r="X135" s="125"/>
      <c r="Y135" s="129">
        <f>SUM(Y136:Y139)</f>
        <v>0</v>
      </c>
      <c r="Z135" s="125"/>
      <c r="AA135" s="130">
        <f>SUM(AA136:AA139)</f>
        <v>0</v>
      </c>
      <c r="AR135" s="131" t="s">
        <v>74</v>
      </c>
      <c r="AT135" s="132" t="s">
        <v>67</v>
      </c>
      <c r="AU135" s="132" t="s">
        <v>74</v>
      </c>
      <c r="AY135" s="131" t="s">
        <v>132</v>
      </c>
      <c r="BK135" s="133">
        <f>SUM(BK136:BK139)</f>
        <v>0</v>
      </c>
    </row>
    <row r="136" spans="2:65" s="1" customFormat="1" ht="38.25" customHeight="1">
      <c r="B136" s="135"/>
      <c r="C136" s="136">
        <v>19</v>
      </c>
      <c r="D136" s="136" t="s">
        <v>133</v>
      </c>
      <c r="E136" s="137" t="s">
        <v>252</v>
      </c>
      <c r="F136" s="275" t="s">
        <v>253</v>
      </c>
      <c r="G136" s="275"/>
      <c r="H136" s="275"/>
      <c r="I136" s="275"/>
      <c r="J136" s="138" t="s">
        <v>175</v>
      </c>
      <c r="K136" s="139">
        <v>13.65</v>
      </c>
      <c r="L136" s="271"/>
      <c r="M136" s="271"/>
      <c r="N136" s="271">
        <f>ROUND(L136*K136,2)</f>
        <v>0</v>
      </c>
      <c r="O136" s="271"/>
      <c r="P136" s="271"/>
      <c r="Q136" s="271"/>
      <c r="R136" s="140"/>
      <c r="T136" s="141" t="s">
        <v>5</v>
      </c>
      <c r="U136" s="40" t="s">
        <v>34</v>
      </c>
      <c r="V136" s="142">
        <v>0</v>
      </c>
      <c r="W136" s="142">
        <f>V136*K136</f>
        <v>0</v>
      </c>
      <c r="X136" s="142">
        <v>0</v>
      </c>
      <c r="Y136" s="142">
        <f>X136*K136</f>
        <v>0</v>
      </c>
      <c r="Z136" s="142">
        <v>0</v>
      </c>
      <c r="AA136" s="143">
        <f>Z136*K136</f>
        <v>0</v>
      </c>
      <c r="AR136" s="18" t="s">
        <v>137</v>
      </c>
      <c r="AT136" s="18" t="s">
        <v>133</v>
      </c>
      <c r="AU136" s="18" t="s">
        <v>90</v>
      </c>
      <c r="AY136" s="18" t="s">
        <v>132</v>
      </c>
      <c r="BE136" s="144">
        <f>IF(U136="základní",N136,0)</f>
        <v>0</v>
      </c>
      <c r="BF136" s="144">
        <f>IF(U136="snížená",N136,0)</f>
        <v>0</v>
      </c>
      <c r="BG136" s="144">
        <f>IF(U136="zákl. přenesená",N136,0)</f>
        <v>0</v>
      </c>
      <c r="BH136" s="144">
        <f>IF(U136="sníž. přenesená",N136,0)</f>
        <v>0</v>
      </c>
      <c r="BI136" s="144">
        <f>IF(U136="nulová",N136,0)</f>
        <v>0</v>
      </c>
      <c r="BJ136" s="18" t="s">
        <v>74</v>
      </c>
      <c r="BK136" s="144">
        <f>ROUND(L136*K136,2)</f>
        <v>0</v>
      </c>
      <c r="BL136" s="18" t="s">
        <v>137</v>
      </c>
      <c r="BM136" s="18" t="s">
        <v>165</v>
      </c>
    </row>
    <row r="137" spans="2:65" s="1" customFormat="1" ht="38.25" customHeight="1">
      <c r="B137" s="135"/>
      <c r="C137" s="136">
        <v>20</v>
      </c>
      <c r="D137" s="136" t="s">
        <v>133</v>
      </c>
      <c r="E137" s="137" t="s">
        <v>255</v>
      </c>
      <c r="F137" s="275" t="s">
        <v>256</v>
      </c>
      <c r="G137" s="275"/>
      <c r="H137" s="275"/>
      <c r="I137" s="275"/>
      <c r="J137" s="138" t="s">
        <v>175</v>
      </c>
      <c r="K137" s="139">
        <v>13.65</v>
      </c>
      <c r="L137" s="271"/>
      <c r="M137" s="271"/>
      <c r="N137" s="271">
        <f>ROUND(L137*K137,2)</f>
        <v>0</v>
      </c>
      <c r="O137" s="271"/>
      <c r="P137" s="271"/>
      <c r="Q137" s="271"/>
      <c r="R137" s="140"/>
      <c r="T137" s="141" t="s">
        <v>5</v>
      </c>
      <c r="U137" s="40" t="s">
        <v>34</v>
      </c>
      <c r="V137" s="142">
        <v>0</v>
      </c>
      <c r="W137" s="142">
        <f>V137*K137</f>
        <v>0</v>
      </c>
      <c r="X137" s="142">
        <v>0</v>
      </c>
      <c r="Y137" s="142">
        <f>X137*K137</f>
        <v>0</v>
      </c>
      <c r="Z137" s="142">
        <v>0</v>
      </c>
      <c r="AA137" s="143">
        <f>Z137*K137</f>
        <v>0</v>
      </c>
      <c r="AR137" s="18" t="s">
        <v>137</v>
      </c>
      <c r="AT137" s="18" t="s">
        <v>133</v>
      </c>
      <c r="AU137" s="18" t="s">
        <v>90</v>
      </c>
      <c r="AY137" s="18" t="s">
        <v>132</v>
      </c>
      <c r="BE137" s="144">
        <f>IF(U137="základní",N137,0)</f>
        <v>0</v>
      </c>
      <c r="BF137" s="144">
        <f>IF(U137="snížená",N137,0)</f>
        <v>0</v>
      </c>
      <c r="BG137" s="144">
        <f>IF(U137="zákl. přenesená",N137,0)</f>
        <v>0</v>
      </c>
      <c r="BH137" s="144">
        <f>IF(U137="sníž. přenesená",N137,0)</f>
        <v>0</v>
      </c>
      <c r="BI137" s="144">
        <f>IF(U137="nulová",N137,0)</f>
        <v>0</v>
      </c>
      <c r="BJ137" s="18" t="s">
        <v>74</v>
      </c>
      <c r="BK137" s="144">
        <f>ROUND(L137*K137,2)</f>
        <v>0</v>
      </c>
      <c r="BL137" s="18" t="s">
        <v>137</v>
      </c>
      <c r="BM137" s="18" t="s">
        <v>168</v>
      </c>
    </row>
    <row r="138" spans="2:65" s="1" customFormat="1" ht="38.25" customHeight="1">
      <c r="B138" s="135"/>
      <c r="C138" s="136">
        <v>21</v>
      </c>
      <c r="D138" s="136" t="s">
        <v>133</v>
      </c>
      <c r="E138" s="137" t="s">
        <v>258</v>
      </c>
      <c r="F138" s="275" t="s">
        <v>259</v>
      </c>
      <c r="G138" s="275"/>
      <c r="H138" s="275"/>
      <c r="I138" s="275"/>
      <c r="J138" s="138" t="s">
        <v>175</v>
      </c>
      <c r="K138" s="139">
        <v>13.65</v>
      </c>
      <c r="L138" s="271"/>
      <c r="M138" s="271"/>
      <c r="N138" s="271">
        <f>ROUND(L138*K138,2)</f>
        <v>0</v>
      </c>
      <c r="O138" s="271"/>
      <c r="P138" s="271"/>
      <c r="Q138" s="271"/>
      <c r="R138" s="140"/>
      <c r="T138" s="141" t="s">
        <v>5</v>
      </c>
      <c r="U138" s="40" t="s">
        <v>34</v>
      </c>
      <c r="V138" s="142">
        <v>0</v>
      </c>
      <c r="W138" s="142">
        <f>V138*K138</f>
        <v>0</v>
      </c>
      <c r="X138" s="142">
        <v>0</v>
      </c>
      <c r="Y138" s="142">
        <f>X138*K138</f>
        <v>0</v>
      </c>
      <c r="Z138" s="142">
        <v>0</v>
      </c>
      <c r="AA138" s="143">
        <f>Z138*K138</f>
        <v>0</v>
      </c>
      <c r="AR138" s="18" t="s">
        <v>137</v>
      </c>
      <c r="AT138" s="18" t="s">
        <v>133</v>
      </c>
      <c r="AU138" s="18" t="s">
        <v>90</v>
      </c>
      <c r="AY138" s="18" t="s">
        <v>132</v>
      </c>
      <c r="BE138" s="144">
        <f>IF(U138="základní",N138,0)</f>
        <v>0</v>
      </c>
      <c r="BF138" s="144">
        <f>IF(U138="snížená",N138,0)</f>
        <v>0</v>
      </c>
      <c r="BG138" s="144">
        <f>IF(U138="zákl. přenesená",N138,0)</f>
        <v>0</v>
      </c>
      <c r="BH138" s="144">
        <f>IF(U138="sníž. přenesená",N138,0)</f>
        <v>0</v>
      </c>
      <c r="BI138" s="144">
        <f>IF(U138="nulová",N138,0)</f>
        <v>0</v>
      </c>
      <c r="BJ138" s="18" t="s">
        <v>74</v>
      </c>
      <c r="BK138" s="144">
        <f>ROUND(L138*K138,2)</f>
        <v>0</v>
      </c>
      <c r="BL138" s="18" t="s">
        <v>137</v>
      </c>
      <c r="BM138" s="18" t="s">
        <v>171</v>
      </c>
    </row>
    <row r="139" spans="2:65" s="1" customFormat="1" ht="38.25" customHeight="1">
      <c r="B139" s="135"/>
      <c r="C139" s="136">
        <v>22</v>
      </c>
      <c r="D139" s="136" t="s">
        <v>133</v>
      </c>
      <c r="E139" s="137" t="s">
        <v>261</v>
      </c>
      <c r="F139" s="275" t="s">
        <v>262</v>
      </c>
      <c r="G139" s="275"/>
      <c r="H139" s="275"/>
      <c r="I139" s="275"/>
      <c r="J139" s="138" t="s">
        <v>175</v>
      </c>
      <c r="K139" s="139">
        <v>13.65</v>
      </c>
      <c r="L139" s="271"/>
      <c r="M139" s="271"/>
      <c r="N139" s="271">
        <f>ROUND(L139*K139,2)</f>
        <v>0</v>
      </c>
      <c r="O139" s="271"/>
      <c r="P139" s="271"/>
      <c r="Q139" s="271"/>
      <c r="R139" s="140"/>
      <c r="T139" s="141" t="s">
        <v>5</v>
      </c>
      <c r="U139" s="40" t="s">
        <v>34</v>
      </c>
      <c r="V139" s="142">
        <v>0</v>
      </c>
      <c r="W139" s="142">
        <f>V139*K139</f>
        <v>0</v>
      </c>
      <c r="X139" s="142">
        <v>0</v>
      </c>
      <c r="Y139" s="142">
        <f>X139*K139</f>
        <v>0</v>
      </c>
      <c r="Z139" s="142">
        <v>0</v>
      </c>
      <c r="AA139" s="143">
        <f>Z139*K139</f>
        <v>0</v>
      </c>
      <c r="AR139" s="18" t="s">
        <v>137</v>
      </c>
      <c r="AT139" s="18" t="s">
        <v>133</v>
      </c>
      <c r="AU139" s="18" t="s">
        <v>90</v>
      </c>
      <c r="AY139" s="18" t="s">
        <v>132</v>
      </c>
      <c r="BE139" s="144">
        <f>IF(U139="základní",N139,0)</f>
        <v>0</v>
      </c>
      <c r="BF139" s="144">
        <f>IF(U139="snížená",N139,0)</f>
        <v>0</v>
      </c>
      <c r="BG139" s="144">
        <f>IF(U139="zákl. přenesená",N139,0)</f>
        <v>0</v>
      </c>
      <c r="BH139" s="144">
        <f>IF(U139="sníž. přenesená",N139,0)</f>
        <v>0</v>
      </c>
      <c r="BI139" s="144">
        <f>IF(U139="nulová",N139,0)</f>
        <v>0</v>
      </c>
      <c r="BJ139" s="18" t="s">
        <v>74</v>
      </c>
      <c r="BK139" s="144">
        <f>ROUND(L139*K139,2)</f>
        <v>0</v>
      </c>
      <c r="BL139" s="18" t="s">
        <v>137</v>
      </c>
      <c r="BM139" s="18" t="s">
        <v>176</v>
      </c>
    </row>
    <row r="140" spans="2:65" s="9" customFormat="1" ht="37.35" customHeight="1">
      <c r="B140" s="124"/>
      <c r="C140" s="125"/>
      <c r="D140" s="126" t="s">
        <v>116</v>
      </c>
      <c r="E140" s="126"/>
      <c r="F140" s="126"/>
      <c r="G140" s="126"/>
      <c r="H140" s="126"/>
      <c r="I140" s="126"/>
      <c r="J140" s="126"/>
      <c r="K140" s="126"/>
      <c r="L140" s="126"/>
      <c r="M140" s="126"/>
      <c r="N140" s="276">
        <f>BK140</f>
        <v>0</v>
      </c>
      <c r="O140" s="277"/>
      <c r="P140" s="277"/>
      <c r="Q140" s="277"/>
      <c r="R140" s="127"/>
      <c r="T140" s="128"/>
      <c r="U140" s="125"/>
      <c r="V140" s="125"/>
      <c r="W140" s="129">
        <f>W141</f>
        <v>0</v>
      </c>
      <c r="X140" s="125"/>
      <c r="Y140" s="129">
        <f>Y141</f>
        <v>0</v>
      </c>
      <c r="Z140" s="125"/>
      <c r="AA140" s="130">
        <f>AA141</f>
        <v>0</v>
      </c>
      <c r="AR140" s="131" t="s">
        <v>317</v>
      </c>
      <c r="AT140" s="132" t="s">
        <v>67</v>
      </c>
      <c r="AU140" s="132" t="s">
        <v>68</v>
      </c>
      <c r="AY140" s="131" t="s">
        <v>132</v>
      </c>
      <c r="BK140" s="133">
        <f>BK141</f>
        <v>0</v>
      </c>
    </row>
    <row r="141" spans="2:65" s="9" customFormat="1" ht="19.899999999999999" customHeight="1">
      <c r="B141" s="124"/>
      <c r="C141" s="125"/>
      <c r="D141" s="134" t="s">
        <v>117</v>
      </c>
      <c r="E141" s="134"/>
      <c r="F141" s="134"/>
      <c r="G141" s="134"/>
      <c r="H141" s="134"/>
      <c r="I141" s="134"/>
      <c r="J141" s="134"/>
      <c r="K141" s="134"/>
      <c r="L141" s="134"/>
      <c r="M141" s="134"/>
      <c r="N141" s="273">
        <f>BK141</f>
        <v>0</v>
      </c>
      <c r="O141" s="274"/>
      <c r="P141" s="274"/>
      <c r="Q141" s="274"/>
      <c r="R141" s="127"/>
      <c r="T141" s="128"/>
      <c r="U141" s="125"/>
      <c r="V141" s="125"/>
      <c r="W141" s="129">
        <f>W142</f>
        <v>0</v>
      </c>
      <c r="X141" s="125"/>
      <c r="Y141" s="129">
        <f>Y142</f>
        <v>0</v>
      </c>
      <c r="Z141" s="125"/>
      <c r="AA141" s="130">
        <f>AA142</f>
        <v>0</v>
      </c>
      <c r="AR141" s="131" t="s">
        <v>317</v>
      </c>
      <c r="AT141" s="132" t="s">
        <v>67</v>
      </c>
      <c r="AU141" s="132" t="s">
        <v>74</v>
      </c>
      <c r="AY141" s="131" t="s">
        <v>132</v>
      </c>
      <c r="BK141" s="133">
        <f>BK142</f>
        <v>0</v>
      </c>
    </row>
    <row r="142" spans="2:65" s="1" customFormat="1" ht="16.5" customHeight="1">
      <c r="B142" s="135"/>
      <c r="C142" s="136">
        <v>23</v>
      </c>
      <c r="D142" s="136" t="s">
        <v>133</v>
      </c>
      <c r="E142" s="137" t="s">
        <v>318</v>
      </c>
      <c r="F142" s="275" t="s">
        <v>319</v>
      </c>
      <c r="G142" s="275"/>
      <c r="H142" s="275"/>
      <c r="I142" s="275"/>
      <c r="J142" s="138" t="s">
        <v>320</v>
      </c>
      <c r="K142" s="139">
        <v>1</v>
      </c>
      <c r="L142" s="271"/>
      <c r="M142" s="271"/>
      <c r="N142" s="271">
        <f>ROUND(L142*K142,2)</f>
        <v>0</v>
      </c>
      <c r="O142" s="271"/>
      <c r="P142" s="271"/>
      <c r="Q142" s="271"/>
      <c r="R142" s="140"/>
      <c r="T142" s="141" t="s">
        <v>5</v>
      </c>
      <c r="U142" s="151" t="s">
        <v>34</v>
      </c>
      <c r="V142" s="152">
        <v>0</v>
      </c>
      <c r="W142" s="152">
        <f>V142*K142</f>
        <v>0</v>
      </c>
      <c r="X142" s="152">
        <v>0</v>
      </c>
      <c r="Y142" s="152">
        <f>X142*K142</f>
        <v>0</v>
      </c>
      <c r="Z142" s="152">
        <v>0</v>
      </c>
      <c r="AA142" s="153">
        <f>Z142*K142</f>
        <v>0</v>
      </c>
      <c r="AR142" s="18" t="s">
        <v>137</v>
      </c>
      <c r="AT142" s="18" t="s">
        <v>133</v>
      </c>
      <c r="AU142" s="18" t="s">
        <v>90</v>
      </c>
      <c r="AY142" s="18" t="s">
        <v>132</v>
      </c>
      <c r="BE142" s="144">
        <f>IF(U142="základní",N142,0)</f>
        <v>0</v>
      </c>
      <c r="BF142" s="144">
        <f>IF(U142="snížená",N142,0)</f>
        <v>0</v>
      </c>
      <c r="BG142" s="144">
        <f>IF(U142="zákl. přenesená",N142,0)</f>
        <v>0</v>
      </c>
      <c r="BH142" s="144">
        <f>IF(U142="sníž. přenesená",N142,0)</f>
        <v>0</v>
      </c>
      <c r="BI142" s="144">
        <f>IF(U142="nulová",N142,0)</f>
        <v>0</v>
      </c>
      <c r="BJ142" s="18" t="s">
        <v>74</v>
      </c>
      <c r="BK142" s="144">
        <f>ROUND(L142*K142,2)</f>
        <v>0</v>
      </c>
      <c r="BL142" s="18" t="s">
        <v>137</v>
      </c>
      <c r="BM142" s="18" t="s">
        <v>188</v>
      </c>
    </row>
    <row r="143" spans="2:65" s="1" customFormat="1" ht="6.95" customHeight="1">
      <c r="B143" s="55"/>
      <c r="C143" s="56"/>
      <c r="D143" s="56"/>
      <c r="E143" s="56"/>
      <c r="F143" s="56"/>
      <c r="G143" s="56"/>
      <c r="H143" s="56"/>
      <c r="I143" s="56"/>
      <c r="J143" s="56"/>
      <c r="K143" s="56"/>
      <c r="L143" s="56"/>
      <c r="M143" s="56"/>
      <c r="N143" s="56"/>
      <c r="O143" s="56"/>
      <c r="P143" s="56"/>
      <c r="Q143" s="56"/>
      <c r="R143" s="57"/>
    </row>
  </sheetData>
  <mergeCells count="124">
    <mergeCell ref="N140:Q140"/>
    <mergeCell ref="N141:Q141"/>
    <mergeCell ref="F142:I142"/>
    <mergeCell ref="L142:M142"/>
    <mergeCell ref="N142:Q142"/>
    <mergeCell ref="F139:I139"/>
    <mergeCell ref="L139:M139"/>
    <mergeCell ref="N139:Q139"/>
    <mergeCell ref="F137:I137"/>
    <mergeCell ref="L137:M137"/>
    <mergeCell ref="N137:Q137"/>
    <mergeCell ref="F138:I138"/>
    <mergeCell ref="L138:M138"/>
    <mergeCell ref="N138:Q138"/>
    <mergeCell ref="N135:Q135"/>
    <mergeCell ref="F136:I136"/>
    <mergeCell ref="L136:M136"/>
    <mergeCell ref="N136:Q136"/>
    <mergeCell ref="N132:Q132"/>
    <mergeCell ref="F133:I133"/>
    <mergeCell ref="L133:M133"/>
    <mergeCell ref="N133:Q133"/>
    <mergeCell ref="F134:I134"/>
    <mergeCell ref="L134:M134"/>
    <mergeCell ref="N134:Q134"/>
    <mergeCell ref="F130:I130"/>
    <mergeCell ref="L130:M130"/>
    <mergeCell ref="N130:Q130"/>
    <mergeCell ref="F131:I131"/>
    <mergeCell ref="L131:M131"/>
    <mergeCell ref="N131:Q131"/>
    <mergeCell ref="F128:I128"/>
    <mergeCell ref="L128:M128"/>
    <mergeCell ref="N128:Q128"/>
    <mergeCell ref="F129:I129"/>
    <mergeCell ref="L129:M129"/>
    <mergeCell ref="N129:Q129"/>
    <mergeCell ref="F126:I126"/>
    <mergeCell ref="L126:M126"/>
    <mergeCell ref="N126:Q126"/>
    <mergeCell ref="F127:I127"/>
    <mergeCell ref="L127:M127"/>
    <mergeCell ref="N127:Q127"/>
    <mergeCell ref="F124:I124"/>
    <mergeCell ref="L124:M124"/>
    <mergeCell ref="N124:Q124"/>
    <mergeCell ref="F125:I125"/>
    <mergeCell ref="L125:M125"/>
    <mergeCell ref="N125:Q125"/>
    <mergeCell ref="F122:I122"/>
    <mergeCell ref="L122:M122"/>
    <mergeCell ref="N122:Q122"/>
    <mergeCell ref="F123:I123"/>
    <mergeCell ref="L123:M123"/>
    <mergeCell ref="N123:Q123"/>
    <mergeCell ref="F120:I120"/>
    <mergeCell ref="L120:M120"/>
    <mergeCell ref="N120:Q120"/>
    <mergeCell ref="F121:I121"/>
    <mergeCell ref="L121:M121"/>
    <mergeCell ref="N121:Q121"/>
    <mergeCell ref="N115:Q115"/>
    <mergeCell ref="N116:Q116"/>
    <mergeCell ref="N117:Q117"/>
    <mergeCell ref="N118:Q118"/>
    <mergeCell ref="F119:I119"/>
    <mergeCell ref="L119:M119"/>
    <mergeCell ref="N119:Q119"/>
    <mergeCell ref="F107:P107"/>
    <mergeCell ref="M109:P109"/>
    <mergeCell ref="M111:Q111"/>
    <mergeCell ref="M112:Q112"/>
    <mergeCell ref="F114:I114"/>
    <mergeCell ref="L114:M114"/>
    <mergeCell ref="N114:Q114"/>
    <mergeCell ref="N93:Q93"/>
    <mergeCell ref="N94:Q94"/>
    <mergeCell ref="N96:Q96"/>
    <mergeCell ref="L98:Q98"/>
    <mergeCell ref="C104:Q104"/>
    <mergeCell ref="F106:P106"/>
    <mergeCell ref="N88:Q88"/>
    <mergeCell ref="N89:Q89"/>
    <mergeCell ref="N90:Q90"/>
    <mergeCell ref="N91:Q91"/>
    <mergeCell ref="N92:Q92"/>
    <mergeCell ref="F78:P78"/>
    <mergeCell ref="F79:P79"/>
    <mergeCell ref="M81:P81"/>
    <mergeCell ref="M83:Q83"/>
    <mergeCell ref="M84:Q84"/>
    <mergeCell ref="C86:G86"/>
    <mergeCell ref="N86:Q86"/>
    <mergeCell ref="H35:J35"/>
    <mergeCell ref="M35:P35"/>
    <mergeCell ref="H36:J36"/>
    <mergeCell ref="M36:P36"/>
    <mergeCell ref="L38:P38"/>
    <mergeCell ref="C76:Q76"/>
    <mergeCell ref="M30:P30"/>
    <mergeCell ref="H32:J32"/>
    <mergeCell ref="M32:P32"/>
    <mergeCell ref="H33:J33"/>
    <mergeCell ref="M33:P33"/>
    <mergeCell ref="H34:J34"/>
    <mergeCell ref="M34:P34"/>
    <mergeCell ref="O18:P18"/>
    <mergeCell ref="O20:P20"/>
    <mergeCell ref="O21:P21"/>
    <mergeCell ref="E24:L24"/>
    <mergeCell ref="M27:P27"/>
    <mergeCell ref="M28:P28"/>
    <mergeCell ref="O9:P9"/>
    <mergeCell ref="O11:P11"/>
    <mergeCell ref="O12:P12"/>
    <mergeCell ref="O14:P14"/>
    <mergeCell ref="O15:P15"/>
    <mergeCell ref="O17:P17"/>
    <mergeCell ref="H1:K1"/>
    <mergeCell ref="C2:Q2"/>
    <mergeCell ref="S2:AC2"/>
    <mergeCell ref="C4:Q4"/>
    <mergeCell ref="F6:P6"/>
    <mergeCell ref="F7:P7"/>
  </mergeCells>
  <hyperlinks>
    <hyperlink ref="F1:G1" location="C2" display="1) Krycí list rozpočtu"/>
    <hyperlink ref="H1:K1" location="C86" display="2) Rekapitulace rozpočtu"/>
    <hyperlink ref="L1" location="C117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143"/>
  <sheetViews>
    <sheetView showGridLines="0" workbookViewId="0">
      <pane ySplit="1" topLeftCell="A2" activePane="bottomLeft" state="frozen"/>
      <selection pane="bottomLeft" activeCell="D28" sqref="D28:P28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99"/>
      <c r="B1" s="11"/>
      <c r="C1" s="11"/>
      <c r="D1" s="12" t="s">
        <v>1</v>
      </c>
      <c r="E1" s="11"/>
      <c r="F1" s="13" t="s">
        <v>85</v>
      </c>
      <c r="G1" s="13"/>
      <c r="H1" s="281" t="s">
        <v>86</v>
      </c>
      <c r="I1" s="281"/>
      <c r="J1" s="281"/>
      <c r="K1" s="281"/>
      <c r="L1" s="13" t="s">
        <v>87</v>
      </c>
      <c r="M1" s="11"/>
      <c r="N1" s="11"/>
      <c r="O1" s="12" t="s">
        <v>88</v>
      </c>
      <c r="P1" s="11"/>
      <c r="Q1" s="11"/>
      <c r="R1" s="11"/>
      <c r="S1" s="13" t="s">
        <v>89</v>
      </c>
      <c r="T1" s="13"/>
      <c r="U1" s="99"/>
      <c r="V1" s="99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266" t="s">
        <v>7</v>
      </c>
      <c r="D2" s="267"/>
      <c r="E2" s="267"/>
      <c r="F2" s="267"/>
      <c r="G2" s="267"/>
      <c r="H2" s="267"/>
      <c r="I2" s="267"/>
      <c r="J2" s="267"/>
      <c r="K2" s="267"/>
      <c r="L2" s="267"/>
      <c r="M2" s="267"/>
      <c r="N2" s="267"/>
      <c r="O2" s="267"/>
      <c r="P2" s="267"/>
      <c r="Q2" s="267"/>
      <c r="S2" s="264" t="s">
        <v>8</v>
      </c>
      <c r="T2" s="265"/>
      <c r="U2" s="265"/>
      <c r="V2" s="265"/>
      <c r="W2" s="265"/>
      <c r="X2" s="265"/>
      <c r="Y2" s="265"/>
      <c r="Z2" s="265"/>
      <c r="AA2" s="265"/>
      <c r="AB2" s="265"/>
      <c r="AC2" s="265"/>
      <c r="AT2" s="18" t="s">
        <v>78</v>
      </c>
    </row>
    <row r="3" spans="1:6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90</v>
      </c>
    </row>
    <row r="4" spans="1:66" ht="36.950000000000003" customHeight="1">
      <c r="B4" s="22"/>
      <c r="C4" s="238" t="s">
        <v>91</v>
      </c>
      <c r="D4" s="239"/>
      <c r="E4" s="239"/>
      <c r="F4" s="239"/>
      <c r="G4" s="239"/>
      <c r="H4" s="239"/>
      <c r="I4" s="239"/>
      <c r="J4" s="239"/>
      <c r="K4" s="239"/>
      <c r="L4" s="239"/>
      <c r="M4" s="239"/>
      <c r="N4" s="239"/>
      <c r="O4" s="239"/>
      <c r="P4" s="239"/>
      <c r="Q4" s="239"/>
      <c r="R4" s="23"/>
      <c r="T4" s="17" t="s">
        <v>13</v>
      </c>
      <c r="AT4" s="18" t="s">
        <v>6</v>
      </c>
    </row>
    <row r="5" spans="1:66" ht="6.95" customHeight="1">
      <c r="B5" s="22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3"/>
    </row>
    <row r="6" spans="1:66" ht="25.35" customHeight="1">
      <c r="B6" s="22"/>
      <c r="C6" s="24"/>
      <c r="D6" s="28" t="s">
        <v>16</v>
      </c>
      <c r="E6" s="24"/>
      <c r="F6" s="285" t="str">
        <f>'Rekapitulace stavby'!K6</f>
        <v xml:space="preserve"> Český rozhlas</v>
      </c>
      <c r="G6" s="286"/>
      <c r="H6" s="286"/>
      <c r="I6" s="286"/>
      <c r="J6" s="286"/>
      <c r="K6" s="286"/>
      <c r="L6" s="286"/>
      <c r="M6" s="286"/>
      <c r="N6" s="286"/>
      <c r="O6" s="286"/>
      <c r="P6" s="286"/>
      <c r="Q6" s="24"/>
      <c r="R6" s="23"/>
    </row>
    <row r="7" spans="1:66" s="1" customFormat="1" ht="32.85" customHeight="1">
      <c r="B7" s="31"/>
      <c r="C7" s="32"/>
      <c r="D7" s="27" t="s">
        <v>92</v>
      </c>
      <c r="E7" s="32"/>
      <c r="F7" s="269">
        <v>5</v>
      </c>
      <c r="G7" s="284"/>
      <c r="H7" s="284"/>
      <c r="I7" s="284"/>
      <c r="J7" s="284"/>
      <c r="K7" s="284"/>
      <c r="L7" s="284"/>
      <c r="M7" s="284"/>
      <c r="N7" s="284"/>
      <c r="O7" s="284"/>
      <c r="P7" s="284"/>
      <c r="Q7" s="32"/>
      <c r="R7" s="33"/>
    </row>
    <row r="8" spans="1:66" s="1" customFormat="1" ht="14.45" customHeight="1">
      <c r="B8" s="31"/>
      <c r="C8" s="32"/>
      <c r="D8" s="28" t="s">
        <v>17</v>
      </c>
      <c r="E8" s="32"/>
      <c r="F8" s="26" t="s">
        <v>5</v>
      </c>
      <c r="G8" s="32"/>
      <c r="H8" s="32"/>
      <c r="I8" s="32"/>
      <c r="J8" s="32"/>
      <c r="K8" s="32"/>
      <c r="L8" s="32"/>
      <c r="M8" s="28" t="s">
        <v>18</v>
      </c>
      <c r="N8" s="32"/>
      <c r="O8" s="26" t="s">
        <v>5</v>
      </c>
      <c r="P8" s="32"/>
      <c r="Q8" s="32"/>
      <c r="R8" s="33"/>
    </row>
    <row r="9" spans="1:66" s="1" customFormat="1" ht="14.45" customHeight="1">
      <c r="B9" s="31"/>
      <c r="C9" s="32"/>
      <c r="D9" s="28" t="s">
        <v>19</v>
      </c>
      <c r="E9" s="32"/>
      <c r="F9" s="26" t="s">
        <v>20</v>
      </c>
      <c r="G9" s="32"/>
      <c r="H9" s="32"/>
      <c r="I9" s="32"/>
      <c r="J9" s="32"/>
      <c r="K9" s="32"/>
      <c r="L9" s="32"/>
      <c r="M9" s="28" t="s">
        <v>21</v>
      </c>
      <c r="N9" s="32"/>
      <c r="O9" s="287" t="str">
        <f>'Rekapitulace stavby'!AN8</f>
        <v>6. 2. 2019</v>
      </c>
      <c r="P9" s="287"/>
      <c r="Q9" s="32"/>
      <c r="R9" s="33"/>
    </row>
    <row r="10" spans="1:66" s="1" customFormat="1" ht="10.9" customHeight="1">
      <c r="B10" s="31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3"/>
    </row>
    <row r="11" spans="1:66" s="1" customFormat="1" ht="14.45" customHeight="1">
      <c r="B11" s="31"/>
      <c r="C11" s="32"/>
      <c r="D11" s="28" t="s">
        <v>23</v>
      </c>
      <c r="E11" s="32"/>
      <c r="F11" s="32"/>
      <c r="G11" s="32"/>
      <c r="H11" s="32"/>
      <c r="I11" s="32"/>
      <c r="J11" s="32"/>
      <c r="K11" s="32"/>
      <c r="L11" s="32"/>
      <c r="M11" s="28" t="s">
        <v>24</v>
      </c>
      <c r="N11" s="32"/>
      <c r="O11" s="268" t="str">
        <f>IF('Rekapitulace stavby'!AN10="","",'Rekapitulace stavby'!AN10)</f>
        <v/>
      </c>
      <c r="P11" s="268"/>
      <c r="Q11" s="32"/>
      <c r="R11" s="33"/>
    </row>
    <row r="12" spans="1:66" s="1" customFormat="1" ht="18" customHeight="1">
      <c r="B12" s="31"/>
      <c r="C12" s="32"/>
      <c r="D12" s="32"/>
      <c r="E12" s="26" t="str">
        <f>IF('Rekapitulace stavby'!E11="","",'Rekapitulace stavby'!E11)</f>
        <v xml:space="preserve"> </v>
      </c>
      <c r="F12" s="32"/>
      <c r="G12" s="32"/>
      <c r="H12" s="32"/>
      <c r="I12" s="32"/>
      <c r="J12" s="32"/>
      <c r="K12" s="32"/>
      <c r="L12" s="32"/>
      <c r="M12" s="28" t="s">
        <v>25</v>
      </c>
      <c r="N12" s="32"/>
      <c r="O12" s="268" t="str">
        <f>IF('Rekapitulace stavby'!AN11="","",'Rekapitulace stavby'!AN11)</f>
        <v/>
      </c>
      <c r="P12" s="268"/>
      <c r="Q12" s="32"/>
      <c r="R12" s="33"/>
    </row>
    <row r="13" spans="1:66" s="1" customFormat="1" ht="6.95" customHeight="1">
      <c r="B13" s="31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3"/>
    </row>
    <row r="14" spans="1:66" s="1" customFormat="1" ht="14.45" customHeight="1">
      <c r="B14" s="31"/>
      <c r="C14" s="32"/>
      <c r="D14" s="28" t="s">
        <v>26</v>
      </c>
      <c r="E14" s="32"/>
      <c r="F14" s="32"/>
      <c r="G14" s="32"/>
      <c r="H14" s="32"/>
      <c r="I14" s="32"/>
      <c r="J14" s="32"/>
      <c r="K14" s="32"/>
      <c r="L14" s="32"/>
      <c r="M14" s="28" t="s">
        <v>24</v>
      </c>
      <c r="N14" s="32"/>
      <c r="O14" s="268" t="str">
        <f>IF('Rekapitulace stavby'!AN13="","",'Rekapitulace stavby'!AN13)</f>
        <v/>
      </c>
      <c r="P14" s="268"/>
      <c r="Q14" s="32"/>
      <c r="R14" s="33"/>
    </row>
    <row r="15" spans="1:66" s="1" customFormat="1" ht="18" customHeight="1">
      <c r="B15" s="31"/>
      <c r="C15" s="32"/>
      <c r="D15" s="32"/>
      <c r="E15" s="26" t="str">
        <f>IF('Rekapitulace stavby'!E14="","",'Rekapitulace stavby'!E14)</f>
        <v xml:space="preserve"> </v>
      </c>
      <c r="F15" s="32"/>
      <c r="G15" s="32"/>
      <c r="H15" s="32"/>
      <c r="I15" s="32"/>
      <c r="J15" s="32"/>
      <c r="K15" s="32"/>
      <c r="L15" s="32"/>
      <c r="M15" s="28" t="s">
        <v>25</v>
      </c>
      <c r="N15" s="32"/>
      <c r="O15" s="268" t="str">
        <f>IF('Rekapitulace stavby'!AN14="","",'Rekapitulace stavby'!AN14)</f>
        <v/>
      </c>
      <c r="P15" s="268"/>
      <c r="Q15" s="32"/>
      <c r="R15" s="33"/>
    </row>
    <row r="16" spans="1:66" s="1" customFormat="1" ht="6.95" customHeight="1">
      <c r="B16" s="31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3"/>
    </row>
    <row r="17" spans="2:18" s="1" customFormat="1" ht="14.45" customHeight="1">
      <c r="B17" s="31"/>
      <c r="C17" s="32"/>
      <c r="D17" s="28" t="s">
        <v>27</v>
      </c>
      <c r="E17" s="32"/>
      <c r="F17" s="32"/>
      <c r="G17" s="32"/>
      <c r="H17" s="32"/>
      <c r="I17" s="32"/>
      <c r="J17" s="32"/>
      <c r="K17" s="32"/>
      <c r="L17" s="32"/>
      <c r="M17" s="28" t="s">
        <v>24</v>
      </c>
      <c r="N17" s="32"/>
      <c r="O17" s="268" t="str">
        <f>IF('Rekapitulace stavby'!AN16="","",'Rekapitulace stavby'!AN16)</f>
        <v/>
      </c>
      <c r="P17" s="268"/>
      <c r="Q17" s="32"/>
      <c r="R17" s="33"/>
    </row>
    <row r="18" spans="2:18" s="1" customFormat="1" ht="18" customHeight="1">
      <c r="B18" s="31"/>
      <c r="C18" s="32"/>
      <c r="D18" s="32"/>
      <c r="E18" s="26" t="str">
        <f>IF('Rekapitulace stavby'!E17="","",'Rekapitulace stavby'!E17)</f>
        <v xml:space="preserve"> </v>
      </c>
      <c r="F18" s="32"/>
      <c r="G18" s="32"/>
      <c r="H18" s="32"/>
      <c r="I18" s="32"/>
      <c r="J18" s="32"/>
      <c r="K18" s="32"/>
      <c r="L18" s="32"/>
      <c r="M18" s="28" t="s">
        <v>25</v>
      </c>
      <c r="N18" s="32"/>
      <c r="O18" s="268" t="str">
        <f>IF('Rekapitulace stavby'!AN17="","",'Rekapitulace stavby'!AN17)</f>
        <v/>
      </c>
      <c r="P18" s="268"/>
      <c r="Q18" s="32"/>
      <c r="R18" s="33"/>
    </row>
    <row r="19" spans="2:18" s="1" customFormat="1" ht="6.95" customHeight="1">
      <c r="B19" s="31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3"/>
    </row>
    <row r="20" spans="2:18" s="1" customFormat="1" ht="14.45" customHeight="1">
      <c r="B20" s="31"/>
      <c r="C20" s="32"/>
      <c r="D20" s="28" t="s">
        <v>29</v>
      </c>
      <c r="E20" s="32"/>
      <c r="F20" s="32"/>
      <c r="G20" s="32"/>
      <c r="H20" s="32"/>
      <c r="I20" s="32"/>
      <c r="J20" s="32"/>
      <c r="K20" s="32"/>
      <c r="L20" s="32"/>
      <c r="M20" s="28" t="s">
        <v>24</v>
      </c>
      <c r="N20" s="32"/>
      <c r="O20" s="268" t="str">
        <f>IF('Rekapitulace stavby'!AN19="","",'Rekapitulace stavby'!AN19)</f>
        <v/>
      </c>
      <c r="P20" s="268"/>
      <c r="Q20" s="32"/>
      <c r="R20" s="33"/>
    </row>
    <row r="21" spans="2:18" s="1" customFormat="1" ht="18" customHeight="1">
      <c r="B21" s="31"/>
      <c r="C21" s="32"/>
      <c r="D21" s="32"/>
      <c r="E21" s="26" t="str">
        <f>IF('Rekapitulace stavby'!E20="","",'Rekapitulace stavby'!E20)</f>
        <v xml:space="preserve"> </v>
      </c>
      <c r="F21" s="32"/>
      <c r="G21" s="32"/>
      <c r="H21" s="32"/>
      <c r="I21" s="32"/>
      <c r="J21" s="32"/>
      <c r="K21" s="32"/>
      <c r="L21" s="32"/>
      <c r="M21" s="28" t="s">
        <v>25</v>
      </c>
      <c r="N21" s="32"/>
      <c r="O21" s="268" t="str">
        <f>IF('Rekapitulace stavby'!AN20="","",'Rekapitulace stavby'!AN20)</f>
        <v/>
      </c>
      <c r="P21" s="268"/>
      <c r="Q21" s="32"/>
      <c r="R21" s="33"/>
    </row>
    <row r="22" spans="2:18" s="1" customFormat="1" ht="6.95" customHeight="1">
      <c r="B22" s="31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3"/>
    </row>
    <row r="23" spans="2:18" s="1" customFormat="1" ht="14.45" customHeight="1">
      <c r="B23" s="31"/>
      <c r="C23" s="32"/>
      <c r="D23" s="28" t="s">
        <v>30</v>
      </c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3"/>
    </row>
    <row r="24" spans="2:18" s="1" customFormat="1" ht="16.5" customHeight="1">
      <c r="B24" s="31"/>
      <c r="C24" s="32"/>
      <c r="D24" s="32"/>
      <c r="E24" s="259" t="s">
        <v>5</v>
      </c>
      <c r="F24" s="259"/>
      <c r="G24" s="259"/>
      <c r="H24" s="259"/>
      <c r="I24" s="259"/>
      <c r="J24" s="259"/>
      <c r="K24" s="259"/>
      <c r="L24" s="259"/>
      <c r="M24" s="32"/>
      <c r="N24" s="32"/>
      <c r="O24" s="32"/>
      <c r="P24" s="32"/>
      <c r="Q24" s="32"/>
      <c r="R24" s="33"/>
    </row>
    <row r="25" spans="2:18" s="1" customFormat="1" ht="6.95" customHeight="1">
      <c r="B25" s="31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3"/>
    </row>
    <row r="26" spans="2:18" s="1" customFormat="1" ht="6.95" customHeight="1">
      <c r="B26" s="31"/>
      <c r="C26" s="32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32"/>
      <c r="R26" s="33"/>
    </row>
    <row r="27" spans="2:18" s="1" customFormat="1" ht="14.45" customHeight="1">
      <c r="B27" s="31"/>
      <c r="C27" s="32"/>
      <c r="D27" s="100" t="s">
        <v>93</v>
      </c>
      <c r="E27" s="32"/>
      <c r="F27" s="32"/>
      <c r="G27" s="32"/>
      <c r="H27" s="32"/>
      <c r="I27" s="32"/>
      <c r="J27" s="32"/>
      <c r="K27" s="32"/>
      <c r="L27" s="32"/>
      <c r="M27" s="260">
        <f>N88</f>
        <v>0</v>
      </c>
      <c r="N27" s="260"/>
      <c r="O27" s="260"/>
      <c r="P27" s="260"/>
      <c r="Q27" s="32"/>
      <c r="R27" s="33"/>
    </row>
    <row r="28" spans="2:18" s="1" customFormat="1" ht="14.45" customHeight="1">
      <c r="B28" s="31"/>
      <c r="C28" s="32"/>
      <c r="D28" s="30"/>
      <c r="E28" s="32"/>
      <c r="F28" s="32"/>
      <c r="G28" s="32"/>
      <c r="H28" s="32"/>
      <c r="I28" s="32"/>
      <c r="J28" s="32"/>
      <c r="K28" s="32"/>
      <c r="L28" s="32"/>
      <c r="M28" s="260"/>
      <c r="N28" s="260"/>
      <c r="O28" s="260"/>
      <c r="P28" s="260"/>
      <c r="Q28" s="32"/>
      <c r="R28" s="33"/>
    </row>
    <row r="29" spans="2:18" s="1" customFormat="1" ht="6.95" customHeight="1">
      <c r="B29" s="31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3"/>
    </row>
    <row r="30" spans="2:18" s="1" customFormat="1" ht="25.35" customHeight="1">
      <c r="B30" s="31"/>
      <c r="C30" s="32"/>
      <c r="D30" s="101" t="s">
        <v>32</v>
      </c>
      <c r="E30" s="32"/>
      <c r="F30" s="32"/>
      <c r="G30" s="32"/>
      <c r="H30" s="32"/>
      <c r="I30" s="32"/>
      <c r="J30" s="32"/>
      <c r="K30" s="32"/>
      <c r="L30" s="32"/>
      <c r="M30" s="290">
        <f>ROUND(M27+M28,2)</f>
        <v>0</v>
      </c>
      <c r="N30" s="284"/>
      <c r="O30" s="284"/>
      <c r="P30" s="284"/>
      <c r="Q30" s="32"/>
      <c r="R30" s="33"/>
    </row>
    <row r="31" spans="2:18" s="1" customFormat="1" ht="6.95" customHeight="1">
      <c r="B31" s="31"/>
      <c r="C31" s="32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32"/>
      <c r="R31" s="33"/>
    </row>
    <row r="32" spans="2:18" s="1" customFormat="1" ht="14.45" customHeight="1">
      <c r="B32" s="31"/>
      <c r="C32" s="32"/>
      <c r="D32" s="38" t="s">
        <v>33</v>
      </c>
      <c r="E32" s="38" t="s">
        <v>34</v>
      </c>
      <c r="F32" s="39">
        <v>0.21</v>
      </c>
      <c r="G32" s="102" t="s">
        <v>35</v>
      </c>
      <c r="H32" s="291">
        <f>ROUND((SUM(BE98:BE99)+SUM(BE117:BE142)), 2)</f>
        <v>0</v>
      </c>
      <c r="I32" s="284"/>
      <c r="J32" s="284"/>
      <c r="K32" s="32"/>
      <c r="L32" s="32"/>
      <c r="M32" s="291">
        <f>ROUND(ROUND((SUM(BE98:BE99)+SUM(BE117:BE142)), 2)*F32, 2)</f>
        <v>0</v>
      </c>
      <c r="N32" s="284"/>
      <c r="O32" s="284"/>
      <c r="P32" s="284"/>
      <c r="Q32" s="32"/>
      <c r="R32" s="33"/>
    </row>
    <row r="33" spans="2:18" s="1" customFormat="1" ht="14.45" customHeight="1">
      <c r="B33" s="31"/>
      <c r="C33" s="32"/>
      <c r="D33" s="32"/>
      <c r="E33" s="38" t="s">
        <v>36</v>
      </c>
      <c r="F33" s="39">
        <v>0.15</v>
      </c>
      <c r="G33" s="102" t="s">
        <v>35</v>
      </c>
      <c r="H33" s="291">
        <f>ROUND((SUM(BF98:BF99)+SUM(BF117:BF142)), 2)</f>
        <v>0</v>
      </c>
      <c r="I33" s="284"/>
      <c r="J33" s="284"/>
      <c r="K33" s="32"/>
      <c r="L33" s="32"/>
      <c r="M33" s="291">
        <f>ROUND(ROUND((SUM(BF98:BF99)+SUM(BF117:BF142)), 2)*F33, 2)</f>
        <v>0</v>
      </c>
      <c r="N33" s="284"/>
      <c r="O33" s="284"/>
      <c r="P33" s="284"/>
      <c r="Q33" s="32"/>
      <c r="R33" s="33"/>
    </row>
    <row r="34" spans="2:18" s="1" customFormat="1" ht="14.45" hidden="1" customHeight="1">
      <c r="B34" s="31"/>
      <c r="C34" s="32"/>
      <c r="D34" s="32"/>
      <c r="E34" s="38" t="s">
        <v>37</v>
      </c>
      <c r="F34" s="39">
        <v>0.21</v>
      </c>
      <c r="G34" s="102" t="s">
        <v>35</v>
      </c>
      <c r="H34" s="291">
        <f>ROUND((SUM(BG98:BG99)+SUM(BG117:BG142)), 2)</f>
        <v>0</v>
      </c>
      <c r="I34" s="284"/>
      <c r="J34" s="284"/>
      <c r="K34" s="32"/>
      <c r="L34" s="32"/>
      <c r="M34" s="291">
        <v>0</v>
      </c>
      <c r="N34" s="284"/>
      <c r="O34" s="284"/>
      <c r="P34" s="284"/>
      <c r="Q34" s="32"/>
      <c r="R34" s="33"/>
    </row>
    <row r="35" spans="2:18" s="1" customFormat="1" ht="14.45" hidden="1" customHeight="1">
      <c r="B35" s="31"/>
      <c r="C35" s="32"/>
      <c r="D35" s="32"/>
      <c r="E35" s="38" t="s">
        <v>38</v>
      </c>
      <c r="F35" s="39">
        <v>0.15</v>
      </c>
      <c r="G35" s="102" t="s">
        <v>35</v>
      </c>
      <c r="H35" s="291">
        <f>ROUND((SUM(BH98:BH99)+SUM(BH117:BH142)), 2)</f>
        <v>0</v>
      </c>
      <c r="I35" s="284"/>
      <c r="J35" s="284"/>
      <c r="K35" s="32"/>
      <c r="L35" s="32"/>
      <c r="M35" s="291">
        <v>0</v>
      </c>
      <c r="N35" s="284"/>
      <c r="O35" s="284"/>
      <c r="P35" s="284"/>
      <c r="Q35" s="32"/>
      <c r="R35" s="33"/>
    </row>
    <row r="36" spans="2:18" s="1" customFormat="1" ht="14.45" hidden="1" customHeight="1">
      <c r="B36" s="31"/>
      <c r="C36" s="32"/>
      <c r="D36" s="32"/>
      <c r="E36" s="38" t="s">
        <v>39</v>
      </c>
      <c r="F36" s="39">
        <v>0</v>
      </c>
      <c r="G36" s="102" t="s">
        <v>35</v>
      </c>
      <c r="H36" s="291">
        <f>ROUND((SUM(BI98:BI99)+SUM(BI117:BI142)), 2)</f>
        <v>0</v>
      </c>
      <c r="I36" s="284"/>
      <c r="J36" s="284"/>
      <c r="K36" s="32"/>
      <c r="L36" s="32"/>
      <c r="M36" s="291">
        <v>0</v>
      </c>
      <c r="N36" s="284"/>
      <c r="O36" s="284"/>
      <c r="P36" s="284"/>
      <c r="Q36" s="32"/>
      <c r="R36" s="33"/>
    </row>
    <row r="37" spans="2:18" s="1" customFormat="1" ht="6.95" customHeight="1"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3"/>
    </row>
    <row r="38" spans="2:18" s="1" customFormat="1" ht="25.35" customHeight="1">
      <c r="B38" s="31"/>
      <c r="C38" s="98"/>
      <c r="D38" s="103" t="s">
        <v>40</v>
      </c>
      <c r="E38" s="71"/>
      <c r="F38" s="71"/>
      <c r="G38" s="104" t="s">
        <v>41</v>
      </c>
      <c r="H38" s="105" t="s">
        <v>42</v>
      </c>
      <c r="I38" s="71"/>
      <c r="J38" s="71"/>
      <c r="K38" s="71"/>
      <c r="L38" s="288">
        <f>SUM(M30:M36)</f>
        <v>0</v>
      </c>
      <c r="M38" s="288"/>
      <c r="N38" s="288"/>
      <c r="O38" s="288"/>
      <c r="P38" s="289"/>
      <c r="Q38" s="98"/>
      <c r="R38" s="33"/>
    </row>
    <row r="39" spans="2:18" s="1" customFormat="1" ht="14.45" customHeight="1">
      <c r="B39" s="31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3"/>
    </row>
    <row r="40" spans="2:18" s="1" customFormat="1" ht="14.45" customHeight="1">
      <c r="B40" s="31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3"/>
    </row>
    <row r="41" spans="2:18">
      <c r="B41" s="22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3"/>
    </row>
    <row r="42" spans="2:18">
      <c r="B42" s="22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3"/>
    </row>
    <row r="43" spans="2:18">
      <c r="B43" s="22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3"/>
    </row>
    <row r="44" spans="2:18">
      <c r="B44" s="22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3"/>
    </row>
    <row r="45" spans="2:18">
      <c r="B45" s="22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3"/>
    </row>
    <row r="46" spans="2:18">
      <c r="B46" s="22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3"/>
    </row>
    <row r="47" spans="2:18">
      <c r="B47" s="22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3"/>
    </row>
    <row r="48" spans="2:18">
      <c r="B48" s="22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3"/>
    </row>
    <row r="49" spans="2:18">
      <c r="B49" s="22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3"/>
    </row>
    <row r="50" spans="2:18" s="1" customFormat="1" ht="15">
      <c r="B50" s="31"/>
      <c r="C50" s="32"/>
      <c r="D50" s="46" t="s">
        <v>43</v>
      </c>
      <c r="E50" s="47"/>
      <c r="F50" s="47"/>
      <c r="G50" s="47"/>
      <c r="H50" s="48"/>
      <c r="I50" s="32"/>
      <c r="J50" s="46" t="s">
        <v>44</v>
      </c>
      <c r="K50" s="47"/>
      <c r="L50" s="47"/>
      <c r="M50" s="47"/>
      <c r="N50" s="47"/>
      <c r="O50" s="47"/>
      <c r="P50" s="48"/>
      <c r="Q50" s="32"/>
      <c r="R50" s="33"/>
    </row>
    <row r="51" spans="2:18">
      <c r="B51" s="22"/>
      <c r="C51" s="24"/>
      <c r="D51" s="49"/>
      <c r="E51" s="24"/>
      <c r="F51" s="24"/>
      <c r="G51" s="24"/>
      <c r="H51" s="50"/>
      <c r="I51" s="24"/>
      <c r="J51" s="49"/>
      <c r="K51" s="24"/>
      <c r="L51" s="24"/>
      <c r="M51" s="24"/>
      <c r="N51" s="24"/>
      <c r="O51" s="24"/>
      <c r="P51" s="50"/>
      <c r="Q51" s="24"/>
      <c r="R51" s="23"/>
    </row>
    <row r="52" spans="2:18">
      <c r="B52" s="22"/>
      <c r="C52" s="24"/>
      <c r="D52" s="49"/>
      <c r="E52" s="24"/>
      <c r="F52" s="24"/>
      <c r="G52" s="24"/>
      <c r="H52" s="50"/>
      <c r="I52" s="24"/>
      <c r="J52" s="49"/>
      <c r="K52" s="24"/>
      <c r="L52" s="24"/>
      <c r="M52" s="24"/>
      <c r="N52" s="24"/>
      <c r="O52" s="24"/>
      <c r="P52" s="50"/>
      <c r="Q52" s="24"/>
      <c r="R52" s="23"/>
    </row>
    <row r="53" spans="2:18">
      <c r="B53" s="22"/>
      <c r="C53" s="24"/>
      <c r="D53" s="49"/>
      <c r="E53" s="24"/>
      <c r="F53" s="24"/>
      <c r="G53" s="24"/>
      <c r="H53" s="50"/>
      <c r="I53" s="24"/>
      <c r="J53" s="49"/>
      <c r="K53" s="24"/>
      <c r="L53" s="24"/>
      <c r="M53" s="24"/>
      <c r="N53" s="24"/>
      <c r="O53" s="24"/>
      <c r="P53" s="50"/>
      <c r="Q53" s="24"/>
      <c r="R53" s="23"/>
    </row>
    <row r="54" spans="2:18">
      <c r="B54" s="22"/>
      <c r="C54" s="24"/>
      <c r="D54" s="49"/>
      <c r="E54" s="24"/>
      <c r="F54" s="24"/>
      <c r="G54" s="24"/>
      <c r="H54" s="50"/>
      <c r="I54" s="24"/>
      <c r="J54" s="49"/>
      <c r="K54" s="24"/>
      <c r="L54" s="24"/>
      <c r="M54" s="24"/>
      <c r="N54" s="24"/>
      <c r="O54" s="24"/>
      <c r="P54" s="50"/>
      <c r="Q54" s="24"/>
      <c r="R54" s="23"/>
    </row>
    <row r="55" spans="2:18">
      <c r="B55" s="22"/>
      <c r="C55" s="24"/>
      <c r="D55" s="49"/>
      <c r="E55" s="24"/>
      <c r="F55" s="24"/>
      <c r="G55" s="24"/>
      <c r="H55" s="50"/>
      <c r="I55" s="24"/>
      <c r="J55" s="49"/>
      <c r="K55" s="24"/>
      <c r="L55" s="24"/>
      <c r="M55" s="24"/>
      <c r="N55" s="24"/>
      <c r="O55" s="24"/>
      <c r="P55" s="50"/>
      <c r="Q55" s="24"/>
      <c r="R55" s="23"/>
    </row>
    <row r="56" spans="2:18">
      <c r="B56" s="22"/>
      <c r="C56" s="24"/>
      <c r="D56" s="49"/>
      <c r="E56" s="24"/>
      <c r="F56" s="24"/>
      <c r="G56" s="24"/>
      <c r="H56" s="50"/>
      <c r="I56" s="24"/>
      <c r="J56" s="49"/>
      <c r="K56" s="24"/>
      <c r="L56" s="24"/>
      <c r="M56" s="24"/>
      <c r="N56" s="24"/>
      <c r="O56" s="24"/>
      <c r="P56" s="50"/>
      <c r="Q56" s="24"/>
      <c r="R56" s="23"/>
    </row>
    <row r="57" spans="2:18">
      <c r="B57" s="22"/>
      <c r="C57" s="24"/>
      <c r="D57" s="49"/>
      <c r="E57" s="24"/>
      <c r="F57" s="24"/>
      <c r="G57" s="24"/>
      <c r="H57" s="50"/>
      <c r="I57" s="24"/>
      <c r="J57" s="49"/>
      <c r="K57" s="24"/>
      <c r="L57" s="24"/>
      <c r="M57" s="24"/>
      <c r="N57" s="24"/>
      <c r="O57" s="24"/>
      <c r="P57" s="50"/>
      <c r="Q57" s="24"/>
      <c r="R57" s="23"/>
    </row>
    <row r="58" spans="2:18">
      <c r="B58" s="22"/>
      <c r="C58" s="24"/>
      <c r="D58" s="49"/>
      <c r="E58" s="24"/>
      <c r="F58" s="24"/>
      <c r="G58" s="24"/>
      <c r="H58" s="50"/>
      <c r="I58" s="24"/>
      <c r="J58" s="49"/>
      <c r="K58" s="24"/>
      <c r="L58" s="24"/>
      <c r="M58" s="24"/>
      <c r="N58" s="24"/>
      <c r="O58" s="24"/>
      <c r="P58" s="50"/>
      <c r="Q58" s="24"/>
      <c r="R58" s="23"/>
    </row>
    <row r="59" spans="2:18" s="1" customFormat="1" ht="15">
      <c r="B59" s="31"/>
      <c r="C59" s="32"/>
      <c r="D59" s="51" t="s">
        <v>45</v>
      </c>
      <c r="E59" s="52"/>
      <c r="F59" s="52"/>
      <c r="G59" s="53" t="s">
        <v>46</v>
      </c>
      <c r="H59" s="54"/>
      <c r="I59" s="32"/>
      <c r="J59" s="51" t="s">
        <v>45</v>
      </c>
      <c r="K59" s="52"/>
      <c r="L59" s="52"/>
      <c r="M59" s="52"/>
      <c r="N59" s="53" t="s">
        <v>46</v>
      </c>
      <c r="O59" s="52"/>
      <c r="P59" s="54"/>
      <c r="Q59" s="32"/>
      <c r="R59" s="33"/>
    </row>
    <row r="60" spans="2:18">
      <c r="B60" s="22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3"/>
    </row>
    <row r="61" spans="2:18" s="1" customFormat="1" ht="15">
      <c r="B61" s="31"/>
      <c r="C61" s="32"/>
      <c r="D61" s="46" t="s">
        <v>47</v>
      </c>
      <c r="E61" s="47"/>
      <c r="F61" s="47"/>
      <c r="G61" s="47"/>
      <c r="H61" s="48"/>
      <c r="I61" s="32"/>
      <c r="J61" s="46" t="s">
        <v>48</v>
      </c>
      <c r="K61" s="47"/>
      <c r="L61" s="47"/>
      <c r="M61" s="47"/>
      <c r="N61" s="47"/>
      <c r="O61" s="47"/>
      <c r="P61" s="48"/>
      <c r="Q61" s="32"/>
      <c r="R61" s="33"/>
    </row>
    <row r="62" spans="2:18">
      <c r="B62" s="22"/>
      <c r="C62" s="24"/>
      <c r="D62" s="49"/>
      <c r="E62" s="24"/>
      <c r="F62" s="24"/>
      <c r="G62" s="24"/>
      <c r="H62" s="50"/>
      <c r="I62" s="24"/>
      <c r="J62" s="49"/>
      <c r="K62" s="24"/>
      <c r="L62" s="24"/>
      <c r="M62" s="24"/>
      <c r="N62" s="24"/>
      <c r="O62" s="24"/>
      <c r="P62" s="50"/>
      <c r="Q62" s="24"/>
      <c r="R62" s="23"/>
    </row>
    <row r="63" spans="2:18">
      <c r="B63" s="22"/>
      <c r="C63" s="24"/>
      <c r="D63" s="49"/>
      <c r="E63" s="24"/>
      <c r="F63" s="24"/>
      <c r="G63" s="24"/>
      <c r="H63" s="50"/>
      <c r="I63" s="24"/>
      <c r="J63" s="49"/>
      <c r="K63" s="24"/>
      <c r="L63" s="24"/>
      <c r="M63" s="24"/>
      <c r="N63" s="24"/>
      <c r="O63" s="24"/>
      <c r="P63" s="50"/>
      <c r="Q63" s="24"/>
      <c r="R63" s="23"/>
    </row>
    <row r="64" spans="2:18">
      <c r="B64" s="22"/>
      <c r="C64" s="24"/>
      <c r="D64" s="49"/>
      <c r="E64" s="24"/>
      <c r="F64" s="24"/>
      <c r="G64" s="24"/>
      <c r="H64" s="50"/>
      <c r="I64" s="24"/>
      <c r="J64" s="49"/>
      <c r="K64" s="24"/>
      <c r="L64" s="24"/>
      <c r="M64" s="24"/>
      <c r="N64" s="24"/>
      <c r="O64" s="24"/>
      <c r="P64" s="50"/>
      <c r="Q64" s="24"/>
      <c r="R64" s="23"/>
    </row>
    <row r="65" spans="2:18">
      <c r="B65" s="22"/>
      <c r="C65" s="24"/>
      <c r="D65" s="49"/>
      <c r="E65" s="24"/>
      <c r="F65" s="24"/>
      <c r="G65" s="24"/>
      <c r="H65" s="50"/>
      <c r="I65" s="24"/>
      <c r="J65" s="49"/>
      <c r="K65" s="24"/>
      <c r="L65" s="24"/>
      <c r="M65" s="24"/>
      <c r="N65" s="24"/>
      <c r="O65" s="24"/>
      <c r="P65" s="50"/>
      <c r="Q65" s="24"/>
      <c r="R65" s="23"/>
    </row>
    <row r="66" spans="2:18">
      <c r="B66" s="22"/>
      <c r="C66" s="24"/>
      <c r="D66" s="49"/>
      <c r="E66" s="24"/>
      <c r="F66" s="24"/>
      <c r="G66" s="24"/>
      <c r="H66" s="50"/>
      <c r="I66" s="24"/>
      <c r="J66" s="49"/>
      <c r="K66" s="24"/>
      <c r="L66" s="24"/>
      <c r="M66" s="24"/>
      <c r="N66" s="24"/>
      <c r="O66" s="24"/>
      <c r="P66" s="50"/>
      <c r="Q66" s="24"/>
      <c r="R66" s="23"/>
    </row>
    <row r="67" spans="2:18">
      <c r="B67" s="22"/>
      <c r="C67" s="24"/>
      <c r="D67" s="49"/>
      <c r="E67" s="24"/>
      <c r="F67" s="24"/>
      <c r="G67" s="24"/>
      <c r="H67" s="50"/>
      <c r="I67" s="24"/>
      <c r="J67" s="49"/>
      <c r="K67" s="24"/>
      <c r="L67" s="24"/>
      <c r="M67" s="24"/>
      <c r="N67" s="24"/>
      <c r="O67" s="24"/>
      <c r="P67" s="50"/>
      <c r="Q67" s="24"/>
      <c r="R67" s="23"/>
    </row>
    <row r="68" spans="2:18">
      <c r="B68" s="22"/>
      <c r="C68" s="24"/>
      <c r="D68" s="49"/>
      <c r="E68" s="24"/>
      <c r="F68" s="24"/>
      <c r="G68" s="24"/>
      <c r="H68" s="50"/>
      <c r="I68" s="24"/>
      <c r="J68" s="49"/>
      <c r="K68" s="24"/>
      <c r="L68" s="24"/>
      <c r="M68" s="24"/>
      <c r="N68" s="24"/>
      <c r="O68" s="24"/>
      <c r="P68" s="50"/>
      <c r="Q68" s="24"/>
      <c r="R68" s="23"/>
    </row>
    <row r="69" spans="2:18">
      <c r="B69" s="22"/>
      <c r="C69" s="24"/>
      <c r="D69" s="49"/>
      <c r="E69" s="24"/>
      <c r="F69" s="24"/>
      <c r="G69" s="24"/>
      <c r="H69" s="50"/>
      <c r="I69" s="24"/>
      <c r="J69" s="49"/>
      <c r="K69" s="24"/>
      <c r="L69" s="24"/>
      <c r="M69" s="24"/>
      <c r="N69" s="24"/>
      <c r="O69" s="24"/>
      <c r="P69" s="50"/>
      <c r="Q69" s="24"/>
      <c r="R69" s="23"/>
    </row>
    <row r="70" spans="2:18" s="1" customFormat="1" ht="15">
      <c r="B70" s="31"/>
      <c r="C70" s="32"/>
      <c r="D70" s="51" t="s">
        <v>45</v>
      </c>
      <c r="E70" s="52"/>
      <c r="F70" s="52"/>
      <c r="G70" s="53" t="s">
        <v>46</v>
      </c>
      <c r="H70" s="54"/>
      <c r="I70" s="32"/>
      <c r="J70" s="51" t="s">
        <v>45</v>
      </c>
      <c r="K70" s="52"/>
      <c r="L70" s="52"/>
      <c r="M70" s="52"/>
      <c r="N70" s="53" t="s">
        <v>46</v>
      </c>
      <c r="O70" s="52"/>
      <c r="P70" s="54"/>
      <c r="Q70" s="32"/>
      <c r="R70" s="33"/>
    </row>
    <row r="71" spans="2:18" s="1" customFormat="1" ht="14.45" customHeight="1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7"/>
    </row>
    <row r="75" spans="2:18" s="1" customFormat="1" ht="6.95" customHeight="1">
      <c r="B75" s="58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60"/>
    </row>
    <row r="76" spans="2:18" s="1" customFormat="1" ht="36.950000000000003" customHeight="1">
      <c r="B76" s="31"/>
      <c r="C76" s="238" t="s">
        <v>94</v>
      </c>
      <c r="D76" s="239"/>
      <c r="E76" s="239"/>
      <c r="F76" s="239"/>
      <c r="G76" s="239"/>
      <c r="H76" s="239"/>
      <c r="I76" s="239"/>
      <c r="J76" s="239"/>
      <c r="K76" s="239"/>
      <c r="L76" s="239"/>
      <c r="M76" s="239"/>
      <c r="N76" s="239"/>
      <c r="O76" s="239"/>
      <c r="P76" s="239"/>
      <c r="Q76" s="239"/>
      <c r="R76" s="33"/>
    </row>
    <row r="77" spans="2:18" s="1" customFormat="1" ht="6.95" customHeight="1">
      <c r="B77" s="31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3"/>
    </row>
    <row r="78" spans="2:18" s="1" customFormat="1" ht="30" customHeight="1">
      <c r="B78" s="31"/>
      <c r="C78" s="28" t="s">
        <v>16</v>
      </c>
      <c r="D78" s="32"/>
      <c r="E78" s="32"/>
      <c r="F78" s="285" t="str">
        <f>F6</f>
        <v xml:space="preserve"> Český rozhlas</v>
      </c>
      <c r="G78" s="286"/>
      <c r="H78" s="286"/>
      <c r="I78" s="286"/>
      <c r="J78" s="286"/>
      <c r="K78" s="286"/>
      <c r="L78" s="286"/>
      <c r="M78" s="286"/>
      <c r="N78" s="286"/>
      <c r="O78" s="286"/>
      <c r="P78" s="286"/>
      <c r="Q78" s="32"/>
      <c r="R78" s="33"/>
    </row>
    <row r="79" spans="2:18" s="1" customFormat="1" ht="36.950000000000003" customHeight="1">
      <c r="B79" s="31"/>
      <c r="C79" s="65" t="s">
        <v>92</v>
      </c>
      <c r="D79" s="32"/>
      <c r="E79" s="32"/>
      <c r="F79" s="244">
        <v>5</v>
      </c>
      <c r="G79" s="284"/>
      <c r="H79" s="284"/>
      <c r="I79" s="284"/>
      <c r="J79" s="284"/>
      <c r="K79" s="284"/>
      <c r="L79" s="284"/>
      <c r="M79" s="284"/>
      <c r="N79" s="284"/>
      <c r="O79" s="284"/>
      <c r="P79" s="284"/>
      <c r="Q79" s="32"/>
      <c r="R79" s="33"/>
    </row>
    <row r="80" spans="2:18" s="1" customFormat="1" ht="6.95" customHeight="1">
      <c r="B80" s="31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3"/>
    </row>
    <row r="81" spans="2:47" s="1" customFormat="1" ht="18" customHeight="1">
      <c r="B81" s="31"/>
      <c r="C81" s="28" t="s">
        <v>19</v>
      </c>
      <c r="D81" s="32"/>
      <c r="E81" s="32"/>
      <c r="F81" s="26" t="str">
        <f>F9</f>
        <v xml:space="preserve"> </v>
      </c>
      <c r="G81" s="32"/>
      <c r="H81" s="32"/>
      <c r="I81" s="32"/>
      <c r="J81" s="32"/>
      <c r="K81" s="28" t="s">
        <v>21</v>
      </c>
      <c r="L81" s="32"/>
      <c r="M81" s="287" t="str">
        <f>IF(O9="","",O9)</f>
        <v>6. 2. 2019</v>
      </c>
      <c r="N81" s="287"/>
      <c r="O81" s="287"/>
      <c r="P81" s="287"/>
      <c r="Q81" s="32"/>
      <c r="R81" s="33"/>
    </row>
    <row r="82" spans="2:47" s="1" customFormat="1" ht="6.95" customHeight="1">
      <c r="B82" s="31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3"/>
    </row>
    <row r="83" spans="2:47" s="1" customFormat="1" ht="15">
      <c r="B83" s="31"/>
      <c r="C83" s="28" t="s">
        <v>23</v>
      </c>
      <c r="D83" s="32"/>
      <c r="E83" s="32"/>
      <c r="F83" s="26" t="str">
        <f>E12</f>
        <v xml:space="preserve"> </v>
      </c>
      <c r="G83" s="32"/>
      <c r="H83" s="32"/>
      <c r="I83" s="32"/>
      <c r="J83" s="32"/>
      <c r="K83" s="28" t="s">
        <v>27</v>
      </c>
      <c r="L83" s="32"/>
      <c r="M83" s="268" t="str">
        <f>E18</f>
        <v xml:space="preserve"> </v>
      </c>
      <c r="N83" s="268"/>
      <c r="O83" s="268"/>
      <c r="P83" s="268"/>
      <c r="Q83" s="268"/>
      <c r="R83" s="33"/>
    </row>
    <row r="84" spans="2:47" s="1" customFormat="1" ht="14.45" customHeight="1">
      <c r="B84" s="31"/>
      <c r="C84" s="28" t="s">
        <v>26</v>
      </c>
      <c r="D84" s="32"/>
      <c r="E84" s="32"/>
      <c r="F84" s="26" t="str">
        <f>IF(E15="","",E15)</f>
        <v xml:space="preserve"> </v>
      </c>
      <c r="G84" s="32"/>
      <c r="H84" s="32"/>
      <c r="I84" s="32"/>
      <c r="J84" s="32"/>
      <c r="K84" s="28" t="s">
        <v>29</v>
      </c>
      <c r="L84" s="32"/>
      <c r="M84" s="268" t="str">
        <f>E21</f>
        <v xml:space="preserve"> </v>
      </c>
      <c r="N84" s="268"/>
      <c r="O84" s="268"/>
      <c r="P84" s="268"/>
      <c r="Q84" s="268"/>
      <c r="R84" s="33"/>
    </row>
    <row r="85" spans="2:47" s="1" customFormat="1" ht="10.35" customHeight="1">
      <c r="B85" s="31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3"/>
    </row>
    <row r="86" spans="2:47" s="1" customFormat="1" ht="29.25" customHeight="1">
      <c r="B86" s="31"/>
      <c r="C86" s="282" t="s">
        <v>95</v>
      </c>
      <c r="D86" s="283"/>
      <c r="E86" s="283"/>
      <c r="F86" s="283"/>
      <c r="G86" s="283"/>
      <c r="H86" s="98"/>
      <c r="I86" s="98"/>
      <c r="J86" s="98"/>
      <c r="K86" s="98"/>
      <c r="L86" s="98"/>
      <c r="M86" s="98"/>
      <c r="N86" s="282" t="s">
        <v>96</v>
      </c>
      <c r="O86" s="283"/>
      <c r="P86" s="283"/>
      <c r="Q86" s="283"/>
      <c r="R86" s="33"/>
    </row>
    <row r="87" spans="2:47" s="1" customFormat="1" ht="10.35" customHeight="1">
      <c r="B87" s="31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3"/>
    </row>
    <row r="88" spans="2:47" s="1" customFormat="1" ht="29.25" customHeight="1">
      <c r="B88" s="31"/>
      <c r="C88" s="106" t="s">
        <v>97</v>
      </c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296">
        <f>N89+N95</f>
        <v>0</v>
      </c>
      <c r="O88" s="297"/>
      <c r="P88" s="297"/>
      <c r="Q88" s="297"/>
      <c r="R88" s="33"/>
      <c r="AU88" s="18" t="s">
        <v>98</v>
      </c>
    </row>
    <row r="89" spans="2:47" s="6" customFormat="1" ht="24.95" customHeight="1">
      <c r="B89" s="107"/>
      <c r="C89" s="108"/>
      <c r="D89" s="109" t="s">
        <v>99</v>
      </c>
      <c r="E89" s="108"/>
      <c r="F89" s="108"/>
      <c r="G89" s="108"/>
      <c r="H89" s="108"/>
      <c r="I89" s="108"/>
      <c r="J89" s="108"/>
      <c r="K89" s="108"/>
      <c r="L89" s="108"/>
      <c r="M89" s="108"/>
      <c r="N89" s="295">
        <f>N118</f>
        <v>0</v>
      </c>
      <c r="O89" s="300"/>
      <c r="P89" s="300"/>
      <c r="Q89" s="300"/>
      <c r="R89" s="110"/>
    </row>
    <row r="90" spans="2:47" s="7" customFormat="1" ht="19.899999999999999" customHeight="1">
      <c r="B90" s="111"/>
      <c r="C90" s="112"/>
      <c r="D90" s="113" t="s">
        <v>100</v>
      </c>
      <c r="E90" s="112"/>
      <c r="F90" s="112"/>
      <c r="G90" s="112"/>
      <c r="H90" s="112"/>
      <c r="I90" s="112"/>
      <c r="J90" s="112"/>
      <c r="K90" s="112"/>
      <c r="L90" s="112"/>
      <c r="M90" s="112"/>
      <c r="N90" s="298">
        <f>N119</f>
        <v>0</v>
      </c>
      <c r="O90" s="299"/>
      <c r="P90" s="299"/>
      <c r="Q90" s="299"/>
      <c r="R90" s="114"/>
    </row>
    <row r="91" spans="2:47" s="7" customFormat="1" ht="19.899999999999999" customHeight="1">
      <c r="B91" s="111"/>
      <c r="C91" s="112"/>
      <c r="D91" s="113" t="s">
        <v>101</v>
      </c>
      <c r="E91" s="112"/>
      <c r="F91" s="112"/>
      <c r="G91" s="112"/>
      <c r="H91" s="112"/>
      <c r="I91" s="112"/>
      <c r="J91" s="112"/>
      <c r="K91" s="112"/>
      <c r="L91" s="112"/>
      <c r="M91" s="112"/>
      <c r="N91" s="298">
        <f>N125</f>
        <v>0</v>
      </c>
      <c r="O91" s="299"/>
      <c r="P91" s="299"/>
      <c r="Q91" s="299"/>
      <c r="R91" s="114"/>
    </row>
    <row r="92" spans="2:47" s="7" customFormat="1" ht="19.899999999999999" customHeight="1">
      <c r="B92" s="111"/>
      <c r="C92" s="112"/>
      <c r="D92" s="113" t="s">
        <v>103</v>
      </c>
      <c r="E92" s="112"/>
      <c r="F92" s="112"/>
      <c r="G92" s="112"/>
      <c r="H92" s="112"/>
      <c r="I92" s="112"/>
      <c r="J92" s="112"/>
      <c r="K92" s="112"/>
      <c r="L92" s="112"/>
      <c r="M92" s="112"/>
      <c r="N92" s="298">
        <f>N128</f>
        <v>0</v>
      </c>
      <c r="O92" s="299"/>
      <c r="P92" s="299"/>
      <c r="Q92" s="299"/>
      <c r="R92" s="114"/>
    </row>
    <row r="93" spans="2:47" s="7" customFormat="1" ht="19.899999999999999" customHeight="1">
      <c r="B93" s="111"/>
      <c r="C93" s="112"/>
      <c r="D93" s="113" t="s">
        <v>104</v>
      </c>
      <c r="E93" s="112"/>
      <c r="F93" s="112"/>
      <c r="G93" s="112"/>
      <c r="H93" s="112"/>
      <c r="I93" s="112"/>
      <c r="J93" s="112"/>
      <c r="K93" s="112"/>
      <c r="L93" s="112"/>
      <c r="M93" s="112"/>
      <c r="N93" s="298">
        <f>N130</f>
        <v>0</v>
      </c>
      <c r="O93" s="299"/>
      <c r="P93" s="299"/>
      <c r="Q93" s="299"/>
      <c r="R93" s="114"/>
    </row>
    <row r="94" spans="2:47" s="7" customFormat="1" ht="19.899999999999999" customHeight="1">
      <c r="B94" s="111"/>
      <c r="C94" s="112"/>
      <c r="D94" s="113" t="s">
        <v>106</v>
      </c>
      <c r="E94" s="112"/>
      <c r="F94" s="112"/>
      <c r="G94" s="112"/>
      <c r="H94" s="112"/>
      <c r="I94" s="112"/>
      <c r="J94" s="112"/>
      <c r="K94" s="112"/>
      <c r="L94" s="112"/>
      <c r="M94" s="112"/>
      <c r="N94" s="298">
        <f>N135</f>
        <v>0</v>
      </c>
      <c r="O94" s="299"/>
      <c r="P94" s="299"/>
      <c r="Q94" s="299"/>
      <c r="R94" s="114"/>
    </row>
    <row r="95" spans="2:47" s="6" customFormat="1" ht="24.95" customHeight="1">
      <c r="B95" s="107"/>
      <c r="C95" s="108"/>
      <c r="D95" s="109" t="s">
        <v>116</v>
      </c>
      <c r="E95" s="108"/>
      <c r="F95" s="108"/>
      <c r="G95" s="108"/>
      <c r="H95" s="108"/>
      <c r="I95" s="108"/>
      <c r="J95" s="108"/>
      <c r="K95" s="108"/>
      <c r="L95" s="108"/>
      <c r="M95" s="108"/>
      <c r="N95" s="295">
        <f>N140</f>
        <v>0</v>
      </c>
      <c r="O95" s="300"/>
      <c r="P95" s="300"/>
      <c r="Q95" s="300"/>
      <c r="R95" s="110"/>
    </row>
    <row r="96" spans="2:47" s="7" customFormat="1" ht="19.899999999999999" customHeight="1">
      <c r="B96" s="111"/>
      <c r="C96" s="112"/>
      <c r="D96" s="113" t="s">
        <v>117</v>
      </c>
      <c r="E96" s="112"/>
      <c r="F96" s="112"/>
      <c r="G96" s="112"/>
      <c r="H96" s="112"/>
      <c r="I96" s="112"/>
      <c r="J96" s="112"/>
      <c r="K96" s="112"/>
      <c r="L96" s="112"/>
      <c r="M96" s="112"/>
      <c r="N96" s="298">
        <f>N141</f>
        <v>0</v>
      </c>
      <c r="O96" s="299"/>
      <c r="P96" s="299"/>
      <c r="Q96" s="299"/>
      <c r="R96" s="114"/>
    </row>
    <row r="97" spans="2:21" s="1" customFormat="1" ht="21.75" customHeight="1">
      <c r="B97" s="31"/>
      <c r="C97" s="32"/>
      <c r="D97" s="32"/>
      <c r="E97" s="32"/>
      <c r="F97" s="32"/>
      <c r="G97" s="32"/>
      <c r="H97" s="32"/>
      <c r="I97" s="32"/>
      <c r="J97" s="32"/>
      <c r="K97" s="32"/>
      <c r="L97" s="32"/>
      <c r="M97" s="32"/>
      <c r="N97" s="32"/>
      <c r="O97" s="32"/>
      <c r="P97" s="32"/>
      <c r="Q97" s="32"/>
      <c r="R97" s="33"/>
    </row>
    <row r="98" spans="2:21" s="1" customFormat="1" ht="29.25" customHeight="1">
      <c r="B98" s="31"/>
      <c r="C98" s="106"/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297"/>
      <c r="O98" s="303"/>
      <c r="P98" s="303"/>
      <c r="Q98" s="303"/>
      <c r="R98" s="33"/>
      <c r="T98" s="115"/>
      <c r="U98" s="116" t="s">
        <v>33</v>
      </c>
    </row>
    <row r="99" spans="2:21" s="1" customFormat="1" ht="18" customHeight="1">
      <c r="B99" s="31"/>
      <c r="C99" s="32"/>
      <c r="D99" s="32"/>
      <c r="E99" s="32"/>
      <c r="F99" s="32"/>
      <c r="G99" s="32"/>
      <c r="H99" s="32"/>
      <c r="I99" s="32"/>
      <c r="J99" s="32"/>
      <c r="K99" s="32"/>
      <c r="L99" s="32"/>
      <c r="M99" s="32"/>
      <c r="N99" s="32"/>
      <c r="O99" s="32"/>
      <c r="P99" s="32"/>
      <c r="Q99" s="32"/>
      <c r="R99" s="33"/>
    </row>
    <row r="100" spans="2:21" s="1" customFormat="1" ht="29.25" customHeight="1">
      <c r="B100" s="31"/>
      <c r="C100" s="97" t="s">
        <v>508</v>
      </c>
      <c r="D100" s="98"/>
      <c r="E100" s="98"/>
      <c r="F100" s="98"/>
      <c r="G100" s="98"/>
      <c r="H100" s="98"/>
      <c r="I100" s="98"/>
      <c r="J100" s="98"/>
      <c r="K100" s="98"/>
      <c r="L100" s="304">
        <f>ROUND(SUM(N88+N98),2)</f>
        <v>0</v>
      </c>
      <c r="M100" s="304"/>
      <c r="N100" s="304"/>
      <c r="O100" s="304"/>
      <c r="P100" s="304"/>
      <c r="Q100" s="304"/>
      <c r="R100" s="33"/>
    </row>
    <row r="101" spans="2:21" s="1" customFormat="1" ht="6.95" customHeight="1">
      <c r="B101" s="55"/>
      <c r="C101" s="56"/>
      <c r="D101" s="56"/>
      <c r="E101" s="56"/>
      <c r="F101" s="56"/>
      <c r="G101" s="56"/>
      <c r="H101" s="56"/>
      <c r="I101" s="56"/>
      <c r="J101" s="56"/>
      <c r="K101" s="56"/>
      <c r="L101" s="56"/>
      <c r="M101" s="56"/>
      <c r="N101" s="56"/>
      <c r="O101" s="56"/>
      <c r="P101" s="56"/>
      <c r="Q101" s="56"/>
      <c r="R101" s="57"/>
    </row>
    <row r="105" spans="2:21" s="1" customFormat="1" ht="6.95" customHeight="1">
      <c r="B105" s="58"/>
      <c r="C105" s="59"/>
      <c r="D105" s="59"/>
      <c r="E105" s="59"/>
      <c r="F105" s="59"/>
      <c r="G105" s="59"/>
      <c r="H105" s="59"/>
      <c r="I105" s="59"/>
      <c r="J105" s="59"/>
      <c r="K105" s="59"/>
      <c r="L105" s="59"/>
      <c r="M105" s="59"/>
      <c r="N105" s="59"/>
      <c r="O105" s="59"/>
      <c r="P105" s="59"/>
      <c r="Q105" s="59"/>
      <c r="R105" s="60"/>
    </row>
    <row r="106" spans="2:21" s="1" customFormat="1" ht="36.950000000000003" customHeight="1">
      <c r="B106" s="31"/>
      <c r="C106" s="238" t="s">
        <v>118</v>
      </c>
      <c r="D106" s="284"/>
      <c r="E106" s="284"/>
      <c r="F106" s="284"/>
      <c r="G106" s="284"/>
      <c r="H106" s="284"/>
      <c r="I106" s="284"/>
      <c r="J106" s="284"/>
      <c r="K106" s="284"/>
      <c r="L106" s="284"/>
      <c r="M106" s="284"/>
      <c r="N106" s="284"/>
      <c r="O106" s="284"/>
      <c r="P106" s="284"/>
      <c r="Q106" s="284"/>
      <c r="R106" s="33"/>
    </row>
    <row r="107" spans="2:21" s="1" customFormat="1" ht="6.95" customHeight="1">
      <c r="B107" s="31"/>
      <c r="C107" s="32"/>
      <c r="D107" s="32"/>
      <c r="E107" s="32"/>
      <c r="F107" s="32"/>
      <c r="G107" s="32"/>
      <c r="H107" s="32"/>
      <c r="I107" s="32"/>
      <c r="J107" s="32"/>
      <c r="K107" s="32"/>
      <c r="L107" s="32"/>
      <c r="M107" s="32"/>
      <c r="N107" s="32"/>
      <c r="O107" s="32"/>
      <c r="P107" s="32"/>
      <c r="Q107" s="32"/>
      <c r="R107" s="33"/>
    </row>
    <row r="108" spans="2:21" s="1" customFormat="1" ht="30" customHeight="1">
      <c r="B108" s="31"/>
      <c r="C108" s="28" t="s">
        <v>16</v>
      </c>
      <c r="D108" s="32"/>
      <c r="E108" s="32"/>
      <c r="F108" s="285" t="str">
        <f>F6</f>
        <v xml:space="preserve"> Český rozhlas</v>
      </c>
      <c r="G108" s="286"/>
      <c r="H108" s="286"/>
      <c r="I108" s="286"/>
      <c r="J108" s="286"/>
      <c r="K108" s="286"/>
      <c r="L108" s="286"/>
      <c r="M108" s="286"/>
      <c r="N108" s="286"/>
      <c r="O108" s="286"/>
      <c r="P108" s="286"/>
      <c r="Q108" s="32"/>
      <c r="R108" s="33"/>
    </row>
    <row r="109" spans="2:21" s="1" customFormat="1" ht="36.950000000000003" customHeight="1">
      <c r="B109" s="31"/>
      <c r="C109" s="65" t="s">
        <v>92</v>
      </c>
      <c r="D109" s="32"/>
      <c r="E109" s="32"/>
      <c r="F109" s="244">
        <v>5</v>
      </c>
      <c r="G109" s="284"/>
      <c r="H109" s="284"/>
      <c r="I109" s="284"/>
      <c r="J109" s="284"/>
      <c r="K109" s="284"/>
      <c r="L109" s="284"/>
      <c r="M109" s="284"/>
      <c r="N109" s="284"/>
      <c r="O109" s="284"/>
      <c r="P109" s="284"/>
      <c r="Q109" s="32"/>
      <c r="R109" s="33"/>
    </row>
    <row r="110" spans="2:21" s="1" customFormat="1" ht="6.95" customHeight="1">
      <c r="B110" s="31"/>
      <c r="C110" s="32"/>
      <c r="D110" s="32"/>
      <c r="E110" s="32"/>
      <c r="F110" s="32"/>
      <c r="G110" s="32"/>
      <c r="H110" s="32"/>
      <c r="I110" s="32"/>
      <c r="J110" s="32"/>
      <c r="K110" s="32"/>
      <c r="L110" s="32"/>
      <c r="M110" s="32"/>
      <c r="N110" s="32"/>
      <c r="O110" s="32"/>
      <c r="P110" s="32"/>
      <c r="Q110" s="32"/>
      <c r="R110" s="33"/>
    </row>
    <row r="111" spans="2:21" s="1" customFormat="1" ht="18" customHeight="1">
      <c r="B111" s="31"/>
      <c r="C111" s="28" t="s">
        <v>19</v>
      </c>
      <c r="D111" s="32"/>
      <c r="E111" s="32"/>
      <c r="F111" s="26" t="str">
        <f>F9</f>
        <v xml:space="preserve"> </v>
      </c>
      <c r="G111" s="32"/>
      <c r="H111" s="32"/>
      <c r="I111" s="32"/>
      <c r="J111" s="32"/>
      <c r="K111" s="28" t="s">
        <v>21</v>
      </c>
      <c r="L111" s="32"/>
      <c r="M111" s="287" t="str">
        <f>IF(O9="","",O9)</f>
        <v>6. 2. 2019</v>
      </c>
      <c r="N111" s="287"/>
      <c r="O111" s="287"/>
      <c r="P111" s="287"/>
      <c r="Q111" s="32"/>
      <c r="R111" s="33"/>
    </row>
    <row r="112" spans="2:21" s="1" customFormat="1" ht="6.95" customHeight="1">
      <c r="B112" s="31"/>
      <c r="C112" s="32"/>
      <c r="D112" s="32"/>
      <c r="E112" s="32"/>
      <c r="F112" s="32"/>
      <c r="G112" s="32"/>
      <c r="H112" s="32"/>
      <c r="I112" s="32"/>
      <c r="J112" s="32"/>
      <c r="K112" s="32"/>
      <c r="L112" s="32"/>
      <c r="M112" s="32"/>
      <c r="N112" s="32"/>
      <c r="O112" s="32"/>
      <c r="P112" s="32"/>
      <c r="Q112" s="32"/>
      <c r="R112" s="33"/>
    </row>
    <row r="113" spans="2:65" s="1" customFormat="1" ht="15">
      <c r="B113" s="31"/>
      <c r="C113" s="28" t="s">
        <v>23</v>
      </c>
      <c r="D113" s="32"/>
      <c r="E113" s="32"/>
      <c r="F113" s="26" t="str">
        <f>E12</f>
        <v xml:space="preserve"> </v>
      </c>
      <c r="G113" s="32"/>
      <c r="H113" s="32"/>
      <c r="I113" s="32"/>
      <c r="J113" s="32"/>
      <c r="K113" s="28" t="s">
        <v>27</v>
      </c>
      <c r="L113" s="32"/>
      <c r="M113" s="268" t="str">
        <f>E18</f>
        <v xml:space="preserve"> </v>
      </c>
      <c r="N113" s="268"/>
      <c r="O113" s="268"/>
      <c r="P113" s="268"/>
      <c r="Q113" s="268"/>
      <c r="R113" s="33"/>
    </row>
    <row r="114" spans="2:65" s="1" customFormat="1" ht="14.45" customHeight="1">
      <c r="B114" s="31"/>
      <c r="C114" s="28" t="s">
        <v>26</v>
      </c>
      <c r="D114" s="32"/>
      <c r="E114" s="32"/>
      <c r="F114" s="26" t="str">
        <f>IF(E15="","",E15)</f>
        <v xml:space="preserve"> </v>
      </c>
      <c r="G114" s="32"/>
      <c r="H114" s="32"/>
      <c r="I114" s="32"/>
      <c r="J114" s="32"/>
      <c r="K114" s="28" t="s">
        <v>29</v>
      </c>
      <c r="L114" s="32"/>
      <c r="M114" s="268" t="str">
        <f>E21</f>
        <v xml:space="preserve"> </v>
      </c>
      <c r="N114" s="268"/>
      <c r="O114" s="268"/>
      <c r="P114" s="268"/>
      <c r="Q114" s="268"/>
      <c r="R114" s="33"/>
    </row>
    <row r="115" spans="2:65" s="1" customFormat="1" ht="10.35" customHeight="1">
      <c r="B115" s="31"/>
      <c r="C115" s="32"/>
      <c r="D115" s="32"/>
      <c r="E115" s="32"/>
      <c r="F115" s="32"/>
      <c r="G115" s="32"/>
      <c r="H115" s="32"/>
      <c r="I115" s="32"/>
      <c r="J115" s="32"/>
      <c r="K115" s="32"/>
      <c r="L115" s="32"/>
      <c r="M115" s="32"/>
      <c r="N115" s="32"/>
      <c r="O115" s="32"/>
      <c r="P115" s="32"/>
      <c r="Q115" s="32"/>
      <c r="R115" s="33"/>
    </row>
    <row r="116" spans="2:65" s="8" customFormat="1" ht="29.25" customHeight="1">
      <c r="B116" s="117"/>
      <c r="C116" s="118" t="s">
        <v>119</v>
      </c>
      <c r="D116" s="119" t="s">
        <v>120</v>
      </c>
      <c r="E116" s="119" t="s">
        <v>51</v>
      </c>
      <c r="F116" s="292" t="s">
        <v>121</v>
      </c>
      <c r="G116" s="292"/>
      <c r="H116" s="292"/>
      <c r="I116" s="292"/>
      <c r="J116" s="119" t="s">
        <v>122</v>
      </c>
      <c r="K116" s="119" t="s">
        <v>123</v>
      </c>
      <c r="L116" s="292" t="s">
        <v>124</v>
      </c>
      <c r="M116" s="292"/>
      <c r="N116" s="292" t="s">
        <v>96</v>
      </c>
      <c r="O116" s="292"/>
      <c r="P116" s="292"/>
      <c r="Q116" s="293"/>
      <c r="R116" s="120"/>
      <c r="T116" s="72" t="s">
        <v>125</v>
      </c>
      <c r="U116" s="73" t="s">
        <v>33</v>
      </c>
      <c r="V116" s="73" t="s">
        <v>126</v>
      </c>
      <c r="W116" s="73" t="s">
        <v>127</v>
      </c>
      <c r="X116" s="73" t="s">
        <v>128</v>
      </c>
      <c r="Y116" s="73" t="s">
        <v>129</v>
      </c>
      <c r="Z116" s="73" t="s">
        <v>130</v>
      </c>
      <c r="AA116" s="74" t="s">
        <v>131</v>
      </c>
    </row>
    <row r="117" spans="2:65" s="1" customFormat="1" ht="29.25" customHeight="1">
      <c r="B117" s="31"/>
      <c r="C117" s="76" t="s">
        <v>93</v>
      </c>
      <c r="D117" s="32"/>
      <c r="E117" s="32"/>
      <c r="F117" s="32"/>
      <c r="G117" s="32"/>
      <c r="H117" s="32"/>
      <c r="I117" s="32"/>
      <c r="J117" s="32"/>
      <c r="K117" s="32"/>
      <c r="L117" s="32"/>
      <c r="M117" s="32"/>
      <c r="N117" s="301">
        <f>BK117</f>
        <v>0</v>
      </c>
      <c r="O117" s="302"/>
      <c r="P117" s="302"/>
      <c r="Q117" s="302"/>
      <c r="R117" s="33"/>
      <c r="T117" s="75"/>
      <c r="U117" s="47"/>
      <c r="V117" s="47"/>
      <c r="W117" s="121">
        <f>W118+W140</f>
        <v>0</v>
      </c>
      <c r="X117" s="47"/>
      <c r="Y117" s="121">
        <f>Y118+Y140</f>
        <v>0</v>
      </c>
      <c r="Z117" s="47"/>
      <c r="AA117" s="122">
        <f>AA118+AA140</f>
        <v>0</v>
      </c>
      <c r="AT117" s="18" t="s">
        <v>67</v>
      </c>
      <c r="AU117" s="18" t="s">
        <v>98</v>
      </c>
      <c r="BK117" s="123">
        <f>BK118+BK140</f>
        <v>0</v>
      </c>
    </row>
    <row r="118" spans="2:65" s="9" customFormat="1" ht="37.35" customHeight="1">
      <c r="B118" s="124"/>
      <c r="C118" s="125"/>
      <c r="D118" s="126" t="s">
        <v>99</v>
      </c>
      <c r="E118" s="126"/>
      <c r="F118" s="126"/>
      <c r="G118" s="126"/>
      <c r="H118" s="126"/>
      <c r="I118" s="126"/>
      <c r="J118" s="126"/>
      <c r="K118" s="126"/>
      <c r="L118" s="126"/>
      <c r="M118" s="126"/>
      <c r="N118" s="294">
        <f>N119+N125+N128+N130+N135</f>
        <v>0</v>
      </c>
      <c r="O118" s="295"/>
      <c r="P118" s="295"/>
      <c r="Q118" s="295"/>
      <c r="R118" s="127"/>
      <c r="T118" s="128"/>
      <c r="U118" s="125"/>
      <c r="V118" s="125"/>
      <c r="W118" s="129">
        <f>W119+W125+W128+W130+W135</f>
        <v>0</v>
      </c>
      <c r="X118" s="125"/>
      <c r="Y118" s="129">
        <f>Y119+Y125+Y128+Y130+Y135</f>
        <v>0</v>
      </c>
      <c r="Z118" s="125"/>
      <c r="AA118" s="130">
        <f>AA119+AA125+AA128+AA130+AA135</f>
        <v>0</v>
      </c>
      <c r="AR118" s="131" t="s">
        <v>74</v>
      </c>
      <c r="AT118" s="132" t="s">
        <v>67</v>
      </c>
      <c r="AU118" s="132" t="s">
        <v>68</v>
      </c>
      <c r="AY118" s="131" t="s">
        <v>132</v>
      </c>
      <c r="BK118" s="133">
        <f>BK119+BK125+BK128+BK130+BK135</f>
        <v>0</v>
      </c>
    </row>
    <row r="119" spans="2:65" s="9" customFormat="1" ht="19.899999999999999" customHeight="1">
      <c r="B119" s="124"/>
      <c r="C119" s="125"/>
      <c r="D119" s="134" t="s">
        <v>100</v>
      </c>
      <c r="E119" s="134"/>
      <c r="F119" s="134"/>
      <c r="G119" s="134"/>
      <c r="H119" s="134"/>
      <c r="I119" s="134"/>
      <c r="J119" s="134"/>
      <c r="K119" s="134"/>
      <c r="L119" s="134"/>
      <c r="M119" s="134"/>
      <c r="N119" s="273">
        <f>SUM(N120:Q124)</f>
        <v>0</v>
      </c>
      <c r="O119" s="274"/>
      <c r="P119" s="274"/>
      <c r="Q119" s="274"/>
      <c r="R119" s="127"/>
      <c r="T119" s="128"/>
      <c r="U119" s="125"/>
      <c r="V119" s="125"/>
      <c r="W119" s="129">
        <f>SUM(W120:W121)</f>
        <v>0</v>
      </c>
      <c r="X119" s="125"/>
      <c r="Y119" s="129">
        <f>SUM(Y120:Y121)</f>
        <v>0</v>
      </c>
      <c r="Z119" s="125"/>
      <c r="AA119" s="130">
        <f>SUM(AA120:AA121)</f>
        <v>0</v>
      </c>
      <c r="AR119" s="131" t="s">
        <v>74</v>
      </c>
      <c r="AT119" s="132" t="s">
        <v>67</v>
      </c>
      <c r="AU119" s="132" t="s">
        <v>74</v>
      </c>
      <c r="AY119" s="131" t="s">
        <v>132</v>
      </c>
      <c r="BK119" s="133">
        <f>SUM(BK120:BK121)</f>
        <v>0</v>
      </c>
    </row>
    <row r="120" spans="2:65" s="1" customFormat="1" ht="38.25" customHeight="1">
      <c r="B120" s="135"/>
      <c r="C120" s="136">
        <v>1</v>
      </c>
      <c r="D120" s="136" t="s">
        <v>133</v>
      </c>
      <c r="E120" s="137" t="s">
        <v>351</v>
      </c>
      <c r="F120" s="275" t="s">
        <v>352</v>
      </c>
      <c r="G120" s="275"/>
      <c r="H120" s="275"/>
      <c r="I120" s="275"/>
      <c r="J120" s="138" t="s">
        <v>136</v>
      </c>
      <c r="K120" s="139">
        <v>55</v>
      </c>
      <c r="L120" s="271"/>
      <c r="M120" s="271"/>
      <c r="N120" s="271">
        <f>ROUND(L120*K120,2)</f>
        <v>0</v>
      </c>
      <c r="O120" s="271"/>
      <c r="P120" s="271"/>
      <c r="Q120" s="271"/>
      <c r="R120" s="140"/>
      <c r="T120" s="141" t="s">
        <v>5</v>
      </c>
      <c r="U120" s="40" t="s">
        <v>34</v>
      </c>
      <c r="V120" s="142">
        <v>0</v>
      </c>
      <c r="W120" s="142">
        <f>V120*K120</f>
        <v>0</v>
      </c>
      <c r="X120" s="142">
        <v>0</v>
      </c>
      <c r="Y120" s="142">
        <f>X120*K120</f>
        <v>0</v>
      </c>
      <c r="Z120" s="142">
        <v>0</v>
      </c>
      <c r="AA120" s="143">
        <f>Z120*K120</f>
        <v>0</v>
      </c>
      <c r="AR120" s="18" t="s">
        <v>137</v>
      </c>
      <c r="AT120" s="18" t="s">
        <v>133</v>
      </c>
      <c r="AU120" s="18" t="s">
        <v>90</v>
      </c>
      <c r="AY120" s="18" t="s">
        <v>132</v>
      </c>
      <c r="BE120" s="144">
        <f>IF(U120="základní",N120,0)</f>
        <v>0</v>
      </c>
      <c r="BF120" s="144">
        <f>IF(U120="snížená",N120,0)</f>
        <v>0</v>
      </c>
      <c r="BG120" s="144">
        <f>IF(U120="zákl. přenesená",N120,0)</f>
        <v>0</v>
      </c>
      <c r="BH120" s="144">
        <f>IF(U120="sníž. přenesená",N120,0)</f>
        <v>0</v>
      </c>
      <c r="BI120" s="144">
        <f>IF(U120="nulová",N120,0)</f>
        <v>0</v>
      </c>
      <c r="BJ120" s="18" t="s">
        <v>74</v>
      </c>
      <c r="BK120" s="144">
        <f>ROUND(L120*K120,2)</f>
        <v>0</v>
      </c>
      <c r="BL120" s="18" t="s">
        <v>137</v>
      </c>
      <c r="BM120" s="18" t="s">
        <v>90</v>
      </c>
    </row>
    <row r="121" spans="2:65" s="1" customFormat="1" ht="25.5" customHeight="1">
      <c r="B121" s="135"/>
      <c r="C121" s="136">
        <v>2</v>
      </c>
      <c r="D121" s="136" t="s">
        <v>133</v>
      </c>
      <c r="E121" s="137" t="s">
        <v>353</v>
      </c>
      <c r="F121" s="275" t="s">
        <v>354</v>
      </c>
      <c r="G121" s="275"/>
      <c r="H121" s="275"/>
      <c r="I121" s="275"/>
      <c r="J121" s="138" t="s">
        <v>136</v>
      </c>
      <c r="K121" s="139">
        <v>55</v>
      </c>
      <c r="L121" s="271"/>
      <c r="M121" s="271"/>
      <c r="N121" s="271">
        <f>ROUND(L121*K121,2)</f>
        <v>0</v>
      </c>
      <c r="O121" s="271"/>
      <c r="P121" s="271"/>
      <c r="Q121" s="271"/>
      <c r="R121" s="140"/>
      <c r="T121" s="141" t="s">
        <v>5</v>
      </c>
      <c r="U121" s="40" t="s">
        <v>34</v>
      </c>
      <c r="V121" s="142">
        <v>0</v>
      </c>
      <c r="W121" s="142">
        <f>V121*K121</f>
        <v>0</v>
      </c>
      <c r="X121" s="142">
        <v>0</v>
      </c>
      <c r="Y121" s="142">
        <f>X121*K121</f>
        <v>0</v>
      </c>
      <c r="Z121" s="142">
        <v>0</v>
      </c>
      <c r="AA121" s="143">
        <f>Z121*K121</f>
        <v>0</v>
      </c>
      <c r="AR121" s="18" t="s">
        <v>137</v>
      </c>
      <c r="AT121" s="18" t="s">
        <v>133</v>
      </c>
      <c r="AU121" s="18" t="s">
        <v>90</v>
      </c>
      <c r="AY121" s="18" t="s">
        <v>132</v>
      </c>
      <c r="BE121" s="144">
        <f>IF(U121="základní",N121,0)</f>
        <v>0</v>
      </c>
      <c r="BF121" s="144">
        <f>IF(U121="snížená",N121,0)</f>
        <v>0</v>
      </c>
      <c r="BG121" s="144">
        <f>IF(U121="zákl. přenesená",N121,0)</f>
        <v>0</v>
      </c>
      <c r="BH121" s="144">
        <f>IF(U121="sníž. přenesená",N121,0)</f>
        <v>0</v>
      </c>
      <c r="BI121" s="144">
        <f>IF(U121="nulová",N121,0)</f>
        <v>0</v>
      </c>
      <c r="BJ121" s="18" t="s">
        <v>74</v>
      </c>
      <c r="BK121" s="144">
        <f>ROUND(L121*K121,2)</f>
        <v>0</v>
      </c>
      <c r="BL121" s="18" t="s">
        <v>137</v>
      </c>
      <c r="BM121" s="18" t="s">
        <v>137</v>
      </c>
    </row>
    <row r="122" spans="2:65" s="1" customFormat="1" ht="38.25" customHeight="1">
      <c r="B122" s="135"/>
      <c r="C122" s="136">
        <v>3</v>
      </c>
      <c r="D122" s="136" t="s">
        <v>133</v>
      </c>
      <c r="E122" s="137" t="s">
        <v>177</v>
      </c>
      <c r="F122" s="275" t="s">
        <v>178</v>
      </c>
      <c r="G122" s="275"/>
      <c r="H122" s="275"/>
      <c r="I122" s="275"/>
      <c r="J122" s="138" t="s">
        <v>136</v>
      </c>
      <c r="K122" s="139">
        <v>55</v>
      </c>
      <c r="L122" s="271"/>
      <c r="M122" s="271"/>
      <c r="N122" s="271">
        <f t="shared" ref="N122:N124" si="0">ROUND(L122*K122,2)</f>
        <v>0</v>
      </c>
      <c r="O122" s="271"/>
      <c r="P122" s="271"/>
      <c r="Q122" s="271"/>
      <c r="R122" s="140"/>
      <c r="T122" s="141" t="s">
        <v>5</v>
      </c>
      <c r="U122" s="40" t="s">
        <v>34</v>
      </c>
      <c r="V122" s="142">
        <v>0</v>
      </c>
      <c r="W122" s="142">
        <f t="shared" ref="W122:W124" si="1">V122*K122</f>
        <v>0</v>
      </c>
      <c r="X122" s="142">
        <v>0</v>
      </c>
      <c r="Y122" s="142">
        <f t="shared" ref="Y122:Y124" si="2">X122*K122</f>
        <v>0</v>
      </c>
      <c r="Z122" s="142">
        <v>0</v>
      </c>
      <c r="AA122" s="143">
        <f t="shared" ref="AA122:AA124" si="3">Z122*K122</f>
        <v>0</v>
      </c>
      <c r="AR122" s="18" t="s">
        <v>137</v>
      </c>
      <c r="AT122" s="18" t="s">
        <v>133</v>
      </c>
      <c r="AU122" s="18" t="s">
        <v>90</v>
      </c>
      <c r="AY122" s="18" t="s">
        <v>132</v>
      </c>
      <c r="BE122" s="144">
        <f t="shared" ref="BE122:BE124" si="4">IF(U122="základní",N122,0)</f>
        <v>0</v>
      </c>
      <c r="BF122" s="144">
        <f t="shared" ref="BF122:BF124" si="5">IF(U122="snížená",N122,0)</f>
        <v>0</v>
      </c>
      <c r="BG122" s="144">
        <f t="shared" ref="BG122:BG124" si="6">IF(U122="zákl. přenesená",N122,0)</f>
        <v>0</v>
      </c>
      <c r="BH122" s="144">
        <f t="shared" ref="BH122:BH124" si="7">IF(U122="sníž. přenesená",N122,0)</f>
        <v>0</v>
      </c>
      <c r="BI122" s="144">
        <f t="shared" ref="BI122:BI124" si="8">IF(U122="nulová",N122,0)</f>
        <v>0</v>
      </c>
      <c r="BJ122" s="18" t="s">
        <v>74</v>
      </c>
      <c r="BK122" s="144">
        <f t="shared" ref="BK122:BK124" si="9">ROUND(L122*K122,2)</f>
        <v>0</v>
      </c>
      <c r="BL122" s="18" t="s">
        <v>137</v>
      </c>
      <c r="BM122" s="18" t="s">
        <v>179</v>
      </c>
    </row>
    <row r="123" spans="2:65" s="1" customFormat="1" ht="16.5" customHeight="1">
      <c r="B123" s="135"/>
      <c r="C123" s="146">
        <v>4</v>
      </c>
      <c r="D123" s="146" t="s">
        <v>172</v>
      </c>
      <c r="E123" s="147" t="s">
        <v>180</v>
      </c>
      <c r="F123" s="280" t="s">
        <v>181</v>
      </c>
      <c r="G123" s="280"/>
      <c r="H123" s="280"/>
      <c r="I123" s="280"/>
      <c r="J123" s="148" t="s">
        <v>155</v>
      </c>
      <c r="K123" s="149">
        <v>3.2</v>
      </c>
      <c r="L123" s="272"/>
      <c r="M123" s="272"/>
      <c r="N123" s="272">
        <f t="shared" si="0"/>
        <v>0</v>
      </c>
      <c r="O123" s="271"/>
      <c r="P123" s="271"/>
      <c r="Q123" s="271"/>
      <c r="R123" s="140"/>
      <c r="T123" s="141" t="s">
        <v>5</v>
      </c>
      <c r="U123" s="40" t="s">
        <v>34</v>
      </c>
      <c r="V123" s="142">
        <v>0</v>
      </c>
      <c r="W123" s="142">
        <f t="shared" si="1"/>
        <v>0</v>
      </c>
      <c r="X123" s="142">
        <v>0</v>
      </c>
      <c r="Y123" s="142">
        <f t="shared" si="2"/>
        <v>0</v>
      </c>
      <c r="Z123" s="142">
        <v>0</v>
      </c>
      <c r="AA123" s="143">
        <f t="shared" si="3"/>
        <v>0</v>
      </c>
      <c r="AR123" s="18" t="s">
        <v>145</v>
      </c>
      <c r="AT123" s="18" t="s">
        <v>172</v>
      </c>
      <c r="AU123" s="18" t="s">
        <v>90</v>
      </c>
      <c r="AY123" s="18" t="s">
        <v>132</v>
      </c>
      <c r="BE123" s="144">
        <f t="shared" si="4"/>
        <v>0</v>
      </c>
      <c r="BF123" s="144">
        <f t="shared" si="5"/>
        <v>0</v>
      </c>
      <c r="BG123" s="144">
        <f t="shared" si="6"/>
        <v>0</v>
      </c>
      <c r="BH123" s="144">
        <f t="shared" si="7"/>
        <v>0</v>
      </c>
      <c r="BI123" s="144">
        <f t="shared" si="8"/>
        <v>0</v>
      </c>
      <c r="BJ123" s="18" t="s">
        <v>74</v>
      </c>
      <c r="BK123" s="144">
        <f t="shared" si="9"/>
        <v>0</v>
      </c>
      <c r="BL123" s="18" t="s">
        <v>137</v>
      </c>
      <c r="BM123" s="18" t="s">
        <v>182</v>
      </c>
    </row>
    <row r="124" spans="2:65" s="1" customFormat="1" ht="25.5" customHeight="1">
      <c r="B124" s="135"/>
      <c r="C124" s="136">
        <v>5</v>
      </c>
      <c r="D124" s="136" t="s">
        <v>133</v>
      </c>
      <c r="E124" s="137" t="s">
        <v>183</v>
      </c>
      <c r="F124" s="275" t="s">
        <v>184</v>
      </c>
      <c r="G124" s="275"/>
      <c r="H124" s="275"/>
      <c r="I124" s="275"/>
      <c r="J124" s="138" t="s">
        <v>136</v>
      </c>
      <c r="K124" s="139">
        <v>55</v>
      </c>
      <c r="L124" s="271"/>
      <c r="M124" s="271"/>
      <c r="N124" s="271">
        <f t="shared" si="0"/>
        <v>0</v>
      </c>
      <c r="O124" s="271"/>
      <c r="P124" s="271"/>
      <c r="Q124" s="271"/>
      <c r="R124" s="140"/>
      <c r="T124" s="141" t="s">
        <v>5</v>
      </c>
      <c r="U124" s="40" t="s">
        <v>34</v>
      </c>
      <c r="V124" s="142">
        <v>0</v>
      </c>
      <c r="W124" s="142">
        <f t="shared" si="1"/>
        <v>0</v>
      </c>
      <c r="X124" s="142">
        <v>0</v>
      </c>
      <c r="Y124" s="142">
        <f t="shared" si="2"/>
        <v>0</v>
      </c>
      <c r="Z124" s="142">
        <v>0</v>
      </c>
      <c r="AA124" s="143">
        <f t="shared" si="3"/>
        <v>0</v>
      </c>
      <c r="AR124" s="18" t="s">
        <v>137</v>
      </c>
      <c r="AT124" s="18" t="s">
        <v>133</v>
      </c>
      <c r="AU124" s="18" t="s">
        <v>90</v>
      </c>
      <c r="AY124" s="18" t="s">
        <v>132</v>
      </c>
      <c r="BE124" s="144">
        <f t="shared" si="4"/>
        <v>0</v>
      </c>
      <c r="BF124" s="144">
        <f t="shared" si="5"/>
        <v>0</v>
      </c>
      <c r="BG124" s="144">
        <f t="shared" si="6"/>
        <v>0</v>
      </c>
      <c r="BH124" s="144">
        <f t="shared" si="7"/>
        <v>0</v>
      </c>
      <c r="BI124" s="144">
        <f t="shared" si="8"/>
        <v>0</v>
      </c>
      <c r="BJ124" s="18" t="s">
        <v>74</v>
      </c>
      <c r="BK124" s="144">
        <f t="shared" si="9"/>
        <v>0</v>
      </c>
      <c r="BL124" s="18" t="s">
        <v>137</v>
      </c>
      <c r="BM124" s="18" t="s">
        <v>185</v>
      </c>
    </row>
    <row r="125" spans="2:65" s="9" customFormat="1" ht="29.85" customHeight="1">
      <c r="B125" s="124"/>
      <c r="C125" s="125"/>
      <c r="D125" s="134" t="s">
        <v>101</v>
      </c>
      <c r="E125" s="134"/>
      <c r="F125" s="134"/>
      <c r="G125" s="134"/>
      <c r="H125" s="134"/>
      <c r="I125" s="134"/>
      <c r="J125" s="134"/>
      <c r="K125" s="134"/>
      <c r="L125" s="134"/>
      <c r="M125" s="134"/>
      <c r="N125" s="278">
        <f>BK125</f>
        <v>0</v>
      </c>
      <c r="O125" s="279"/>
      <c r="P125" s="279"/>
      <c r="Q125" s="279"/>
      <c r="R125" s="127"/>
      <c r="T125" s="128"/>
      <c r="U125" s="125"/>
      <c r="V125" s="125"/>
      <c r="W125" s="129">
        <f>SUM(W126:W127)</f>
        <v>0</v>
      </c>
      <c r="X125" s="125"/>
      <c r="Y125" s="129">
        <f>SUM(Y126:Y127)</f>
        <v>0</v>
      </c>
      <c r="Z125" s="125"/>
      <c r="AA125" s="130">
        <f>SUM(AA126:AA127)</f>
        <v>0</v>
      </c>
      <c r="AR125" s="131" t="s">
        <v>74</v>
      </c>
      <c r="AT125" s="132" t="s">
        <v>67</v>
      </c>
      <c r="AU125" s="132" t="s">
        <v>74</v>
      </c>
      <c r="AY125" s="131" t="s">
        <v>132</v>
      </c>
      <c r="BK125" s="133">
        <f>SUM(BK126:BK127)</f>
        <v>0</v>
      </c>
    </row>
    <row r="126" spans="2:65" s="1" customFormat="1" ht="25.5" customHeight="1">
      <c r="B126" s="135"/>
      <c r="C126" s="136">
        <v>6</v>
      </c>
      <c r="D126" s="136" t="s">
        <v>133</v>
      </c>
      <c r="E126" s="137" t="s">
        <v>355</v>
      </c>
      <c r="F126" s="275" t="s">
        <v>356</v>
      </c>
      <c r="G126" s="275"/>
      <c r="H126" s="275"/>
      <c r="I126" s="275"/>
      <c r="J126" s="138" t="s">
        <v>136</v>
      </c>
      <c r="K126" s="139">
        <v>55</v>
      </c>
      <c r="L126" s="271"/>
      <c r="M126" s="271"/>
      <c r="N126" s="271">
        <f>ROUND(L126*K126,2)</f>
        <v>0</v>
      </c>
      <c r="O126" s="271"/>
      <c r="P126" s="271"/>
      <c r="Q126" s="271"/>
      <c r="R126" s="140"/>
      <c r="T126" s="141" t="s">
        <v>5</v>
      </c>
      <c r="U126" s="40" t="s">
        <v>34</v>
      </c>
      <c r="V126" s="142">
        <v>0</v>
      </c>
      <c r="W126" s="142">
        <f>V126*K126</f>
        <v>0</v>
      </c>
      <c r="X126" s="142">
        <v>0</v>
      </c>
      <c r="Y126" s="142">
        <f>X126*K126</f>
        <v>0</v>
      </c>
      <c r="Z126" s="142">
        <v>0</v>
      </c>
      <c r="AA126" s="143">
        <f>Z126*K126</f>
        <v>0</v>
      </c>
      <c r="AR126" s="18" t="s">
        <v>137</v>
      </c>
      <c r="AT126" s="18" t="s">
        <v>133</v>
      </c>
      <c r="AU126" s="18" t="s">
        <v>90</v>
      </c>
      <c r="AY126" s="18" t="s">
        <v>132</v>
      </c>
      <c r="BE126" s="144">
        <f>IF(U126="základní",N126,0)</f>
        <v>0</v>
      </c>
      <c r="BF126" s="144">
        <f>IF(U126="snížená",N126,0)</f>
        <v>0</v>
      </c>
      <c r="BG126" s="144">
        <f>IF(U126="zákl. přenesená",N126,0)</f>
        <v>0</v>
      </c>
      <c r="BH126" s="144">
        <f>IF(U126="sníž. přenesená",N126,0)</f>
        <v>0</v>
      </c>
      <c r="BI126" s="144">
        <f>IF(U126="nulová",N126,0)</f>
        <v>0</v>
      </c>
      <c r="BJ126" s="18" t="s">
        <v>74</v>
      </c>
      <c r="BK126" s="144">
        <f>ROUND(L126*K126,2)</f>
        <v>0</v>
      </c>
      <c r="BL126" s="18" t="s">
        <v>137</v>
      </c>
      <c r="BM126" s="18" t="s">
        <v>142</v>
      </c>
    </row>
    <row r="127" spans="2:65" s="1" customFormat="1" ht="16.5" customHeight="1">
      <c r="B127" s="135"/>
      <c r="C127" s="146">
        <v>7</v>
      </c>
      <c r="D127" s="146" t="s">
        <v>172</v>
      </c>
      <c r="E127" s="147" t="s">
        <v>357</v>
      </c>
      <c r="F127" s="280" t="s">
        <v>358</v>
      </c>
      <c r="G127" s="280"/>
      <c r="H127" s="280"/>
      <c r="I127" s="280"/>
      <c r="J127" s="148" t="s">
        <v>136</v>
      </c>
      <c r="K127" s="149">
        <v>63.25</v>
      </c>
      <c r="L127" s="272"/>
      <c r="M127" s="272"/>
      <c r="N127" s="272">
        <f>ROUND(L127*K127,2)</f>
        <v>0</v>
      </c>
      <c r="O127" s="271"/>
      <c r="P127" s="271"/>
      <c r="Q127" s="271"/>
      <c r="R127" s="140"/>
      <c r="T127" s="141" t="s">
        <v>5</v>
      </c>
      <c r="U127" s="40" t="s">
        <v>34</v>
      </c>
      <c r="V127" s="142">
        <v>0</v>
      </c>
      <c r="W127" s="142">
        <f>V127*K127</f>
        <v>0</v>
      </c>
      <c r="X127" s="142">
        <v>0</v>
      </c>
      <c r="Y127" s="142">
        <f>X127*K127</f>
        <v>0</v>
      </c>
      <c r="Z127" s="142">
        <v>0</v>
      </c>
      <c r="AA127" s="143">
        <f>Z127*K127</f>
        <v>0</v>
      </c>
      <c r="AR127" s="18" t="s">
        <v>145</v>
      </c>
      <c r="AT127" s="18" t="s">
        <v>172</v>
      </c>
      <c r="AU127" s="18" t="s">
        <v>90</v>
      </c>
      <c r="AY127" s="18" t="s">
        <v>132</v>
      </c>
      <c r="BE127" s="144">
        <f>IF(U127="základní",N127,0)</f>
        <v>0</v>
      </c>
      <c r="BF127" s="144">
        <f>IF(U127="snížená",N127,0)</f>
        <v>0</v>
      </c>
      <c r="BG127" s="144">
        <f>IF(U127="zákl. přenesená",N127,0)</f>
        <v>0</v>
      </c>
      <c r="BH127" s="144">
        <f>IF(U127="sníž. přenesená",N127,0)</f>
        <v>0</v>
      </c>
      <c r="BI127" s="144">
        <f>IF(U127="nulová",N127,0)</f>
        <v>0</v>
      </c>
      <c r="BJ127" s="18" t="s">
        <v>74</v>
      </c>
      <c r="BK127" s="144">
        <f>ROUND(L127*K127,2)</f>
        <v>0</v>
      </c>
      <c r="BL127" s="18" t="s">
        <v>137</v>
      </c>
      <c r="BM127" s="18" t="s">
        <v>145</v>
      </c>
    </row>
    <row r="128" spans="2:65" s="9" customFormat="1" ht="29.85" customHeight="1">
      <c r="B128" s="124"/>
      <c r="C128" s="125"/>
      <c r="D128" s="134" t="s">
        <v>103</v>
      </c>
      <c r="E128" s="134"/>
      <c r="F128" s="134"/>
      <c r="G128" s="134"/>
      <c r="H128" s="134"/>
      <c r="I128" s="134"/>
      <c r="J128" s="134"/>
      <c r="K128" s="134"/>
      <c r="L128" s="134"/>
      <c r="M128" s="134"/>
      <c r="N128" s="278">
        <f>BK128</f>
        <v>0</v>
      </c>
      <c r="O128" s="279"/>
      <c r="P128" s="279"/>
      <c r="Q128" s="279"/>
      <c r="R128" s="127"/>
      <c r="T128" s="128"/>
      <c r="U128" s="125"/>
      <c r="V128" s="125"/>
      <c r="W128" s="129">
        <f>W129</f>
        <v>0</v>
      </c>
      <c r="X128" s="125"/>
      <c r="Y128" s="129">
        <f>Y129</f>
        <v>0</v>
      </c>
      <c r="Z128" s="125"/>
      <c r="AA128" s="130">
        <f>AA129</f>
        <v>0</v>
      </c>
      <c r="AR128" s="131" t="s">
        <v>74</v>
      </c>
      <c r="AT128" s="132" t="s">
        <v>67</v>
      </c>
      <c r="AU128" s="132" t="s">
        <v>74</v>
      </c>
      <c r="AY128" s="131" t="s">
        <v>132</v>
      </c>
      <c r="BK128" s="133">
        <f>BK129</f>
        <v>0</v>
      </c>
    </row>
    <row r="129" spans="2:65" s="1" customFormat="1" ht="25.5" customHeight="1">
      <c r="B129" s="135"/>
      <c r="C129" s="136">
        <v>8</v>
      </c>
      <c r="D129" s="136" t="s">
        <v>133</v>
      </c>
      <c r="E129" s="137" t="s">
        <v>359</v>
      </c>
      <c r="F129" s="275" t="s">
        <v>467</v>
      </c>
      <c r="G129" s="275"/>
      <c r="H129" s="275"/>
      <c r="I129" s="275"/>
      <c r="J129" s="138" t="s">
        <v>136</v>
      </c>
      <c r="K129" s="139">
        <v>55</v>
      </c>
      <c r="L129" s="271"/>
      <c r="M129" s="271"/>
      <c r="N129" s="271">
        <f>ROUND(L129*K129,2)</f>
        <v>0</v>
      </c>
      <c r="O129" s="271"/>
      <c r="P129" s="271"/>
      <c r="Q129" s="271"/>
      <c r="R129" s="140"/>
      <c r="T129" s="141" t="s">
        <v>5</v>
      </c>
      <c r="U129" s="40" t="s">
        <v>34</v>
      </c>
      <c r="V129" s="142">
        <v>0</v>
      </c>
      <c r="W129" s="142">
        <f>V129*K129</f>
        <v>0</v>
      </c>
      <c r="X129" s="142">
        <v>0</v>
      </c>
      <c r="Y129" s="142">
        <f>X129*K129</f>
        <v>0</v>
      </c>
      <c r="Z129" s="142">
        <v>0</v>
      </c>
      <c r="AA129" s="143">
        <f>Z129*K129</f>
        <v>0</v>
      </c>
      <c r="AR129" s="18" t="s">
        <v>137</v>
      </c>
      <c r="AT129" s="18" t="s">
        <v>133</v>
      </c>
      <c r="AU129" s="18" t="s">
        <v>90</v>
      </c>
      <c r="AY129" s="18" t="s">
        <v>132</v>
      </c>
      <c r="BE129" s="144">
        <f>IF(U129="základní",N129,0)</f>
        <v>0</v>
      </c>
      <c r="BF129" s="144">
        <f>IF(U129="snížená",N129,0)</f>
        <v>0</v>
      </c>
      <c r="BG129" s="144">
        <f>IF(U129="zákl. přenesená",N129,0)</f>
        <v>0</v>
      </c>
      <c r="BH129" s="144">
        <f>IF(U129="sníž. přenesená",N129,0)</f>
        <v>0</v>
      </c>
      <c r="BI129" s="144">
        <f>IF(U129="nulová",N129,0)</f>
        <v>0</v>
      </c>
      <c r="BJ129" s="18" t="s">
        <v>74</v>
      </c>
      <c r="BK129" s="144">
        <f>ROUND(L129*K129,2)</f>
        <v>0</v>
      </c>
      <c r="BL129" s="18" t="s">
        <v>137</v>
      </c>
      <c r="BM129" s="18" t="s">
        <v>149</v>
      </c>
    </row>
    <row r="130" spans="2:65" s="9" customFormat="1" ht="29.85" customHeight="1">
      <c r="B130" s="124"/>
      <c r="C130" s="125"/>
      <c r="D130" s="134" t="s">
        <v>104</v>
      </c>
      <c r="E130" s="134"/>
      <c r="F130" s="134"/>
      <c r="G130" s="134"/>
      <c r="H130" s="134"/>
      <c r="I130" s="134"/>
      <c r="J130" s="134"/>
      <c r="K130" s="134"/>
      <c r="L130" s="134"/>
      <c r="M130" s="134"/>
      <c r="N130" s="278">
        <f>SUM(N131:Q134)</f>
        <v>0</v>
      </c>
      <c r="O130" s="279"/>
      <c r="P130" s="279"/>
      <c r="Q130" s="279"/>
      <c r="R130" s="127"/>
      <c r="T130" s="128"/>
      <c r="U130" s="125"/>
      <c r="V130" s="125"/>
      <c r="W130" s="129">
        <f>SUM(W131:W134)</f>
        <v>0</v>
      </c>
      <c r="X130" s="125"/>
      <c r="Y130" s="129">
        <f>SUM(Y131:Y134)</f>
        <v>0</v>
      </c>
      <c r="Z130" s="125"/>
      <c r="AA130" s="130">
        <f>SUM(AA131:AA134)</f>
        <v>0</v>
      </c>
      <c r="AR130" s="131" t="s">
        <v>74</v>
      </c>
      <c r="AT130" s="132" t="s">
        <v>67</v>
      </c>
      <c r="AU130" s="132" t="s">
        <v>74</v>
      </c>
      <c r="AY130" s="131" t="s">
        <v>132</v>
      </c>
      <c r="BK130" s="133">
        <f>SUM(BK131:BK134)</f>
        <v>0</v>
      </c>
    </row>
    <row r="131" spans="2:65" s="1" customFormat="1" ht="25.5" customHeight="1">
      <c r="B131" s="135"/>
      <c r="C131" s="136">
        <v>9</v>
      </c>
      <c r="D131" s="136" t="s">
        <v>133</v>
      </c>
      <c r="E131" s="137" t="s">
        <v>360</v>
      </c>
      <c r="F131" s="275" t="s">
        <v>361</v>
      </c>
      <c r="G131" s="275"/>
      <c r="H131" s="275"/>
      <c r="I131" s="275"/>
      <c r="J131" s="138" t="s">
        <v>136</v>
      </c>
      <c r="K131" s="139">
        <v>55</v>
      </c>
      <c r="L131" s="271"/>
      <c r="M131" s="271"/>
      <c r="N131" s="271">
        <f>ROUND(L131*K131,2)</f>
        <v>0</v>
      </c>
      <c r="O131" s="271"/>
      <c r="P131" s="271"/>
      <c r="Q131" s="271"/>
      <c r="R131" s="140"/>
      <c r="T131" s="141" t="s">
        <v>5</v>
      </c>
      <c r="U131" s="40" t="s">
        <v>34</v>
      </c>
      <c r="V131" s="142">
        <v>0</v>
      </c>
      <c r="W131" s="142">
        <f>V131*K131</f>
        <v>0</v>
      </c>
      <c r="X131" s="142">
        <v>0</v>
      </c>
      <c r="Y131" s="142">
        <f>X131*K131</f>
        <v>0</v>
      </c>
      <c r="Z131" s="142">
        <v>0</v>
      </c>
      <c r="AA131" s="143">
        <f>Z131*K131</f>
        <v>0</v>
      </c>
      <c r="AR131" s="18" t="s">
        <v>137</v>
      </c>
      <c r="AT131" s="18" t="s">
        <v>133</v>
      </c>
      <c r="AU131" s="18" t="s">
        <v>90</v>
      </c>
      <c r="AY131" s="18" t="s">
        <v>132</v>
      </c>
      <c r="BE131" s="144">
        <f>IF(U131="základní",N131,0)</f>
        <v>0</v>
      </c>
      <c r="BF131" s="144">
        <f>IF(U131="snížená",N131,0)</f>
        <v>0</v>
      </c>
      <c r="BG131" s="144">
        <f>IF(U131="zákl. přenesená",N131,0)</f>
        <v>0</v>
      </c>
      <c r="BH131" s="144">
        <f>IF(U131="sníž. přenesená",N131,0)</f>
        <v>0</v>
      </c>
      <c r="BI131" s="144">
        <f>IF(U131="nulová",N131,0)</f>
        <v>0</v>
      </c>
      <c r="BJ131" s="18" t="s">
        <v>74</v>
      </c>
      <c r="BK131" s="144">
        <f>ROUND(L131*K131,2)</f>
        <v>0</v>
      </c>
      <c r="BL131" s="18" t="s">
        <v>137</v>
      </c>
      <c r="BM131" s="18" t="s">
        <v>152</v>
      </c>
    </row>
    <row r="132" spans="2:65" s="1" customFormat="1" ht="25.5" customHeight="1">
      <c r="B132" s="135"/>
      <c r="C132" s="146">
        <v>10</v>
      </c>
      <c r="D132" s="146" t="s">
        <v>172</v>
      </c>
      <c r="E132" s="147" t="s">
        <v>468</v>
      </c>
      <c r="F132" s="280" t="s">
        <v>469</v>
      </c>
      <c r="G132" s="280"/>
      <c r="H132" s="280"/>
      <c r="I132" s="280"/>
      <c r="J132" s="148" t="s">
        <v>136</v>
      </c>
      <c r="K132" s="149">
        <v>55</v>
      </c>
      <c r="L132" s="272"/>
      <c r="M132" s="272"/>
      <c r="N132" s="272">
        <f>ROUND(L132*K132,2)</f>
        <v>0</v>
      </c>
      <c r="O132" s="271"/>
      <c r="P132" s="271"/>
      <c r="Q132" s="271"/>
      <c r="R132" s="140"/>
      <c r="T132" s="141"/>
      <c r="U132" s="40"/>
      <c r="V132" s="142"/>
      <c r="W132" s="142"/>
      <c r="X132" s="142"/>
      <c r="Y132" s="142"/>
      <c r="Z132" s="142"/>
      <c r="AA132" s="143"/>
      <c r="AR132" s="18"/>
      <c r="AT132" s="18"/>
      <c r="AU132" s="18"/>
      <c r="AY132" s="18"/>
      <c r="BE132" s="144"/>
      <c r="BF132" s="144"/>
      <c r="BG132" s="144"/>
      <c r="BH132" s="144"/>
      <c r="BI132" s="144"/>
      <c r="BJ132" s="18"/>
      <c r="BK132" s="144"/>
      <c r="BL132" s="18"/>
      <c r="BM132" s="18"/>
    </row>
    <row r="133" spans="2:65" s="1" customFormat="1" ht="25.5" customHeight="1">
      <c r="B133" s="135"/>
      <c r="C133" s="136">
        <v>11</v>
      </c>
      <c r="D133" s="136" t="s">
        <v>133</v>
      </c>
      <c r="E133" s="137" t="s">
        <v>362</v>
      </c>
      <c r="F133" s="275" t="s">
        <v>470</v>
      </c>
      <c r="G133" s="275"/>
      <c r="H133" s="275"/>
      <c r="I133" s="275"/>
      <c r="J133" s="138" t="s">
        <v>155</v>
      </c>
      <c r="K133" s="139">
        <v>13.75</v>
      </c>
      <c r="L133" s="271"/>
      <c r="M133" s="271"/>
      <c r="N133" s="271">
        <f>ROUND(L133*K133,2)</f>
        <v>0</v>
      </c>
      <c r="O133" s="271"/>
      <c r="P133" s="271"/>
      <c r="Q133" s="271"/>
      <c r="R133" s="140"/>
      <c r="T133" s="141"/>
      <c r="U133" s="40"/>
      <c r="V133" s="142"/>
      <c r="W133" s="142"/>
      <c r="X133" s="142"/>
      <c r="Y133" s="142"/>
      <c r="Z133" s="142"/>
      <c r="AA133" s="143"/>
      <c r="AR133" s="18"/>
      <c r="AT133" s="18"/>
      <c r="AU133" s="18"/>
      <c r="AY133" s="18"/>
      <c r="BE133" s="144"/>
      <c r="BF133" s="144"/>
      <c r="BG133" s="144"/>
      <c r="BH133" s="144"/>
      <c r="BI133" s="144"/>
      <c r="BJ133" s="18"/>
      <c r="BK133" s="144"/>
      <c r="BL133" s="18"/>
      <c r="BM133" s="18"/>
    </row>
    <row r="134" spans="2:65" s="1" customFormat="1" ht="25.5" customHeight="1">
      <c r="B134" s="135"/>
      <c r="C134" s="136">
        <v>12</v>
      </c>
      <c r="D134" s="136" t="s">
        <v>133</v>
      </c>
      <c r="E134" s="137" t="s">
        <v>363</v>
      </c>
      <c r="F134" s="275" t="s">
        <v>471</v>
      </c>
      <c r="G134" s="275"/>
      <c r="H134" s="275"/>
      <c r="I134" s="275"/>
      <c r="J134" s="138" t="s">
        <v>155</v>
      </c>
      <c r="K134" s="139">
        <v>2.75</v>
      </c>
      <c r="L134" s="271"/>
      <c r="M134" s="271"/>
      <c r="N134" s="271">
        <f>ROUND(L134*K134,2)</f>
        <v>0</v>
      </c>
      <c r="O134" s="271"/>
      <c r="P134" s="271"/>
      <c r="Q134" s="271"/>
      <c r="R134" s="140"/>
      <c r="T134" s="141" t="s">
        <v>5</v>
      </c>
      <c r="U134" s="40" t="s">
        <v>34</v>
      </c>
      <c r="V134" s="142">
        <v>0</v>
      </c>
      <c r="W134" s="142">
        <f>V134*K134</f>
        <v>0</v>
      </c>
      <c r="X134" s="142">
        <v>0</v>
      </c>
      <c r="Y134" s="142">
        <f>X134*K134</f>
        <v>0</v>
      </c>
      <c r="Z134" s="142">
        <v>0</v>
      </c>
      <c r="AA134" s="143">
        <f>Z134*K134</f>
        <v>0</v>
      </c>
      <c r="AR134" s="18" t="s">
        <v>137</v>
      </c>
      <c r="AT134" s="18" t="s">
        <v>133</v>
      </c>
      <c r="AU134" s="18" t="s">
        <v>90</v>
      </c>
      <c r="AY134" s="18" t="s">
        <v>132</v>
      </c>
      <c r="BE134" s="144">
        <f>IF(U134="základní",N134,0)</f>
        <v>0</v>
      </c>
      <c r="BF134" s="144">
        <f>IF(U134="snížená",N134,0)</f>
        <v>0</v>
      </c>
      <c r="BG134" s="144">
        <f>IF(U134="zákl. přenesená",N134,0)</f>
        <v>0</v>
      </c>
      <c r="BH134" s="144">
        <f>IF(U134="sníž. přenesená",N134,0)</f>
        <v>0</v>
      </c>
      <c r="BI134" s="144">
        <f>IF(U134="nulová",N134,0)</f>
        <v>0</v>
      </c>
      <c r="BJ134" s="18" t="s">
        <v>74</v>
      </c>
      <c r="BK134" s="144">
        <f>ROUND(L134*K134,2)</f>
        <v>0</v>
      </c>
      <c r="BL134" s="18" t="s">
        <v>137</v>
      </c>
      <c r="BM134" s="18" t="s">
        <v>156</v>
      </c>
    </row>
    <row r="135" spans="2:65" s="9" customFormat="1" ht="29.85" customHeight="1">
      <c r="B135" s="124"/>
      <c r="C135" s="125"/>
      <c r="D135" s="134" t="s">
        <v>106</v>
      </c>
      <c r="E135" s="134"/>
      <c r="F135" s="134"/>
      <c r="G135" s="134"/>
      <c r="H135" s="134"/>
      <c r="I135" s="134"/>
      <c r="J135" s="134"/>
      <c r="K135" s="134"/>
      <c r="L135" s="134"/>
      <c r="M135" s="134"/>
      <c r="N135" s="278">
        <f>BK135</f>
        <v>0</v>
      </c>
      <c r="O135" s="279"/>
      <c r="P135" s="279"/>
      <c r="Q135" s="279"/>
      <c r="R135" s="127"/>
      <c r="T135" s="128"/>
      <c r="U135" s="125"/>
      <c r="V135" s="125"/>
      <c r="W135" s="129">
        <f>SUM(W136:W139)</f>
        <v>0</v>
      </c>
      <c r="X135" s="125"/>
      <c r="Y135" s="129">
        <f>SUM(Y136:Y139)</f>
        <v>0</v>
      </c>
      <c r="Z135" s="125"/>
      <c r="AA135" s="130">
        <f>SUM(AA136:AA139)</f>
        <v>0</v>
      </c>
      <c r="AR135" s="131" t="s">
        <v>74</v>
      </c>
      <c r="AT135" s="132" t="s">
        <v>67</v>
      </c>
      <c r="AU135" s="132" t="s">
        <v>74</v>
      </c>
      <c r="AY135" s="131" t="s">
        <v>132</v>
      </c>
      <c r="BK135" s="133">
        <f>SUM(BK136:BK139)</f>
        <v>0</v>
      </c>
    </row>
    <row r="136" spans="2:65" s="1" customFormat="1" ht="38.25" customHeight="1">
      <c r="B136" s="135"/>
      <c r="C136" s="136">
        <v>13</v>
      </c>
      <c r="D136" s="136" t="s">
        <v>133</v>
      </c>
      <c r="E136" s="137" t="s">
        <v>252</v>
      </c>
      <c r="F136" s="275" t="s">
        <v>253</v>
      </c>
      <c r="G136" s="275"/>
      <c r="H136" s="275"/>
      <c r="I136" s="275"/>
      <c r="J136" s="138" t="s">
        <v>175</v>
      </c>
      <c r="K136" s="139">
        <v>16</v>
      </c>
      <c r="L136" s="271"/>
      <c r="M136" s="271"/>
      <c r="N136" s="271">
        <f>ROUND(L136*K136,2)</f>
        <v>0</v>
      </c>
      <c r="O136" s="271"/>
      <c r="P136" s="271"/>
      <c r="Q136" s="271"/>
      <c r="R136" s="140"/>
      <c r="T136" s="141" t="s">
        <v>5</v>
      </c>
      <c r="U136" s="40" t="s">
        <v>34</v>
      </c>
      <c r="V136" s="142">
        <v>0</v>
      </c>
      <c r="W136" s="142">
        <f>V136*K136</f>
        <v>0</v>
      </c>
      <c r="X136" s="142">
        <v>0</v>
      </c>
      <c r="Y136" s="142">
        <f>X136*K136</f>
        <v>0</v>
      </c>
      <c r="Z136" s="142">
        <v>0</v>
      </c>
      <c r="AA136" s="143">
        <f>Z136*K136</f>
        <v>0</v>
      </c>
      <c r="AR136" s="18" t="s">
        <v>137</v>
      </c>
      <c r="AT136" s="18" t="s">
        <v>133</v>
      </c>
      <c r="AU136" s="18" t="s">
        <v>90</v>
      </c>
      <c r="AY136" s="18" t="s">
        <v>132</v>
      </c>
      <c r="BE136" s="144">
        <f>IF(U136="základní",N136,0)</f>
        <v>0</v>
      </c>
      <c r="BF136" s="144">
        <f>IF(U136="snížená",N136,0)</f>
        <v>0</v>
      </c>
      <c r="BG136" s="144">
        <f>IF(U136="zákl. přenesená",N136,0)</f>
        <v>0</v>
      </c>
      <c r="BH136" s="144">
        <f>IF(U136="sníž. přenesená",N136,0)</f>
        <v>0</v>
      </c>
      <c r="BI136" s="144">
        <f>IF(U136="nulová",N136,0)</f>
        <v>0</v>
      </c>
      <c r="BJ136" s="18" t="s">
        <v>74</v>
      </c>
      <c r="BK136" s="144">
        <f>ROUND(L136*K136,2)</f>
        <v>0</v>
      </c>
      <c r="BL136" s="18" t="s">
        <v>137</v>
      </c>
      <c r="BM136" s="18" t="s">
        <v>159</v>
      </c>
    </row>
    <row r="137" spans="2:65" s="1" customFormat="1" ht="38.25" customHeight="1">
      <c r="B137" s="135"/>
      <c r="C137" s="136">
        <v>14</v>
      </c>
      <c r="D137" s="136" t="s">
        <v>133</v>
      </c>
      <c r="E137" s="137" t="s">
        <v>255</v>
      </c>
      <c r="F137" s="275" t="s">
        <v>256</v>
      </c>
      <c r="G137" s="275"/>
      <c r="H137" s="275"/>
      <c r="I137" s="275"/>
      <c r="J137" s="138" t="s">
        <v>175</v>
      </c>
      <c r="K137" s="139">
        <v>16</v>
      </c>
      <c r="L137" s="271"/>
      <c r="M137" s="271"/>
      <c r="N137" s="271">
        <f>ROUND(L137*K137,2)</f>
        <v>0</v>
      </c>
      <c r="O137" s="271"/>
      <c r="P137" s="271"/>
      <c r="Q137" s="271"/>
      <c r="R137" s="140"/>
      <c r="T137" s="141" t="s">
        <v>5</v>
      </c>
      <c r="U137" s="40" t="s">
        <v>34</v>
      </c>
      <c r="V137" s="142">
        <v>0</v>
      </c>
      <c r="W137" s="142">
        <f>V137*K137</f>
        <v>0</v>
      </c>
      <c r="X137" s="142">
        <v>0</v>
      </c>
      <c r="Y137" s="142">
        <f>X137*K137</f>
        <v>0</v>
      </c>
      <c r="Z137" s="142">
        <v>0</v>
      </c>
      <c r="AA137" s="143">
        <f>Z137*K137</f>
        <v>0</v>
      </c>
      <c r="AR137" s="18" t="s">
        <v>137</v>
      </c>
      <c r="AT137" s="18" t="s">
        <v>133</v>
      </c>
      <c r="AU137" s="18" t="s">
        <v>90</v>
      </c>
      <c r="AY137" s="18" t="s">
        <v>132</v>
      </c>
      <c r="BE137" s="144">
        <f>IF(U137="základní",N137,0)</f>
        <v>0</v>
      </c>
      <c r="BF137" s="144">
        <f>IF(U137="snížená",N137,0)</f>
        <v>0</v>
      </c>
      <c r="BG137" s="144">
        <f>IF(U137="zákl. přenesená",N137,0)</f>
        <v>0</v>
      </c>
      <c r="BH137" s="144">
        <f>IF(U137="sníž. přenesená",N137,0)</f>
        <v>0</v>
      </c>
      <c r="BI137" s="144">
        <f>IF(U137="nulová",N137,0)</f>
        <v>0</v>
      </c>
      <c r="BJ137" s="18" t="s">
        <v>74</v>
      </c>
      <c r="BK137" s="144">
        <f>ROUND(L137*K137,2)</f>
        <v>0</v>
      </c>
      <c r="BL137" s="18" t="s">
        <v>137</v>
      </c>
      <c r="BM137" s="18" t="s">
        <v>162</v>
      </c>
    </row>
    <row r="138" spans="2:65" s="1" customFormat="1" ht="38.25" customHeight="1">
      <c r="B138" s="135"/>
      <c r="C138" s="136">
        <v>15</v>
      </c>
      <c r="D138" s="136" t="s">
        <v>133</v>
      </c>
      <c r="E138" s="137" t="s">
        <v>258</v>
      </c>
      <c r="F138" s="275" t="s">
        <v>259</v>
      </c>
      <c r="G138" s="275"/>
      <c r="H138" s="275"/>
      <c r="I138" s="275"/>
      <c r="J138" s="138" t="s">
        <v>175</v>
      </c>
      <c r="K138" s="139">
        <v>16</v>
      </c>
      <c r="L138" s="271"/>
      <c r="M138" s="271"/>
      <c r="N138" s="271">
        <f>ROUND(L138*K138,2)</f>
        <v>0</v>
      </c>
      <c r="O138" s="271"/>
      <c r="P138" s="271"/>
      <c r="Q138" s="271"/>
      <c r="R138" s="140"/>
      <c r="T138" s="141" t="s">
        <v>5</v>
      </c>
      <c r="U138" s="40" t="s">
        <v>34</v>
      </c>
      <c r="V138" s="142">
        <v>0</v>
      </c>
      <c r="W138" s="142">
        <f>V138*K138</f>
        <v>0</v>
      </c>
      <c r="X138" s="142">
        <v>0</v>
      </c>
      <c r="Y138" s="142">
        <f>X138*K138</f>
        <v>0</v>
      </c>
      <c r="Z138" s="142">
        <v>0</v>
      </c>
      <c r="AA138" s="143">
        <f>Z138*K138</f>
        <v>0</v>
      </c>
      <c r="AR138" s="18" t="s">
        <v>137</v>
      </c>
      <c r="AT138" s="18" t="s">
        <v>133</v>
      </c>
      <c r="AU138" s="18" t="s">
        <v>90</v>
      </c>
      <c r="AY138" s="18" t="s">
        <v>132</v>
      </c>
      <c r="BE138" s="144">
        <f>IF(U138="základní",N138,0)</f>
        <v>0</v>
      </c>
      <c r="BF138" s="144">
        <f>IF(U138="snížená",N138,0)</f>
        <v>0</v>
      </c>
      <c r="BG138" s="144">
        <f>IF(U138="zákl. přenesená",N138,0)</f>
        <v>0</v>
      </c>
      <c r="BH138" s="144">
        <f>IF(U138="sníž. přenesená",N138,0)</f>
        <v>0</v>
      </c>
      <c r="BI138" s="144">
        <f>IF(U138="nulová",N138,0)</f>
        <v>0</v>
      </c>
      <c r="BJ138" s="18" t="s">
        <v>74</v>
      </c>
      <c r="BK138" s="144">
        <f>ROUND(L138*K138,2)</f>
        <v>0</v>
      </c>
      <c r="BL138" s="18" t="s">
        <v>137</v>
      </c>
      <c r="BM138" s="18" t="s">
        <v>165</v>
      </c>
    </row>
    <row r="139" spans="2:65" s="1" customFormat="1" ht="38.25" customHeight="1">
      <c r="B139" s="135"/>
      <c r="C139" s="136">
        <v>16</v>
      </c>
      <c r="D139" s="136" t="s">
        <v>133</v>
      </c>
      <c r="E139" s="137" t="s">
        <v>261</v>
      </c>
      <c r="F139" s="275" t="s">
        <v>262</v>
      </c>
      <c r="G139" s="275"/>
      <c r="H139" s="275"/>
      <c r="I139" s="275"/>
      <c r="J139" s="138" t="s">
        <v>175</v>
      </c>
      <c r="K139" s="139">
        <v>16</v>
      </c>
      <c r="L139" s="271"/>
      <c r="M139" s="271"/>
      <c r="N139" s="271">
        <f>ROUND(L139*K139,2)</f>
        <v>0</v>
      </c>
      <c r="O139" s="271"/>
      <c r="P139" s="271"/>
      <c r="Q139" s="271"/>
      <c r="R139" s="140"/>
      <c r="T139" s="141" t="s">
        <v>5</v>
      </c>
      <c r="U139" s="40" t="s">
        <v>34</v>
      </c>
      <c r="V139" s="142">
        <v>0</v>
      </c>
      <c r="W139" s="142">
        <f>V139*K139</f>
        <v>0</v>
      </c>
      <c r="X139" s="142">
        <v>0</v>
      </c>
      <c r="Y139" s="142">
        <f>X139*K139</f>
        <v>0</v>
      </c>
      <c r="Z139" s="142">
        <v>0</v>
      </c>
      <c r="AA139" s="143">
        <f>Z139*K139</f>
        <v>0</v>
      </c>
      <c r="AR139" s="18" t="s">
        <v>137</v>
      </c>
      <c r="AT139" s="18" t="s">
        <v>133</v>
      </c>
      <c r="AU139" s="18" t="s">
        <v>90</v>
      </c>
      <c r="AY139" s="18" t="s">
        <v>132</v>
      </c>
      <c r="BE139" s="144">
        <f>IF(U139="základní",N139,0)</f>
        <v>0</v>
      </c>
      <c r="BF139" s="144">
        <f>IF(U139="snížená",N139,0)</f>
        <v>0</v>
      </c>
      <c r="BG139" s="144">
        <f>IF(U139="zákl. přenesená",N139,0)</f>
        <v>0</v>
      </c>
      <c r="BH139" s="144">
        <f>IF(U139="sníž. přenesená",N139,0)</f>
        <v>0</v>
      </c>
      <c r="BI139" s="144">
        <f>IF(U139="nulová",N139,0)</f>
        <v>0</v>
      </c>
      <c r="BJ139" s="18" t="s">
        <v>74</v>
      </c>
      <c r="BK139" s="144">
        <f>ROUND(L139*K139,2)</f>
        <v>0</v>
      </c>
      <c r="BL139" s="18" t="s">
        <v>137</v>
      </c>
      <c r="BM139" s="18" t="s">
        <v>168</v>
      </c>
    </row>
    <row r="140" spans="2:65" s="9" customFormat="1" ht="37.35" customHeight="1">
      <c r="B140" s="124"/>
      <c r="C140" s="125"/>
      <c r="D140" s="126" t="s">
        <v>116</v>
      </c>
      <c r="E140" s="126"/>
      <c r="F140" s="126"/>
      <c r="G140" s="126"/>
      <c r="H140" s="126"/>
      <c r="I140" s="126"/>
      <c r="J140" s="126"/>
      <c r="K140" s="126"/>
      <c r="L140" s="126"/>
      <c r="M140" s="126"/>
      <c r="N140" s="276">
        <f>BK140</f>
        <v>0</v>
      </c>
      <c r="O140" s="277"/>
      <c r="P140" s="277"/>
      <c r="Q140" s="277"/>
      <c r="R140" s="127"/>
      <c r="T140" s="128"/>
      <c r="U140" s="125"/>
      <c r="V140" s="125"/>
      <c r="W140" s="129">
        <f>W141</f>
        <v>0</v>
      </c>
      <c r="X140" s="125"/>
      <c r="Y140" s="129">
        <f>Y141</f>
        <v>0</v>
      </c>
      <c r="Z140" s="125"/>
      <c r="AA140" s="130">
        <f>AA141</f>
        <v>0</v>
      </c>
      <c r="AR140" s="131" t="s">
        <v>317</v>
      </c>
      <c r="AT140" s="132" t="s">
        <v>67</v>
      </c>
      <c r="AU140" s="132" t="s">
        <v>68</v>
      </c>
      <c r="AY140" s="131" t="s">
        <v>132</v>
      </c>
      <c r="BK140" s="133">
        <f>BK141</f>
        <v>0</v>
      </c>
    </row>
    <row r="141" spans="2:65" s="9" customFormat="1" ht="19.899999999999999" customHeight="1">
      <c r="B141" s="124"/>
      <c r="C141" s="125"/>
      <c r="D141" s="134" t="s">
        <v>117</v>
      </c>
      <c r="E141" s="134"/>
      <c r="F141" s="134"/>
      <c r="G141" s="134"/>
      <c r="H141" s="134"/>
      <c r="I141" s="134"/>
      <c r="J141" s="134"/>
      <c r="K141" s="134"/>
      <c r="L141" s="134"/>
      <c r="M141" s="134"/>
      <c r="N141" s="273">
        <f>BK141</f>
        <v>0</v>
      </c>
      <c r="O141" s="274"/>
      <c r="P141" s="274"/>
      <c r="Q141" s="274"/>
      <c r="R141" s="127"/>
      <c r="T141" s="128"/>
      <c r="U141" s="125"/>
      <c r="V141" s="125"/>
      <c r="W141" s="129">
        <f>W142</f>
        <v>0</v>
      </c>
      <c r="X141" s="125"/>
      <c r="Y141" s="129">
        <f>Y142</f>
        <v>0</v>
      </c>
      <c r="Z141" s="125"/>
      <c r="AA141" s="130">
        <f>AA142</f>
        <v>0</v>
      </c>
      <c r="AR141" s="131" t="s">
        <v>317</v>
      </c>
      <c r="AT141" s="132" t="s">
        <v>67</v>
      </c>
      <c r="AU141" s="132" t="s">
        <v>74</v>
      </c>
      <c r="AY141" s="131" t="s">
        <v>132</v>
      </c>
      <c r="BK141" s="133">
        <f>BK142</f>
        <v>0</v>
      </c>
    </row>
    <row r="142" spans="2:65" s="1" customFormat="1" ht="16.5" customHeight="1">
      <c r="B142" s="135"/>
      <c r="C142" s="136">
        <v>17</v>
      </c>
      <c r="D142" s="136" t="s">
        <v>133</v>
      </c>
      <c r="E142" s="137" t="s">
        <v>318</v>
      </c>
      <c r="F142" s="275" t="s">
        <v>319</v>
      </c>
      <c r="G142" s="275"/>
      <c r="H142" s="275"/>
      <c r="I142" s="275"/>
      <c r="J142" s="138" t="s">
        <v>320</v>
      </c>
      <c r="K142" s="139">
        <v>1</v>
      </c>
      <c r="L142" s="271"/>
      <c r="M142" s="271"/>
      <c r="N142" s="271">
        <f>ROUND(L142*K142,2)</f>
        <v>0</v>
      </c>
      <c r="O142" s="271"/>
      <c r="P142" s="271"/>
      <c r="Q142" s="271"/>
      <c r="R142" s="140"/>
      <c r="T142" s="141" t="s">
        <v>5</v>
      </c>
      <c r="U142" s="151" t="s">
        <v>34</v>
      </c>
      <c r="V142" s="152">
        <v>0</v>
      </c>
      <c r="W142" s="152">
        <f>V142*K142</f>
        <v>0</v>
      </c>
      <c r="X142" s="152">
        <v>0</v>
      </c>
      <c r="Y142" s="152">
        <f>X142*K142</f>
        <v>0</v>
      </c>
      <c r="Z142" s="152">
        <v>0</v>
      </c>
      <c r="AA142" s="153">
        <f>Z142*K142</f>
        <v>0</v>
      </c>
      <c r="AR142" s="18" t="s">
        <v>137</v>
      </c>
      <c r="AT142" s="18" t="s">
        <v>133</v>
      </c>
      <c r="AU142" s="18" t="s">
        <v>90</v>
      </c>
      <c r="AY142" s="18" t="s">
        <v>132</v>
      </c>
      <c r="BE142" s="144">
        <f>IF(U142="základní",N142,0)</f>
        <v>0</v>
      </c>
      <c r="BF142" s="144">
        <f>IF(U142="snížená",N142,0)</f>
        <v>0</v>
      </c>
      <c r="BG142" s="144">
        <f>IF(U142="zákl. přenesená",N142,0)</f>
        <v>0</v>
      </c>
      <c r="BH142" s="144">
        <f>IF(U142="sníž. přenesená",N142,0)</f>
        <v>0</v>
      </c>
      <c r="BI142" s="144">
        <f>IF(U142="nulová",N142,0)</f>
        <v>0</v>
      </c>
      <c r="BJ142" s="18" t="s">
        <v>74</v>
      </c>
      <c r="BK142" s="144">
        <f>ROUND(L142*K142,2)</f>
        <v>0</v>
      </c>
      <c r="BL142" s="18" t="s">
        <v>137</v>
      </c>
      <c r="BM142" s="18" t="s">
        <v>171</v>
      </c>
    </row>
    <row r="143" spans="2:65" s="1" customFormat="1" ht="6.95" customHeight="1">
      <c r="B143" s="55"/>
      <c r="C143" s="56"/>
      <c r="D143" s="56"/>
      <c r="E143" s="56"/>
      <c r="F143" s="56"/>
      <c r="G143" s="56"/>
      <c r="H143" s="56"/>
      <c r="I143" s="56"/>
      <c r="J143" s="56"/>
      <c r="K143" s="56"/>
      <c r="L143" s="56"/>
      <c r="M143" s="56"/>
      <c r="N143" s="56"/>
      <c r="O143" s="56"/>
      <c r="P143" s="56"/>
      <c r="Q143" s="56"/>
      <c r="R143" s="57"/>
    </row>
  </sheetData>
  <mergeCells count="118">
    <mergeCell ref="F133:I133"/>
    <mergeCell ref="F134:I134"/>
    <mergeCell ref="F136:I136"/>
    <mergeCell ref="F137:I137"/>
    <mergeCell ref="N131:Q131"/>
    <mergeCell ref="N142:Q142"/>
    <mergeCell ref="N140:Q140"/>
    <mergeCell ref="N141:Q141"/>
    <mergeCell ref="N139:Q139"/>
    <mergeCell ref="N138:Q138"/>
    <mergeCell ref="N137:Q137"/>
    <mergeCell ref="N134:Q134"/>
    <mergeCell ref="N133:Q133"/>
    <mergeCell ref="N136:Q136"/>
    <mergeCell ref="N135:Q135"/>
    <mergeCell ref="L136:M136"/>
    <mergeCell ref="L134:M134"/>
    <mergeCell ref="L133:M133"/>
    <mergeCell ref="L131:M131"/>
    <mergeCell ref="L137:M137"/>
    <mergeCell ref="F142:I142"/>
    <mergeCell ref="F139:I139"/>
    <mergeCell ref="F138:I138"/>
    <mergeCell ref="F132:I132"/>
    <mergeCell ref="O17:P17"/>
    <mergeCell ref="O21:P21"/>
    <mergeCell ref="O12:P12"/>
    <mergeCell ref="L100:Q100"/>
    <mergeCell ref="N94:Q94"/>
    <mergeCell ref="N95:Q95"/>
    <mergeCell ref="N98:Q98"/>
    <mergeCell ref="N96:Q96"/>
    <mergeCell ref="N92:Q92"/>
    <mergeCell ref="N93:Q93"/>
    <mergeCell ref="H1:K1"/>
    <mergeCell ref="S2:AC2"/>
    <mergeCell ref="C2:Q2"/>
    <mergeCell ref="C4:Q4"/>
    <mergeCell ref="F6:P6"/>
    <mergeCell ref="F7:P7"/>
    <mergeCell ref="O9:P9"/>
    <mergeCell ref="F109:P109"/>
    <mergeCell ref="F108:P108"/>
    <mergeCell ref="E24:L24"/>
    <mergeCell ref="H32:J32"/>
    <mergeCell ref="H33:J33"/>
    <mergeCell ref="M32:P32"/>
    <mergeCell ref="M33:P33"/>
    <mergeCell ref="H34:J34"/>
    <mergeCell ref="M36:P36"/>
    <mergeCell ref="H36:J36"/>
    <mergeCell ref="H35:J35"/>
    <mergeCell ref="M35:P35"/>
    <mergeCell ref="O11:P11"/>
    <mergeCell ref="O18:P18"/>
    <mergeCell ref="O20:P20"/>
    <mergeCell ref="O14:P14"/>
    <mergeCell ref="O15:P15"/>
    <mergeCell ref="L132:M132"/>
    <mergeCell ref="N132:Q132"/>
    <mergeCell ref="M111:P111"/>
    <mergeCell ref="N116:Q116"/>
    <mergeCell ref="N117:Q117"/>
    <mergeCell ref="N118:Q118"/>
    <mergeCell ref="N119:Q119"/>
    <mergeCell ref="L116:M116"/>
    <mergeCell ref="M113:Q113"/>
    <mergeCell ref="M114:Q114"/>
    <mergeCell ref="L121:M121"/>
    <mergeCell ref="L120:M120"/>
    <mergeCell ref="N121:Q121"/>
    <mergeCell ref="N129:Q129"/>
    <mergeCell ref="L129:M129"/>
    <mergeCell ref="N128:Q128"/>
    <mergeCell ref="L122:M122"/>
    <mergeCell ref="N122:Q122"/>
    <mergeCell ref="L123:M123"/>
    <mergeCell ref="N123:Q123"/>
    <mergeCell ref="F126:I126"/>
    <mergeCell ref="F120:I120"/>
    <mergeCell ref="F121:I121"/>
    <mergeCell ref="N120:Q120"/>
    <mergeCell ref="N130:Q130"/>
    <mergeCell ref="N127:Q127"/>
    <mergeCell ref="L126:M126"/>
    <mergeCell ref="N126:Q126"/>
    <mergeCell ref="L127:M127"/>
    <mergeCell ref="N125:Q125"/>
    <mergeCell ref="F124:I124"/>
    <mergeCell ref="L124:M124"/>
    <mergeCell ref="N124:Q124"/>
    <mergeCell ref="F129:I129"/>
    <mergeCell ref="F122:I122"/>
    <mergeCell ref="F123:I123"/>
    <mergeCell ref="L142:M142"/>
    <mergeCell ref="L139:M139"/>
    <mergeCell ref="L138:M138"/>
    <mergeCell ref="M34:P34"/>
    <mergeCell ref="M30:P30"/>
    <mergeCell ref="M27:P27"/>
    <mergeCell ref="M28:P28"/>
    <mergeCell ref="L38:P38"/>
    <mergeCell ref="C76:Q76"/>
    <mergeCell ref="C86:G86"/>
    <mergeCell ref="F78:P78"/>
    <mergeCell ref="F79:P79"/>
    <mergeCell ref="M81:P81"/>
    <mergeCell ref="M83:Q83"/>
    <mergeCell ref="M84:Q84"/>
    <mergeCell ref="N86:Q86"/>
    <mergeCell ref="N88:Q88"/>
    <mergeCell ref="N89:Q89"/>
    <mergeCell ref="N90:Q90"/>
    <mergeCell ref="N91:Q91"/>
    <mergeCell ref="C106:Q106"/>
    <mergeCell ref="F116:I116"/>
    <mergeCell ref="F131:I131"/>
    <mergeCell ref="F127:I127"/>
  </mergeCells>
  <hyperlinks>
    <hyperlink ref="F1:G1" location="C2" display="1) Krycí list rozpočtu"/>
    <hyperlink ref="H1:K1" location="C86" display="2) Rekapitulace rozpočtu"/>
    <hyperlink ref="L1" location="C116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147"/>
  <sheetViews>
    <sheetView showGridLines="0" workbookViewId="0">
      <pane ySplit="1" topLeftCell="A2" activePane="bottomLeft" state="frozen"/>
      <selection pane="bottomLeft" activeCell="D28" sqref="D28:P28"/>
    </sheetView>
  </sheetViews>
  <sheetFormatPr defaultRowHeight="13.5"/>
  <cols>
    <col min="1" max="1" width="8.33203125" style="188" customWidth="1"/>
    <col min="2" max="2" width="1.6640625" style="188" customWidth="1"/>
    <col min="3" max="3" width="4.1640625" style="188" customWidth="1"/>
    <col min="4" max="4" width="4.33203125" style="188" customWidth="1"/>
    <col min="5" max="5" width="17.1640625" style="188" customWidth="1"/>
    <col min="6" max="7" width="11.1640625" style="188" customWidth="1"/>
    <col min="8" max="8" width="12.5" style="188" customWidth="1"/>
    <col min="9" max="9" width="7" style="188" customWidth="1"/>
    <col min="10" max="10" width="5.1640625" style="188" customWidth="1"/>
    <col min="11" max="11" width="11.5" style="188" customWidth="1"/>
    <col min="12" max="12" width="12" style="188" customWidth="1"/>
    <col min="13" max="14" width="6" style="188" customWidth="1"/>
    <col min="15" max="15" width="2" style="188" customWidth="1"/>
    <col min="16" max="16" width="12.5" style="188" customWidth="1"/>
    <col min="17" max="17" width="4.1640625" style="188" customWidth="1"/>
    <col min="18" max="18" width="4.6640625" style="188" customWidth="1"/>
    <col min="19" max="19" width="8.1640625" style="188" customWidth="1"/>
    <col min="20" max="20" width="29.6640625" style="188" hidden="1" customWidth="1"/>
    <col min="21" max="21" width="16.33203125" style="188" hidden="1" customWidth="1"/>
    <col min="22" max="22" width="12.33203125" style="188" hidden="1" customWidth="1"/>
    <col min="23" max="23" width="16.33203125" style="188" hidden="1" customWidth="1"/>
    <col min="24" max="24" width="12.1640625" style="188" hidden="1" customWidth="1"/>
    <col min="25" max="25" width="15" style="188" hidden="1" customWidth="1"/>
    <col min="26" max="26" width="11" style="188" hidden="1" customWidth="1"/>
    <col min="27" max="27" width="15" style="188" hidden="1" customWidth="1"/>
    <col min="28" max="28" width="16.33203125" style="188" hidden="1" customWidth="1"/>
    <col min="29" max="29" width="11" style="188" customWidth="1"/>
    <col min="30" max="30" width="15" style="188" customWidth="1"/>
    <col min="31" max="31" width="16.33203125" style="188" customWidth="1"/>
    <col min="32" max="16384" width="9.33203125" style="188"/>
  </cols>
  <sheetData>
    <row r="1" spans="1:66" ht="21.75" customHeight="1">
      <c r="A1" s="99"/>
      <c r="B1" s="11"/>
      <c r="C1" s="11"/>
      <c r="D1" s="12" t="s">
        <v>1</v>
      </c>
      <c r="E1" s="11"/>
      <c r="F1" s="13" t="s">
        <v>85</v>
      </c>
      <c r="G1" s="13"/>
      <c r="H1" s="281" t="s">
        <v>86</v>
      </c>
      <c r="I1" s="281"/>
      <c r="J1" s="281"/>
      <c r="K1" s="281"/>
      <c r="L1" s="13" t="s">
        <v>87</v>
      </c>
      <c r="M1" s="11"/>
      <c r="N1" s="11"/>
      <c r="O1" s="12" t="s">
        <v>88</v>
      </c>
      <c r="P1" s="11"/>
      <c r="Q1" s="11"/>
      <c r="R1" s="11"/>
      <c r="S1" s="13" t="s">
        <v>89</v>
      </c>
      <c r="T1" s="13"/>
      <c r="U1" s="99"/>
      <c r="V1" s="99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266" t="s">
        <v>7</v>
      </c>
      <c r="D2" s="267"/>
      <c r="E2" s="267"/>
      <c r="F2" s="267"/>
      <c r="G2" s="267"/>
      <c r="H2" s="267"/>
      <c r="I2" s="267"/>
      <c r="J2" s="267"/>
      <c r="K2" s="267"/>
      <c r="L2" s="267"/>
      <c r="M2" s="267"/>
      <c r="N2" s="267"/>
      <c r="O2" s="267"/>
      <c r="P2" s="267"/>
      <c r="Q2" s="267"/>
      <c r="S2" s="264" t="s">
        <v>8</v>
      </c>
      <c r="T2" s="265"/>
      <c r="U2" s="265"/>
      <c r="V2" s="265"/>
      <c r="W2" s="265"/>
      <c r="X2" s="265"/>
      <c r="Y2" s="265"/>
      <c r="Z2" s="265"/>
      <c r="AA2" s="265"/>
      <c r="AB2" s="265"/>
      <c r="AC2" s="265"/>
      <c r="AT2" s="18" t="s">
        <v>79</v>
      </c>
    </row>
    <row r="3" spans="1:6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90</v>
      </c>
    </row>
    <row r="4" spans="1:66" ht="36.950000000000003" customHeight="1">
      <c r="B4" s="22"/>
      <c r="C4" s="238" t="s">
        <v>91</v>
      </c>
      <c r="D4" s="239"/>
      <c r="E4" s="239"/>
      <c r="F4" s="239"/>
      <c r="G4" s="239"/>
      <c r="H4" s="239"/>
      <c r="I4" s="239"/>
      <c r="J4" s="239"/>
      <c r="K4" s="239"/>
      <c r="L4" s="239"/>
      <c r="M4" s="239"/>
      <c r="N4" s="239"/>
      <c r="O4" s="239"/>
      <c r="P4" s="239"/>
      <c r="Q4" s="239"/>
      <c r="R4" s="23"/>
      <c r="T4" s="189" t="s">
        <v>13</v>
      </c>
      <c r="AT4" s="18" t="s">
        <v>6</v>
      </c>
    </row>
    <row r="5" spans="1:66" ht="6.95" customHeight="1">
      <c r="B5" s="22"/>
      <c r="C5" s="187"/>
      <c r="D5" s="187"/>
      <c r="E5" s="187"/>
      <c r="F5" s="187"/>
      <c r="G5" s="187"/>
      <c r="H5" s="187"/>
      <c r="I5" s="187"/>
      <c r="J5" s="187"/>
      <c r="K5" s="187"/>
      <c r="L5" s="187"/>
      <c r="M5" s="187"/>
      <c r="N5" s="187"/>
      <c r="O5" s="187"/>
      <c r="P5" s="187"/>
      <c r="Q5" s="187"/>
      <c r="R5" s="23"/>
    </row>
    <row r="6" spans="1:66" ht="25.35" customHeight="1">
      <c r="B6" s="22"/>
      <c r="C6" s="187"/>
      <c r="D6" s="194" t="s">
        <v>16</v>
      </c>
      <c r="E6" s="187"/>
      <c r="F6" s="285" t="str">
        <f>'Rekapitulace stavby'!K6</f>
        <v xml:space="preserve"> Český rozhlas</v>
      </c>
      <c r="G6" s="286"/>
      <c r="H6" s="286"/>
      <c r="I6" s="286"/>
      <c r="J6" s="286"/>
      <c r="K6" s="286"/>
      <c r="L6" s="286"/>
      <c r="M6" s="286"/>
      <c r="N6" s="286"/>
      <c r="O6" s="286"/>
      <c r="P6" s="286"/>
      <c r="Q6" s="187"/>
      <c r="R6" s="23"/>
    </row>
    <row r="7" spans="1:66" s="1" customFormat="1" ht="32.85" customHeight="1">
      <c r="B7" s="31"/>
      <c r="C7" s="193"/>
      <c r="D7" s="27" t="s">
        <v>92</v>
      </c>
      <c r="E7" s="193"/>
      <c r="F7" s="269">
        <v>6</v>
      </c>
      <c r="G7" s="284"/>
      <c r="H7" s="284"/>
      <c r="I7" s="284"/>
      <c r="J7" s="284"/>
      <c r="K7" s="284"/>
      <c r="L7" s="284"/>
      <c r="M7" s="284"/>
      <c r="N7" s="284"/>
      <c r="O7" s="284"/>
      <c r="P7" s="284"/>
      <c r="Q7" s="193"/>
      <c r="R7" s="33"/>
    </row>
    <row r="8" spans="1:66" s="1" customFormat="1" ht="14.45" customHeight="1">
      <c r="B8" s="31"/>
      <c r="C8" s="193"/>
      <c r="D8" s="194" t="s">
        <v>17</v>
      </c>
      <c r="E8" s="193"/>
      <c r="F8" s="190" t="s">
        <v>5</v>
      </c>
      <c r="G8" s="193"/>
      <c r="H8" s="193"/>
      <c r="I8" s="193"/>
      <c r="J8" s="193"/>
      <c r="K8" s="193"/>
      <c r="L8" s="193"/>
      <c r="M8" s="194" t="s">
        <v>18</v>
      </c>
      <c r="N8" s="193"/>
      <c r="O8" s="190" t="s">
        <v>5</v>
      </c>
      <c r="P8" s="193"/>
      <c r="Q8" s="193"/>
      <c r="R8" s="33"/>
    </row>
    <row r="9" spans="1:66" s="1" customFormat="1" ht="14.45" customHeight="1">
      <c r="B9" s="31"/>
      <c r="C9" s="193"/>
      <c r="D9" s="194" t="s">
        <v>19</v>
      </c>
      <c r="E9" s="193"/>
      <c r="F9" s="190" t="s">
        <v>20</v>
      </c>
      <c r="G9" s="193"/>
      <c r="H9" s="193"/>
      <c r="I9" s="193"/>
      <c r="J9" s="193"/>
      <c r="K9" s="193"/>
      <c r="L9" s="193"/>
      <c r="M9" s="194" t="s">
        <v>21</v>
      </c>
      <c r="N9" s="193"/>
      <c r="O9" s="287" t="str">
        <f>'Rekapitulace stavby'!AN8</f>
        <v>6. 2. 2019</v>
      </c>
      <c r="P9" s="287"/>
      <c r="Q9" s="193"/>
      <c r="R9" s="33"/>
    </row>
    <row r="10" spans="1:66" s="1" customFormat="1" ht="10.9" customHeight="1">
      <c r="B10" s="31"/>
      <c r="C10" s="193"/>
      <c r="D10" s="193"/>
      <c r="E10" s="193"/>
      <c r="F10" s="193"/>
      <c r="G10" s="193"/>
      <c r="H10" s="193"/>
      <c r="I10" s="193"/>
      <c r="J10" s="193"/>
      <c r="K10" s="193"/>
      <c r="L10" s="193"/>
      <c r="M10" s="193"/>
      <c r="N10" s="193"/>
      <c r="O10" s="193"/>
      <c r="P10" s="193"/>
      <c r="Q10" s="193"/>
      <c r="R10" s="33"/>
    </row>
    <row r="11" spans="1:66" s="1" customFormat="1" ht="14.45" customHeight="1">
      <c r="B11" s="31"/>
      <c r="C11" s="193"/>
      <c r="D11" s="194" t="s">
        <v>23</v>
      </c>
      <c r="E11" s="193"/>
      <c r="F11" s="193"/>
      <c r="G11" s="193"/>
      <c r="H11" s="193"/>
      <c r="I11" s="193"/>
      <c r="J11" s="193"/>
      <c r="K11" s="193"/>
      <c r="L11" s="193"/>
      <c r="M11" s="194" t="s">
        <v>24</v>
      </c>
      <c r="N11" s="193"/>
      <c r="O11" s="268" t="str">
        <f>IF('Rekapitulace stavby'!AN10="","",'Rekapitulace stavby'!AN10)</f>
        <v/>
      </c>
      <c r="P11" s="268"/>
      <c r="Q11" s="193"/>
      <c r="R11" s="33"/>
    </row>
    <row r="12" spans="1:66" s="1" customFormat="1" ht="18" customHeight="1">
      <c r="B12" s="31"/>
      <c r="C12" s="193"/>
      <c r="D12" s="193"/>
      <c r="E12" s="190" t="str">
        <f>IF('Rekapitulace stavby'!E11="","",'Rekapitulace stavby'!E11)</f>
        <v xml:space="preserve"> </v>
      </c>
      <c r="F12" s="193"/>
      <c r="G12" s="193"/>
      <c r="H12" s="193"/>
      <c r="I12" s="193"/>
      <c r="J12" s="193"/>
      <c r="K12" s="193"/>
      <c r="L12" s="193"/>
      <c r="M12" s="194" t="s">
        <v>25</v>
      </c>
      <c r="N12" s="193"/>
      <c r="O12" s="268" t="str">
        <f>IF('Rekapitulace stavby'!AN11="","",'Rekapitulace stavby'!AN11)</f>
        <v/>
      </c>
      <c r="P12" s="268"/>
      <c r="Q12" s="193"/>
      <c r="R12" s="33"/>
    </row>
    <row r="13" spans="1:66" s="1" customFormat="1" ht="6.95" customHeight="1">
      <c r="B13" s="31"/>
      <c r="C13" s="193"/>
      <c r="D13" s="193"/>
      <c r="E13" s="193"/>
      <c r="F13" s="193"/>
      <c r="G13" s="193"/>
      <c r="H13" s="193"/>
      <c r="I13" s="193"/>
      <c r="J13" s="193"/>
      <c r="K13" s="193"/>
      <c r="L13" s="193"/>
      <c r="M13" s="193"/>
      <c r="N13" s="193"/>
      <c r="O13" s="193"/>
      <c r="P13" s="193"/>
      <c r="Q13" s="193"/>
      <c r="R13" s="33"/>
    </row>
    <row r="14" spans="1:66" s="1" customFormat="1" ht="14.45" customHeight="1">
      <c r="B14" s="31"/>
      <c r="C14" s="193"/>
      <c r="D14" s="194" t="s">
        <v>26</v>
      </c>
      <c r="E14" s="193"/>
      <c r="F14" s="193"/>
      <c r="G14" s="193"/>
      <c r="H14" s="193"/>
      <c r="I14" s="193"/>
      <c r="J14" s="193"/>
      <c r="K14" s="193"/>
      <c r="L14" s="193"/>
      <c r="M14" s="194" t="s">
        <v>24</v>
      </c>
      <c r="N14" s="193"/>
      <c r="O14" s="268" t="str">
        <f>IF('Rekapitulace stavby'!AN13="","",'Rekapitulace stavby'!AN13)</f>
        <v/>
      </c>
      <c r="P14" s="268"/>
      <c r="Q14" s="193"/>
      <c r="R14" s="33"/>
    </row>
    <row r="15" spans="1:66" s="1" customFormat="1" ht="18" customHeight="1">
      <c r="B15" s="31"/>
      <c r="C15" s="193"/>
      <c r="D15" s="193"/>
      <c r="E15" s="190" t="str">
        <f>IF('Rekapitulace stavby'!E14="","",'Rekapitulace stavby'!E14)</f>
        <v xml:space="preserve"> </v>
      </c>
      <c r="F15" s="193"/>
      <c r="G15" s="193"/>
      <c r="H15" s="193"/>
      <c r="I15" s="193"/>
      <c r="J15" s="193"/>
      <c r="K15" s="193"/>
      <c r="L15" s="193"/>
      <c r="M15" s="194" t="s">
        <v>25</v>
      </c>
      <c r="N15" s="193"/>
      <c r="O15" s="268" t="str">
        <f>IF('Rekapitulace stavby'!AN14="","",'Rekapitulace stavby'!AN14)</f>
        <v/>
      </c>
      <c r="P15" s="268"/>
      <c r="Q15" s="193"/>
      <c r="R15" s="33"/>
    </row>
    <row r="16" spans="1:66" s="1" customFormat="1" ht="6.95" customHeight="1">
      <c r="B16" s="31"/>
      <c r="C16" s="193"/>
      <c r="D16" s="193"/>
      <c r="E16" s="193"/>
      <c r="F16" s="193"/>
      <c r="G16" s="193"/>
      <c r="H16" s="193"/>
      <c r="I16" s="193"/>
      <c r="J16" s="193"/>
      <c r="K16" s="193"/>
      <c r="L16" s="193"/>
      <c r="M16" s="193"/>
      <c r="N16" s="193"/>
      <c r="O16" s="193"/>
      <c r="P16" s="193"/>
      <c r="Q16" s="193"/>
      <c r="R16" s="33"/>
    </row>
    <row r="17" spans="2:18" s="1" customFormat="1" ht="14.45" customHeight="1">
      <c r="B17" s="31"/>
      <c r="C17" s="193"/>
      <c r="D17" s="194" t="s">
        <v>27</v>
      </c>
      <c r="E17" s="193"/>
      <c r="F17" s="193"/>
      <c r="G17" s="193"/>
      <c r="H17" s="193"/>
      <c r="I17" s="193"/>
      <c r="J17" s="193"/>
      <c r="K17" s="193"/>
      <c r="L17" s="193"/>
      <c r="M17" s="194" t="s">
        <v>24</v>
      </c>
      <c r="N17" s="193"/>
      <c r="O17" s="268" t="str">
        <f>IF('Rekapitulace stavby'!AN16="","",'Rekapitulace stavby'!AN16)</f>
        <v/>
      </c>
      <c r="P17" s="268"/>
      <c r="Q17" s="193"/>
      <c r="R17" s="33"/>
    </row>
    <row r="18" spans="2:18" s="1" customFormat="1" ht="18" customHeight="1">
      <c r="B18" s="31"/>
      <c r="C18" s="193"/>
      <c r="D18" s="193"/>
      <c r="E18" s="190" t="str">
        <f>IF('Rekapitulace stavby'!E17="","",'Rekapitulace stavby'!E17)</f>
        <v xml:space="preserve"> </v>
      </c>
      <c r="F18" s="193"/>
      <c r="G18" s="193"/>
      <c r="H18" s="193"/>
      <c r="I18" s="193"/>
      <c r="J18" s="193"/>
      <c r="K18" s="193"/>
      <c r="L18" s="193"/>
      <c r="M18" s="194" t="s">
        <v>25</v>
      </c>
      <c r="N18" s="193"/>
      <c r="O18" s="268" t="str">
        <f>IF('Rekapitulace stavby'!AN17="","",'Rekapitulace stavby'!AN17)</f>
        <v/>
      </c>
      <c r="P18" s="268"/>
      <c r="Q18" s="193"/>
      <c r="R18" s="33"/>
    </row>
    <row r="19" spans="2:18" s="1" customFormat="1" ht="6.95" customHeight="1">
      <c r="B19" s="31"/>
      <c r="C19" s="193"/>
      <c r="D19" s="193"/>
      <c r="E19" s="193"/>
      <c r="F19" s="193"/>
      <c r="G19" s="193"/>
      <c r="H19" s="193"/>
      <c r="I19" s="193"/>
      <c r="J19" s="193"/>
      <c r="K19" s="193"/>
      <c r="L19" s="193"/>
      <c r="M19" s="193"/>
      <c r="N19" s="193"/>
      <c r="O19" s="193"/>
      <c r="P19" s="193"/>
      <c r="Q19" s="193"/>
      <c r="R19" s="33"/>
    </row>
    <row r="20" spans="2:18" s="1" customFormat="1" ht="14.45" customHeight="1">
      <c r="B20" s="31"/>
      <c r="C20" s="193"/>
      <c r="D20" s="194" t="s">
        <v>29</v>
      </c>
      <c r="E20" s="193"/>
      <c r="F20" s="193"/>
      <c r="G20" s="193"/>
      <c r="H20" s="193"/>
      <c r="I20" s="193"/>
      <c r="J20" s="193"/>
      <c r="K20" s="193"/>
      <c r="L20" s="193"/>
      <c r="M20" s="194" t="s">
        <v>24</v>
      </c>
      <c r="N20" s="193"/>
      <c r="O20" s="268" t="str">
        <f>IF('Rekapitulace stavby'!AN19="","",'Rekapitulace stavby'!AN19)</f>
        <v/>
      </c>
      <c r="P20" s="268"/>
      <c r="Q20" s="193"/>
      <c r="R20" s="33"/>
    </row>
    <row r="21" spans="2:18" s="1" customFormat="1" ht="18" customHeight="1">
      <c r="B21" s="31"/>
      <c r="C21" s="193"/>
      <c r="D21" s="193"/>
      <c r="E21" s="190" t="str">
        <f>IF('Rekapitulace stavby'!E20="","",'Rekapitulace stavby'!E20)</f>
        <v xml:space="preserve"> </v>
      </c>
      <c r="F21" s="193"/>
      <c r="G21" s="193"/>
      <c r="H21" s="193"/>
      <c r="I21" s="193"/>
      <c r="J21" s="193"/>
      <c r="K21" s="193"/>
      <c r="L21" s="193"/>
      <c r="M21" s="194" t="s">
        <v>25</v>
      </c>
      <c r="N21" s="193"/>
      <c r="O21" s="268" t="str">
        <f>IF('Rekapitulace stavby'!AN20="","",'Rekapitulace stavby'!AN20)</f>
        <v/>
      </c>
      <c r="P21" s="268"/>
      <c r="Q21" s="193"/>
      <c r="R21" s="33"/>
    </row>
    <row r="22" spans="2:18" s="1" customFormat="1" ht="6.95" customHeight="1">
      <c r="B22" s="31"/>
      <c r="C22" s="193"/>
      <c r="D22" s="193"/>
      <c r="E22" s="193"/>
      <c r="F22" s="193"/>
      <c r="G22" s="193"/>
      <c r="H22" s="193"/>
      <c r="I22" s="193"/>
      <c r="J22" s="193"/>
      <c r="K22" s="193"/>
      <c r="L22" s="193"/>
      <c r="M22" s="193"/>
      <c r="N22" s="193"/>
      <c r="O22" s="193"/>
      <c r="P22" s="193"/>
      <c r="Q22" s="193"/>
      <c r="R22" s="33"/>
    </row>
    <row r="23" spans="2:18" s="1" customFormat="1" ht="14.45" customHeight="1">
      <c r="B23" s="31"/>
      <c r="C23" s="193"/>
      <c r="D23" s="194" t="s">
        <v>30</v>
      </c>
      <c r="E23" s="193"/>
      <c r="F23" s="193"/>
      <c r="G23" s="193"/>
      <c r="H23" s="193"/>
      <c r="I23" s="193"/>
      <c r="J23" s="193"/>
      <c r="K23" s="193"/>
      <c r="L23" s="193"/>
      <c r="M23" s="193"/>
      <c r="N23" s="193"/>
      <c r="O23" s="193"/>
      <c r="P23" s="193"/>
      <c r="Q23" s="193"/>
      <c r="R23" s="33"/>
    </row>
    <row r="24" spans="2:18" s="1" customFormat="1" ht="16.5" customHeight="1">
      <c r="B24" s="31"/>
      <c r="C24" s="193"/>
      <c r="D24" s="193"/>
      <c r="E24" s="259" t="s">
        <v>5</v>
      </c>
      <c r="F24" s="259"/>
      <c r="G24" s="259"/>
      <c r="H24" s="259"/>
      <c r="I24" s="259"/>
      <c r="J24" s="259"/>
      <c r="K24" s="259"/>
      <c r="L24" s="259"/>
      <c r="M24" s="193"/>
      <c r="N24" s="193"/>
      <c r="O24" s="193"/>
      <c r="P24" s="193"/>
      <c r="Q24" s="193"/>
      <c r="R24" s="33"/>
    </row>
    <row r="25" spans="2:18" s="1" customFormat="1" ht="6.95" customHeight="1">
      <c r="B25" s="31"/>
      <c r="C25" s="193"/>
      <c r="D25" s="193"/>
      <c r="E25" s="193"/>
      <c r="F25" s="193"/>
      <c r="G25" s="193"/>
      <c r="H25" s="193"/>
      <c r="I25" s="193"/>
      <c r="J25" s="193"/>
      <c r="K25" s="193"/>
      <c r="L25" s="193"/>
      <c r="M25" s="193"/>
      <c r="N25" s="193"/>
      <c r="O25" s="193"/>
      <c r="P25" s="193"/>
      <c r="Q25" s="193"/>
      <c r="R25" s="33"/>
    </row>
    <row r="26" spans="2:18" s="1" customFormat="1" ht="6.95" customHeight="1">
      <c r="B26" s="31"/>
      <c r="C26" s="193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193"/>
      <c r="R26" s="33"/>
    </row>
    <row r="27" spans="2:18" s="1" customFormat="1" ht="14.45" customHeight="1">
      <c r="B27" s="31"/>
      <c r="C27" s="193"/>
      <c r="D27" s="100" t="s">
        <v>93</v>
      </c>
      <c r="E27" s="193"/>
      <c r="F27" s="193"/>
      <c r="G27" s="193"/>
      <c r="H27" s="193"/>
      <c r="I27" s="193"/>
      <c r="J27" s="193"/>
      <c r="K27" s="193"/>
      <c r="L27" s="193"/>
      <c r="M27" s="260">
        <f>N88</f>
        <v>0</v>
      </c>
      <c r="N27" s="260"/>
      <c r="O27" s="260"/>
      <c r="P27" s="260"/>
      <c r="Q27" s="193"/>
      <c r="R27" s="33"/>
    </row>
    <row r="28" spans="2:18" s="1" customFormat="1" ht="14.45" customHeight="1">
      <c r="B28" s="31"/>
      <c r="C28" s="193"/>
      <c r="D28" s="30"/>
      <c r="E28" s="193"/>
      <c r="F28" s="193"/>
      <c r="G28" s="193"/>
      <c r="H28" s="193"/>
      <c r="I28" s="193"/>
      <c r="J28" s="193"/>
      <c r="K28" s="193"/>
      <c r="L28" s="193"/>
      <c r="M28" s="260"/>
      <c r="N28" s="260"/>
      <c r="O28" s="260"/>
      <c r="P28" s="260"/>
      <c r="Q28" s="193"/>
      <c r="R28" s="33"/>
    </row>
    <row r="29" spans="2:18" s="1" customFormat="1" ht="6.95" customHeight="1">
      <c r="B29" s="31"/>
      <c r="C29" s="193"/>
      <c r="D29" s="193"/>
      <c r="E29" s="193"/>
      <c r="F29" s="193"/>
      <c r="G29" s="193"/>
      <c r="H29" s="193"/>
      <c r="I29" s="193"/>
      <c r="J29" s="193"/>
      <c r="K29" s="193"/>
      <c r="L29" s="193"/>
      <c r="M29" s="193"/>
      <c r="N29" s="193"/>
      <c r="O29" s="193"/>
      <c r="P29" s="193"/>
      <c r="Q29" s="193"/>
      <c r="R29" s="33"/>
    </row>
    <row r="30" spans="2:18" s="1" customFormat="1" ht="25.35" customHeight="1">
      <c r="B30" s="31"/>
      <c r="C30" s="193"/>
      <c r="D30" s="101" t="s">
        <v>32</v>
      </c>
      <c r="E30" s="193"/>
      <c r="F30" s="193"/>
      <c r="G30" s="193"/>
      <c r="H30" s="193"/>
      <c r="I30" s="193"/>
      <c r="J30" s="193"/>
      <c r="K30" s="193"/>
      <c r="L30" s="193"/>
      <c r="M30" s="290">
        <f>ROUND(M27+M28,2)</f>
        <v>0</v>
      </c>
      <c r="N30" s="284"/>
      <c r="O30" s="284"/>
      <c r="P30" s="284"/>
      <c r="Q30" s="193"/>
      <c r="R30" s="33"/>
    </row>
    <row r="31" spans="2:18" s="1" customFormat="1" ht="6.95" customHeight="1">
      <c r="B31" s="31"/>
      <c r="C31" s="193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193"/>
      <c r="R31" s="33"/>
    </row>
    <row r="32" spans="2:18" s="1" customFormat="1" ht="14.45" customHeight="1">
      <c r="B32" s="31"/>
      <c r="C32" s="193"/>
      <c r="D32" s="186" t="s">
        <v>33</v>
      </c>
      <c r="E32" s="186" t="s">
        <v>34</v>
      </c>
      <c r="F32" s="191">
        <v>0.21</v>
      </c>
      <c r="G32" s="102" t="s">
        <v>35</v>
      </c>
      <c r="H32" s="291">
        <f>ROUND((SUM(BE101:BE102)+SUM(BE120:BE146)), 2)</f>
        <v>0</v>
      </c>
      <c r="I32" s="284"/>
      <c r="J32" s="284"/>
      <c r="K32" s="193"/>
      <c r="L32" s="193"/>
      <c r="M32" s="291">
        <f>ROUND(ROUND((SUM(BE101:BE102)+SUM(BE120:BE146)), 2)*F32, 2)</f>
        <v>0</v>
      </c>
      <c r="N32" s="284"/>
      <c r="O32" s="284"/>
      <c r="P32" s="284"/>
      <c r="Q32" s="193"/>
      <c r="R32" s="33"/>
    </row>
    <row r="33" spans="2:18" s="1" customFormat="1" ht="14.45" customHeight="1">
      <c r="B33" s="31"/>
      <c r="C33" s="193"/>
      <c r="D33" s="193"/>
      <c r="E33" s="186" t="s">
        <v>36</v>
      </c>
      <c r="F33" s="191">
        <v>0.15</v>
      </c>
      <c r="G33" s="102" t="s">
        <v>35</v>
      </c>
      <c r="H33" s="291">
        <f>ROUND((SUM(BF101:BF102)+SUM(BF120:BF146)), 2)</f>
        <v>0</v>
      </c>
      <c r="I33" s="284"/>
      <c r="J33" s="284"/>
      <c r="K33" s="193"/>
      <c r="L33" s="193"/>
      <c r="M33" s="291">
        <f>ROUND(ROUND((SUM(BF101:BF102)+SUM(BF120:BF146)), 2)*F33, 2)</f>
        <v>0</v>
      </c>
      <c r="N33" s="284"/>
      <c r="O33" s="284"/>
      <c r="P33" s="284"/>
      <c r="Q33" s="193"/>
      <c r="R33" s="33"/>
    </row>
    <row r="34" spans="2:18" s="1" customFormat="1" ht="14.45" hidden="1" customHeight="1">
      <c r="B34" s="31"/>
      <c r="C34" s="193"/>
      <c r="D34" s="193"/>
      <c r="E34" s="186" t="s">
        <v>37</v>
      </c>
      <c r="F34" s="191">
        <v>0.21</v>
      </c>
      <c r="G34" s="102" t="s">
        <v>35</v>
      </c>
      <c r="H34" s="291">
        <f>ROUND((SUM(BG101:BG102)+SUM(BG120:BG146)), 2)</f>
        <v>0</v>
      </c>
      <c r="I34" s="284"/>
      <c r="J34" s="284"/>
      <c r="K34" s="193"/>
      <c r="L34" s="193"/>
      <c r="M34" s="291">
        <v>0</v>
      </c>
      <c r="N34" s="284"/>
      <c r="O34" s="284"/>
      <c r="P34" s="284"/>
      <c r="Q34" s="193"/>
      <c r="R34" s="33"/>
    </row>
    <row r="35" spans="2:18" s="1" customFormat="1" ht="14.45" hidden="1" customHeight="1">
      <c r="B35" s="31"/>
      <c r="C35" s="193"/>
      <c r="D35" s="193"/>
      <c r="E35" s="186" t="s">
        <v>38</v>
      </c>
      <c r="F35" s="191">
        <v>0.15</v>
      </c>
      <c r="G35" s="102" t="s">
        <v>35</v>
      </c>
      <c r="H35" s="291">
        <f>ROUND((SUM(BH101:BH102)+SUM(BH120:BH146)), 2)</f>
        <v>0</v>
      </c>
      <c r="I35" s="284"/>
      <c r="J35" s="284"/>
      <c r="K35" s="193"/>
      <c r="L35" s="193"/>
      <c r="M35" s="291">
        <v>0</v>
      </c>
      <c r="N35" s="284"/>
      <c r="O35" s="284"/>
      <c r="P35" s="284"/>
      <c r="Q35" s="193"/>
      <c r="R35" s="33"/>
    </row>
    <row r="36" spans="2:18" s="1" customFormat="1" ht="14.45" hidden="1" customHeight="1">
      <c r="B36" s="31"/>
      <c r="C36" s="193"/>
      <c r="D36" s="193"/>
      <c r="E36" s="186" t="s">
        <v>39</v>
      </c>
      <c r="F36" s="191">
        <v>0</v>
      </c>
      <c r="G36" s="102" t="s">
        <v>35</v>
      </c>
      <c r="H36" s="291">
        <f>ROUND((SUM(BI101:BI102)+SUM(BI120:BI146)), 2)</f>
        <v>0</v>
      </c>
      <c r="I36" s="284"/>
      <c r="J36" s="284"/>
      <c r="K36" s="193"/>
      <c r="L36" s="193"/>
      <c r="M36" s="291">
        <v>0</v>
      </c>
      <c r="N36" s="284"/>
      <c r="O36" s="284"/>
      <c r="P36" s="284"/>
      <c r="Q36" s="193"/>
      <c r="R36" s="33"/>
    </row>
    <row r="37" spans="2:18" s="1" customFormat="1" ht="6.95" customHeight="1">
      <c r="B37" s="31"/>
      <c r="C37" s="193"/>
      <c r="D37" s="193"/>
      <c r="E37" s="193"/>
      <c r="F37" s="193"/>
      <c r="G37" s="193"/>
      <c r="H37" s="193"/>
      <c r="I37" s="193"/>
      <c r="J37" s="193"/>
      <c r="K37" s="193"/>
      <c r="L37" s="193"/>
      <c r="M37" s="193"/>
      <c r="N37" s="193"/>
      <c r="O37" s="193"/>
      <c r="P37" s="193"/>
      <c r="Q37" s="193"/>
      <c r="R37" s="33"/>
    </row>
    <row r="38" spans="2:18" s="1" customFormat="1" ht="25.35" customHeight="1">
      <c r="B38" s="31"/>
      <c r="C38" s="192"/>
      <c r="D38" s="103" t="s">
        <v>40</v>
      </c>
      <c r="E38" s="71"/>
      <c r="F38" s="71"/>
      <c r="G38" s="104" t="s">
        <v>41</v>
      </c>
      <c r="H38" s="105" t="s">
        <v>42</v>
      </c>
      <c r="I38" s="71"/>
      <c r="J38" s="71"/>
      <c r="K38" s="71"/>
      <c r="L38" s="288">
        <f>SUM(M30:M36)</f>
        <v>0</v>
      </c>
      <c r="M38" s="288"/>
      <c r="N38" s="288"/>
      <c r="O38" s="288"/>
      <c r="P38" s="289"/>
      <c r="Q38" s="192"/>
      <c r="R38" s="33"/>
    </row>
    <row r="39" spans="2:18" s="1" customFormat="1" ht="14.45" customHeight="1">
      <c r="B39" s="31"/>
      <c r="C39" s="193"/>
      <c r="D39" s="193"/>
      <c r="E39" s="193"/>
      <c r="F39" s="193"/>
      <c r="G39" s="193"/>
      <c r="H39" s="193"/>
      <c r="I39" s="193"/>
      <c r="J39" s="193"/>
      <c r="K39" s="193"/>
      <c r="L39" s="193"/>
      <c r="M39" s="193"/>
      <c r="N39" s="193"/>
      <c r="O39" s="193"/>
      <c r="P39" s="193"/>
      <c r="Q39" s="193"/>
      <c r="R39" s="33"/>
    </row>
    <row r="40" spans="2:18" s="1" customFormat="1" ht="14.45" customHeight="1">
      <c r="B40" s="31"/>
      <c r="C40" s="193"/>
      <c r="D40" s="193"/>
      <c r="E40" s="193"/>
      <c r="F40" s="193"/>
      <c r="G40" s="193"/>
      <c r="H40" s="193"/>
      <c r="I40" s="193"/>
      <c r="J40" s="193"/>
      <c r="K40" s="193"/>
      <c r="L40" s="193"/>
      <c r="M40" s="193"/>
      <c r="N40" s="193"/>
      <c r="O40" s="193"/>
      <c r="P40" s="193"/>
      <c r="Q40" s="193"/>
      <c r="R40" s="33"/>
    </row>
    <row r="41" spans="2:18">
      <c r="B41" s="22"/>
      <c r="C41" s="187"/>
      <c r="D41" s="187"/>
      <c r="E41" s="187"/>
      <c r="F41" s="187"/>
      <c r="G41" s="187"/>
      <c r="H41" s="187"/>
      <c r="I41" s="187"/>
      <c r="J41" s="187"/>
      <c r="K41" s="187"/>
      <c r="L41" s="187"/>
      <c r="M41" s="187"/>
      <c r="N41" s="187"/>
      <c r="O41" s="187"/>
      <c r="P41" s="187"/>
      <c r="Q41" s="187"/>
      <c r="R41" s="23"/>
    </row>
    <row r="42" spans="2:18">
      <c r="B42" s="22"/>
      <c r="C42" s="187"/>
      <c r="D42" s="187"/>
      <c r="E42" s="187"/>
      <c r="F42" s="187"/>
      <c r="G42" s="187"/>
      <c r="H42" s="187"/>
      <c r="I42" s="187"/>
      <c r="J42" s="187"/>
      <c r="K42" s="187"/>
      <c r="L42" s="187"/>
      <c r="M42" s="187"/>
      <c r="N42" s="187"/>
      <c r="O42" s="187"/>
      <c r="P42" s="187"/>
      <c r="Q42" s="187"/>
      <c r="R42" s="23"/>
    </row>
    <row r="43" spans="2:18">
      <c r="B43" s="22"/>
      <c r="C43" s="187"/>
      <c r="D43" s="187"/>
      <c r="E43" s="187"/>
      <c r="F43" s="187"/>
      <c r="G43" s="187"/>
      <c r="H43" s="187"/>
      <c r="I43" s="187"/>
      <c r="J43" s="187"/>
      <c r="K43" s="187"/>
      <c r="L43" s="187"/>
      <c r="M43" s="187"/>
      <c r="N43" s="187"/>
      <c r="O43" s="187"/>
      <c r="P43" s="187"/>
      <c r="Q43" s="187"/>
      <c r="R43" s="23"/>
    </row>
    <row r="44" spans="2:18">
      <c r="B44" s="22"/>
      <c r="C44" s="187"/>
      <c r="D44" s="187"/>
      <c r="E44" s="187"/>
      <c r="F44" s="187"/>
      <c r="G44" s="187"/>
      <c r="H44" s="187"/>
      <c r="I44" s="187"/>
      <c r="J44" s="187"/>
      <c r="K44" s="187"/>
      <c r="L44" s="187"/>
      <c r="M44" s="187"/>
      <c r="N44" s="187"/>
      <c r="O44" s="187"/>
      <c r="P44" s="187"/>
      <c r="Q44" s="187"/>
      <c r="R44" s="23"/>
    </row>
    <row r="45" spans="2:18">
      <c r="B45" s="22"/>
      <c r="C45" s="187"/>
      <c r="D45" s="187"/>
      <c r="E45" s="187"/>
      <c r="F45" s="187"/>
      <c r="G45" s="187"/>
      <c r="H45" s="187"/>
      <c r="I45" s="187"/>
      <c r="J45" s="187"/>
      <c r="K45" s="187"/>
      <c r="L45" s="187"/>
      <c r="M45" s="187"/>
      <c r="N45" s="187"/>
      <c r="O45" s="187"/>
      <c r="P45" s="187"/>
      <c r="Q45" s="187"/>
      <c r="R45" s="23"/>
    </row>
    <row r="46" spans="2:18">
      <c r="B46" s="22"/>
      <c r="C46" s="187"/>
      <c r="D46" s="187"/>
      <c r="E46" s="187"/>
      <c r="F46" s="187"/>
      <c r="G46" s="187"/>
      <c r="H46" s="187"/>
      <c r="I46" s="187"/>
      <c r="J46" s="187"/>
      <c r="K46" s="187"/>
      <c r="L46" s="187"/>
      <c r="M46" s="187"/>
      <c r="N46" s="187"/>
      <c r="O46" s="187"/>
      <c r="P46" s="187"/>
      <c r="Q46" s="187"/>
      <c r="R46" s="23"/>
    </row>
    <row r="47" spans="2:18">
      <c r="B47" s="22"/>
      <c r="C47" s="187"/>
      <c r="D47" s="187"/>
      <c r="E47" s="187"/>
      <c r="F47" s="187"/>
      <c r="G47" s="187"/>
      <c r="H47" s="187"/>
      <c r="I47" s="187"/>
      <c r="J47" s="187"/>
      <c r="K47" s="187"/>
      <c r="L47" s="187"/>
      <c r="M47" s="187"/>
      <c r="N47" s="187"/>
      <c r="O47" s="187"/>
      <c r="P47" s="187"/>
      <c r="Q47" s="187"/>
      <c r="R47" s="23"/>
    </row>
    <row r="48" spans="2:18">
      <c r="B48" s="22"/>
      <c r="C48" s="187"/>
      <c r="D48" s="187"/>
      <c r="E48" s="187"/>
      <c r="F48" s="187"/>
      <c r="G48" s="187"/>
      <c r="H48" s="187"/>
      <c r="I48" s="187"/>
      <c r="J48" s="187"/>
      <c r="K48" s="187"/>
      <c r="L48" s="187"/>
      <c r="M48" s="187"/>
      <c r="N48" s="187"/>
      <c r="O48" s="187"/>
      <c r="P48" s="187"/>
      <c r="Q48" s="187"/>
      <c r="R48" s="23"/>
    </row>
    <row r="49" spans="2:18">
      <c r="B49" s="22"/>
      <c r="C49" s="187"/>
      <c r="D49" s="187"/>
      <c r="E49" s="187"/>
      <c r="F49" s="187"/>
      <c r="G49" s="187"/>
      <c r="H49" s="187"/>
      <c r="I49" s="187"/>
      <c r="J49" s="187"/>
      <c r="K49" s="187"/>
      <c r="L49" s="187"/>
      <c r="M49" s="187"/>
      <c r="N49" s="187"/>
      <c r="O49" s="187"/>
      <c r="P49" s="187"/>
      <c r="Q49" s="187"/>
      <c r="R49" s="23"/>
    </row>
    <row r="50" spans="2:18" s="1" customFormat="1" ht="15">
      <c r="B50" s="31"/>
      <c r="C50" s="193"/>
      <c r="D50" s="46" t="s">
        <v>43</v>
      </c>
      <c r="E50" s="47"/>
      <c r="F50" s="47"/>
      <c r="G50" s="47"/>
      <c r="H50" s="48"/>
      <c r="I50" s="193"/>
      <c r="J50" s="46" t="s">
        <v>44</v>
      </c>
      <c r="K50" s="47"/>
      <c r="L50" s="47"/>
      <c r="M50" s="47"/>
      <c r="N50" s="47"/>
      <c r="O50" s="47"/>
      <c r="P50" s="48"/>
      <c r="Q50" s="193"/>
      <c r="R50" s="33"/>
    </row>
    <row r="51" spans="2:18">
      <c r="B51" s="22"/>
      <c r="C51" s="187"/>
      <c r="D51" s="49"/>
      <c r="E51" s="187"/>
      <c r="F51" s="187"/>
      <c r="G51" s="187"/>
      <c r="H51" s="50"/>
      <c r="I51" s="187"/>
      <c r="J51" s="49"/>
      <c r="K51" s="187"/>
      <c r="L51" s="187"/>
      <c r="M51" s="187"/>
      <c r="N51" s="187"/>
      <c r="O51" s="187"/>
      <c r="P51" s="50"/>
      <c r="Q51" s="187"/>
      <c r="R51" s="23"/>
    </row>
    <row r="52" spans="2:18">
      <c r="B52" s="22"/>
      <c r="C52" s="187"/>
      <c r="D52" s="49"/>
      <c r="E52" s="187"/>
      <c r="F52" s="187"/>
      <c r="G52" s="187"/>
      <c r="H52" s="50"/>
      <c r="I52" s="187"/>
      <c r="J52" s="49"/>
      <c r="K52" s="187"/>
      <c r="L52" s="187"/>
      <c r="M52" s="187"/>
      <c r="N52" s="187"/>
      <c r="O52" s="187"/>
      <c r="P52" s="50"/>
      <c r="Q52" s="187"/>
      <c r="R52" s="23"/>
    </row>
    <row r="53" spans="2:18">
      <c r="B53" s="22"/>
      <c r="C53" s="187"/>
      <c r="D53" s="49"/>
      <c r="E53" s="187"/>
      <c r="F53" s="187"/>
      <c r="G53" s="187"/>
      <c r="H53" s="50"/>
      <c r="I53" s="187"/>
      <c r="J53" s="49"/>
      <c r="K53" s="187"/>
      <c r="L53" s="187"/>
      <c r="M53" s="187"/>
      <c r="N53" s="187"/>
      <c r="O53" s="187"/>
      <c r="P53" s="50"/>
      <c r="Q53" s="187"/>
      <c r="R53" s="23"/>
    </row>
    <row r="54" spans="2:18">
      <c r="B54" s="22"/>
      <c r="C54" s="187"/>
      <c r="D54" s="49"/>
      <c r="E54" s="187"/>
      <c r="F54" s="187"/>
      <c r="G54" s="187"/>
      <c r="H54" s="50"/>
      <c r="I54" s="187"/>
      <c r="J54" s="49"/>
      <c r="K54" s="187"/>
      <c r="L54" s="187"/>
      <c r="M54" s="187"/>
      <c r="N54" s="187"/>
      <c r="O54" s="187"/>
      <c r="P54" s="50"/>
      <c r="Q54" s="187"/>
      <c r="R54" s="23"/>
    </row>
    <row r="55" spans="2:18">
      <c r="B55" s="22"/>
      <c r="C55" s="187"/>
      <c r="D55" s="49"/>
      <c r="E55" s="187"/>
      <c r="F55" s="187"/>
      <c r="G55" s="187"/>
      <c r="H55" s="50"/>
      <c r="I55" s="187"/>
      <c r="J55" s="49"/>
      <c r="K55" s="187"/>
      <c r="L55" s="187"/>
      <c r="M55" s="187"/>
      <c r="N55" s="187"/>
      <c r="O55" s="187"/>
      <c r="P55" s="50"/>
      <c r="Q55" s="187"/>
      <c r="R55" s="23"/>
    </row>
    <row r="56" spans="2:18">
      <c r="B56" s="22"/>
      <c r="C56" s="187"/>
      <c r="D56" s="49"/>
      <c r="E56" s="187"/>
      <c r="F56" s="187"/>
      <c r="G56" s="187"/>
      <c r="H56" s="50"/>
      <c r="I56" s="187"/>
      <c r="J56" s="49"/>
      <c r="K56" s="187"/>
      <c r="L56" s="187"/>
      <c r="M56" s="187"/>
      <c r="N56" s="187"/>
      <c r="O56" s="187"/>
      <c r="P56" s="50"/>
      <c r="Q56" s="187"/>
      <c r="R56" s="23"/>
    </row>
    <row r="57" spans="2:18">
      <c r="B57" s="22"/>
      <c r="C57" s="187"/>
      <c r="D57" s="49"/>
      <c r="E57" s="187"/>
      <c r="F57" s="187"/>
      <c r="G57" s="187"/>
      <c r="H57" s="50"/>
      <c r="I57" s="187"/>
      <c r="J57" s="49"/>
      <c r="K57" s="187"/>
      <c r="L57" s="187"/>
      <c r="M57" s="187"/>
      <c r="N57" s="187"/>
      <c r="O57" s="187"/>
      <c r="P57" s="50"/>
      <c r="Q57" s="187"/>
      <c r="R57" s="23"/>
    </row>
    <row r="58" spans="2:18">
      <c r="B58" s="22"/>
      <c r="C58" s="187"/>
      <c r="D58" s="49"/>
      <c r="E58" s="187"/>
      <c r="F58" s="187"/>
      <c r="G58" s="187"/>
      <c r="H58" s="50"/>
      <c r="I58" s="187"/>
      <c r="J58" s="49"/>
      <c r="K58" s="187"/>
      <c r="L58" s="187"/>
      <c r="M58" s="187"/>
      <c r="N58" s="187"/>
      <c r="O58" s="187"/>
      <c r="P58" s="50"/>
      <c r="Q58" s="187"/>
      <c r="R58" s="23"/>
    </row>
    <row r="59" spans="2:18" s="1" customFormat="1" ht="15">
      <c r="B59" s="31"/>
      <c r="C59" s="193"/>
      <c r="D59" s="51" t="s">
        <v>45</v>
      </c>
      <c r="E59" s="52"/>
      <c r="F59" s="52"/>
      <c r="G59" s="53" t="s">
        <v>46</v>
      </c>
      <c r="H59" s="54"/>
      <c r="I59" s="193"/>
      <c r="J59" s="51" t="s">
        <v>45</v>
      </c>
      <c r="K59" s="52"/>
      <c r="L59" s="52"/>
      <c r="M59" s="52"/>
      <c r="N59" s="53" t="s">
        <v>46</v>
      </c>
      <c r="O59" s="52"/>
      <c r="P59" s="54"/>
      <c r="Q59" s="193"/>
      <c r="R59" s="33"/>
    </row>
    <row r="60" spans="2:18">
      <c r="B60" s="22"/>
      <c r="C60" s="187"/>
      <c r="D60" s="187"/>
      <c r="E60" s="187"/>
      <c r="F60" s="187"/>
      <c r="G60" s="187"/>
      <c r="H60" s="187"/>
      <c r="I60" s="187"/>
      <c r="J60" s="187"/>
      <c r="K60" s="187"/>
      <c r="L60" s="187"/>
      <c r="M60" s="187"/>
      <c r="N60" s="187"/>
      <c r="O60" s="187"/>
      <c r="P60" s="187"/>
      <c r="Q60" s="187"/>
      <c r="R60" s="23"/>
    </row>
    <row r="61" spans="2:18" s="1" customFormat="1" ht="15">
      <c r="B61" s="31"/>
      <c r="C61" s="193"/>
      <c r="D61" s="46" t="s">
        <v>47</v>
      </c>
      <c r="E61" s="47"/>
      <c r="F61" s="47"/>
      <c r="G61" s="47"/>
      <c r="H61" s="48"/>
      <c r="I61" s="193"/>
      <c r="J61" s="46" t="s">
        <v>48</v>
      </c>
      <c r="K61" s="47"/>
      <c r="L61" s="47"/>
      <c r="M61" s="47"/>
      <c r="N61" s="47"/>
      <c r="O61" s="47"/>
      <c r="P61" s="48"/>
      <c r="Q61" s="193"/>
      <c r="R61" s="33"/>
    </row>
    <row r="62" spans="2:18">
      <c r="B62" s="22"/>
      <c r="C62" s="187"/>
      <c r="D62" s="49"/>
      <c r="E62" s="187"/>
      <c r="F62" s="187"/>
      <c r="G62" s="187"/>
      <c r="H62" s="50"/>
      <c r="I62" s="187"/>
      <c r="J62" s="49"/>
      <c r="K62" s="187"/>
      <c r="L62" s="187"/>
      <c r="M62" s="187"/>
      <c r="N62" s="187"/>
      <c r="O62" s="187"/>
      <c r="P62" s="50"/>
      <c r="Q62" s="187"/>
      <c r="R62" s="23"/>
    </row>
    <row r="63" spans="2:18">
      <c r="B63" s="22"/>
      <c r="C63" s="187"/>
      <c r="D63" s="49"/>
      <c r="E63" s="187"/>
      <c r="F63" s="187"/>
      <c r="G63" s="187"/>
      <c r="H63" s="50"/>
      <c r="I63" s="187"/>
      <c r="J63" s="49"/>
      <c r="K63" s="187"/>
      <c r="L63" s="187"/>
      <c r="M63" s="187"/>
      <c r="N63" s="187"/>
      <c r="O63" s="187"/>
      <c r="P63" s="50"/>
      <c r="Q63" s="187"/>
      <c r="R63" s="23"/>
    </row>
    <row r="64" spans="2:18">
      <c r="B64" s="22"/>
      <c r="C64" s="187"/>
      <c r="D64" s="49"/>
      <c r="E64" s="187"/>
      <c r="F64" s="187"/>
      <c r="G64" s="187"/>
      <c r="H64" s="50"/>
      <c r="I64" s="187"/>
      <c r="J64" s="49"/>
      <c r="K64" s="187"/>
      <c r="L64" s="187"/>
      <c r="M64" s="187"/>
      <c r="N64" s="187"/>
      <c r="O64" s="187"/>
      <c r="P64" s="50"/>
      <c r="Q64" s="187"/>
      <c r="R64" s="23"/>
    </row>
    <row r="65" spans="2:18">
      <c r="B65" s="22"/>
      <c r="C65" s="187"/>
      <c r="D65" s="49"/>
      <c r="E65" s="187"/>
      <c r="F65" s="187"/>
      <c r="G65" s="187"/>
      <c r="H65" s="50"/>
      <c r="I65" s="187"/>
      <c r="J65" s="49"/>
      <c r="K65" s="187"/>
      <c r="L65" s="187"/>
      <c r="M65" s="187"/>
      <c r="N65" s="187"/>
      <c r="O65" s="187"/>
      <c r="P65" s="50"/>
      <c r="Q65" s="187"/>
      <c r="R65" s="23"/>
    </row>
    <row r="66" spans="2:18">
      <c r="B66" s="22"/>
      <c r="C66" s="187"/>
      <c r="D66" s="49"/>
      <c r="E66" s="187"/>
      <c r="F66" s="187"/>
      <c r="G66" s="187"/>
      <c r="H66" s="50"/>
      <c r="I66" s="187"/>
      <c r="J66" s="49"/>
      <c r="K66" s="187"/>
      <c r="L66" s="187"/>
      <c r="M66" s="187"/>
      <c r="N66" s="187"/>
      <c r="O66" s="187"/>
      <c r="P66" s="50"/>
      <c r="Q66" s="187"/>
      <c r="R66" s="23"/>
    </row>
    <row r="67" spans="2:18">
      <c r="B67" s="22"/>
      <c r="C67" s="187"/>
      <c r="D67" s="49"/>
      <c r="E67" s="187"/>
      <c r="F67" s="187"/>
      <c r="G67" s="187"/>
      <c r="H67" s="50"/>
      <c r="I67" s="187"/>
      <c r="J67" s="49"/>
      <c r="K67" s="187"/>
      <c r="L67" s="187"/>
      <c r="M67" s="187"/>
      <c r="N67" s="187"/>
      <c r="O67" s="187"/>
      <c r="P67" s="50"/>
      <c r="Q67" s="187"/>
      <c r="R67" s="23"/>
    </row>
    <row r="68" spans="2:18">
      <c r="B68" s="22"/>
      <c r="C68" s="187"/>
      <c r="D68" s="49"/>
      <c r="E68" s="187"/>
      <c r="F68" s="187"/>
      <c r="G68" s="187"/>
      <c r="H68" s="50"/>
      <c r="I68" s="187"/>
      <c r="J68" s="49"/>
      <c r="K68" s="187"/>
      <c r="L68" s="187"/>
      <c r="M68" s="187"/>
      <c r="N68" s="187"/>
      <c r="O68" s="187"/>
      <c r="P68" s="50"/>
      <c r="Q68" s="187"/>
      <c r="R68" s="23"/>
    </row>
    <row r="69" spans="2:18">
      <c r="B69" s="22"/>
      <c r="C69" s="187"/>
      <c r="D69" s="49"/>
      <c r="E69" s="187"/>
      <c r="F69" s="187"/>
      <c r="G69" s="187"/>
      <c r="H69" s="50"/>
      <c r="I69" s="187"/>
      <c r="J69" s="49"/>
      <c r="K69" s="187"/>
      <c r="L69" s="187"/>
      <c r="M69" s="187"/>
      <c r="N69" s="187"/>
      <c r="O69" s="187"/>
      <c r="P69" s="50"/>
      <c r="Q69" s="187"/>
      <c r="R69" s="23"/>
    </row>
    <row r="70" spans="2:18" s="1" customFormat="1" ht="15">
      <c r="B70" s="31"/>
      <c r="C70" s="193"/>
      <c r="D70" s="51" t="s">
        <v>45</v>
      </c>
      <c r="E70" s="52"/>
      <c r="F70" s="52"/>
      <c r="G70" s="53" t="s">
        <v>46</v>
      </c>
      <c r="H70" s="54"/>
      <c r="I70" s="193"/>
      <c r="J70" s="51" t="s">
        <v>45</v>
      </c>
      <c r="K70" s="52"/>
      <c r="L70" s="52"/>
      <c r="M70" s="52"/>
      <c r="N70" s="53" t="s">
        <v>46</v>
      </c>
      <c r="O70" s="52"/>
      <c r="P70" s="54"/>
      <c r="Q70" s="193"/>
      <c r="R70" s="33"/>
    </row>
    <row r="71" spans="2:18" s="1" customFormat="1" ht="14.45" customHeight="1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7"/>
    </row>
    <row r="75" spans="2:18" s="1" customFormat="1" ht="6.95" customHeight="1">
      <c r="B75" s="58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60"/>
    </row>
    <row r="76" spans="2:18" s="1" customFormat="1" ht="36.950000000000003" customHeight="1">
      <c r="B76" s="31"/>
      <c r="C76" s="238" t="s">
        <v>94</v>
      </c>
      <c r="D76" s="239"/>
      <c r="E76" s="239"/>
      <c r="F76" s="239"/>
      <c r="G76" s="239"/>
      <c r="H76" s="239"/>
      <c r="I76" s="239"/>
      <c r="J76" s="239"/>
      <c r="K76" s="239"/>
      <c r="L76" s="239"/>
      <c r="M76" s="239"/>
      <c r="N76" s="239"/>
      <c r="O76" s="239"/>
      <c r="P76" s="239"/>
      <c r="Q76" s="239"/>
      <c r="R76" s="33"/>
    </row>
    <row r="77" spans="2:18" s="1" customFormat="1" ht="6.95" customHeight="1">
      <c r="B77" s="31"/>
      <c r="C77" s="193"/>
      <c r="D77" s="193"/>
      <c r="E77" s="193"/>
      <c r="F77" s="193"/>
      <c r="G77" s="193"/>
      <c r="H77" s="193"/>
      <c r="I77" s="193"/>
      <c r="J77" s="193"/>
      <c r="K77" s="193"/>
      <c r="L77" s="193"/>
      <c r="M77" s="193"/>
      <c r="N77" s="193"/>
      <c r="O77" s="193"/>
      <c r="P77" s="193"/>
      <c r="Q77" s="193"/>
      <c r="R77" s="33"/>
    </row>
    <row r="78" spans="2:18" s="1" customFormat="1" ht="30" customHeight="1">
      <c r="B78" s="31"/>
      <c r="C78" s="194" t="s">
        <v>16</v>
      </c>
      <c r="D78" s="193"/>
      <c r="E78" s="193"/>
      <c r="F78" s="285" t="str">
        <f>F6</f>
        <v xml:space="preserve"> Český rozhlas</v>
      </c>
      <c r="G78" s="286"/>
      <c r="H78" s="286"/>
      <c r="I78" s="286"/>
      <c r="J78" s="286"/>
      <c r="K78" s="286"/>
      <c r="L78" s="286"/>
      <c r="M78" s="286"/>
      <c r="N78" s="286"/>
      <c r="O78" s="286"/>
      <c r="P78" s="286"/>
      <c r="Q78" s="193"/>
      <c r="R78" s="33"/>
    </row>
    <row r="79" spans="2:18" s="1" customFormat="1" ht="36.950000000000003" customHeight="1">
      <c r="B79" s="31"/>
      <c r="C79" s="65" t="s">
        <v>92</v>
      </c>
      <c r="D79" s="193"/>
      <c r="E79" s="193"/>
      <c r="F79" s="244">
        <v>6</v>
      </c>
      <c r="G79" s="284"/>
      <c r="H79" s="284"/>
      <c r="I79" s="284"/>
      <c r="J79" s="284"/>
      <c r="K79" s="284"/>
      <c r="L79" s="284"/>
      <c r="M79" s="284"/>
      <c r="N79" s="284"/>
      <c r="O79" s="284"/>
      <c r="P79" s="284"/>
      <c r="Q79" s="193"/>
      <c r="R79" s="33"/>
    </row>
    <row r="80" spans="2:18" s="1" customFormat="1" ht="6.95" customHeight="1">
      <c r="B80" s="31"/>
      <c r="C80" s="193"/>
      <c r="D80" s="193"/>
      <c r="E80" s="193"/>
      <c r="F80" s="193"/>
      <c r="G80" s="193"/>
      <c r="H80" s="193"/>
      <c r="I80" s="193"/>
      <c r="J80" s="193"/>
      <c r="K80" s="193"/>
      <c r="L80" s="193"/>
      <c r="M80" s="193"/>
      <c r="N80" s="193"/>
      <c r="O80" s="193"/>
      <c r="P80" s="193"/>
      <c r="Q80" s="193"/>
      <c r="R80" s="33"/>
    </row>
    <row r="81" spans="2:47" s="1" customFormat="1" ht="18" customHeight="1">
      <c r="B81" s="31"/>
      <c r="C81" s="194" t="s">
        <v>19</v>
      </c>
      <c r="D81" s="193"/>
      <c r="E81" s="193"/>
      <c r="F81" s="190" t="str">
        <f>F9</f>
        <v xml:space="preserve"> </v>
      </c>
      <c r="G81" s="193"/>
      <c r="H81" s="193"/>
      <c r="I81" s="193"/>
      <c r="J81" s="193"/>
      <c r="K81" s="194" t="s">
        <v>21</v>
      </c>
      <c r="L81" s="193"/>
      <c r="M81" s="287" t="str">
        <f>IF(O9="","",O9)</f>
        <v>6. 2. 2019</v>
      </c>
      <c r="N81" s="287"/>
      <c r="O81" s="287"/>
      <c r="P81" s="287"/>
      <c r="Q81" s="193"/>
      <c r="R81" s="33"/>
    </row>
    <row r="82" spans="2:47" s="1" customFormat="1" ht="6.95" customHeight="1">
      <c r="B82" s="31"/>
      <c r="C82" s="193"/>
      <c r="D82" s="193"/>
      <c r="E82" s="193"/>
      <c r="F82" s="193"/>
      <c r="G82" s="193"/>
      <c r="H82" s="193"/>
      <c r="I82" s="193"/>
      <c r="J82" s="193"/>
      <c r="K82" s="193"/>
      <c r="L82" s="193"/>
      <c r="M82" s="193"/>
      <c r="N82" s="193"/>
      <c r="O82" s="193"/>
      <c r="P82" s="193"/>
      <c r="Q82" s="193"/>
      <c r="R82" s="33"/>
    </row>
    <row r="83" spans="2:47" s="1" customFormat="1" ht="15">
      <c r="B83" s="31"/>
      <c r="C83" s="194" t="s">
        <v>23</v>
      </c>
      <c r="D83" s="193"/>
      <c r="E83" s="193"/>
      <c r="F83" s="190" t="str">
        <f>E12</f>
        <v xml:space="preserve"> </v>
      </c>
      <c r="G83" s="193"/>
      <c r="H83" s="193"/>
      <c r="I83" s="193"/>
      <c r="J83" s="193"/>
      <c r="K83" s="194" t="s">
        <v>27</v>
      </c>
      <c r="L83" s="193"/>
      <c r="M83" s="268" t="str">
        <f>E18</f>
        <v xml:space="preserve"> </v>
      </c>
      <c r="N83" s="268"/>
      <c r="O83" s="268"/>
      <c r="P83" s="268"/>
      <c r="Q83" s="268"/>
      <c r="R83" s="33"/>
    </row>
    <row r="84" spans="2:47" s="1" customFormat="1" ht="14.45" customHeight="1">
      <c r="B84" s="31"/>
      <c r="C84" s="194" t="s">
        <v>26</v>
      </c>
      <c r="D84" s="193"/>
      <c r="E84" s="193"/>
      <c r="F84" s="190" t="str">
        <f>IF(E15="","",E15)</f>
        <v xml:space="preserve"> </v>
      </c>
      <c r="G84" s="193"/>
      <c r="H84" s="193"/>
      <c r="I84" s="193"/>
      <c r="J84" s="193"/>
      <c r="K84" s="194" t="s">
        <v>29</v>
      </c>
      <c r="L84" s="193"/>
      <c r="M84" s="268" t="str">
        <f>E21</f>
        <v xml:space="preserve"> </v>
      </c>
      <c r="N84" s="268"/>
      <c r="O84" s="268"/>
      <c r="P84" s="268"/>
      <c r="Q84" s="268"/>
      <c r="R84" s="33"/>
    </row>
    <row r="85" spans="2:47" s="1" customFormat="1" ht="10.35" customHeight="1">
      <c r="B85" s="31"/>
      <c r="C85" s="193"/>
      <c r="D85" s="193"/>
      <c r="E85" s="193"/>
      <c r="F85" s="193"/>
      <c r="G85" s="193"/>
      <c r="H85" s="193"/>
      <c r="I85" s="193"/>
      <c r="J85" s="193"/>
      <c r="K85" s="193"/>
      <c r="L85" s="193"/>
      <c r="M85" s="193"/>
      <c r="N85" s="193"/>
      <c r="O85" s="193"/>
      <c r="P85" s="193"/>
      <c r="Q85" s="193"/>
      <c r="R85" s="33"/>
    </row>
    <row r="86" spans="2:47" s="1" customFormat="1" ht="29.25" customHeight="1">
      <c r="B86" s="31"/>
      <c r="C86" s="282" t="s">
        <v>95</v>
      </c>
      <c r="D86" s="283"/>
      <c r="E86" s="283"/>
      <c r="F86" s="283"/>
      <c r="G86" s="283"/>
      <c r="H86" s="192"/>
      <c r="I86" s="192"/>
      <c r="J86" s="192"/>
      <c r="K86" s="192"/>
      <c r="L86" s="192"/>
      <c r="M86" s="192"/>
      <c r="N86" s="282" t="s">
        <v>96</v>
      </c>
      <c r="O86" s="283"/>
      <c r="P86" s="283"/>
      <c r="Q86" s="283"/>
      <c r="R86" s="33"/>
    </row>
    <row r="87" spans="2:47" s="1" customFormat="1" ht="10.35" customHeight="1">
      <c r="B87" s="31"/>
      <c r="C87" s="193"/>
      <c r="D87" s="193"/>
      <c r="E87" s="193"/>
      <c r="F87" s="193"/>
      <c r="G87" s="193"/>
      <c r="H87" s="193"/>
      <c r="I87" s="193"/>
      <c r="J87" s="193"/>
      <c r="K87" s="193"/>
      <c r="L87" s="193"/>
      <c r="M87" s="193"/>
      <c r="N87" s="193"/>
      <c r="O87" s="193"/>
      <c r="P87" s="193"/>
      <c r="Q87" s="193"/>
      <c r="R87" s="33"/>
    </row>
    <row r="88" spans="2:47" s="1" customFormat="1" ht="29.25" customHeight="1">
      <c r="B88" s="31"/>
      <c r="C88" s="106" t="s">
        <v>97</v>
      </c>
      <c r="D88" s="193"/>
      <c r="E88" s="193"/>
      <c r="F88" s="193"/>
      <c r="G88" s="193"/>
      <c r="H88" s="193"/>
      <c r="I88" s="193"/>
      <c r="J88" s="193"/>
      <c r="K88" s="193"/>
      <c r="L88" s="193"/>
      <c r="M88" s="193"/>
      <c r="N88" s="296">
        <f>N120</f>
        <v>0</v>
      </c>
      <c r="O88" s="297"/>
      <c r="P88" s="297"/>
      <c r="Q88" s="297"/>
      <c r="R88" s="33"/>
      <c r="AU88" s="18" t="s">
        <v>98</v>
      </c>
    </row>
    <row r="89" spans="2:47" s="6" customFormat="1" ht="24.95" customHeight="1">
      <c r="B89" s="107"/>
      <c r="C89" s="197"/>
      <c r="D89" s="109" t="s">
        <v>99</v>
      </c>
      <c r="E89" s="197"/>
      <c r="F89" s="197"/>
      <c r="G89" s="197"/>
      <c r="H89" s="197"/>
      <c r="I89" s="197"/>
      <c r="J89" s="197"/>
      <c r="K89" s="197"/>
      <c r="L89" s="197"/>
      <c r="M89" s="197"/>
      <c r="N89" s="295">
        <f>N121</f>
        <v>0</v>
      </c>
      <c r="O89" s="300"/>
      <c r="P89" s="300"/>
      <c r="Q89" s="300"/>
      <c r="R89" s="110"/>
    </row>
    <row r="90" spans="2:47" s="7" customFormat="1" ht="19.899999999999999" customHeight="1">
      <c r="B90" s="111"/>
      <c r="C90" s="196"/>
      <c r="D90" s="113" t="s">
        <v>102</v>
      </c>
      <c r="E90" s="196"/>
      <c r="F90" s="196"/>
      <c r="G90" s="196"/>
      <c r="H90" s="196"/>
      <c r="I90" s="196"/>
      <c r="J90" s="196"/>
      <c r="K90" s="196"/>
      <c r="L90" s="196"/>
      <c r="M90" s="196"/>
      <c r="N90" s="298">
        <f>N124</f>
        <v>0</v>
      </c>
      <c r="O90" s="299"/>
      <c r="P90" s="299"/>
      <c r="Q90" s="299"/>
      <c r="R90" s="114"/>
    </row>
    <row r="91" spans="2:47" s="7" customFormat="1" ht="19.899999999999999" customHeight="1">
      <c r="B91" s="111"/>
      <c r="C91" s="196"/>
      <c r="D91" s="113" t="s">
        <v>104</v>
      </c>
      <c r="E91" s="196"/>
      <c r="F91" s="196"/>
      <c r="G91" s="196"/>
      <c r="H91" s="196"/>
      <c r="I91" s="196"/>
      <c r="J91" s="196"/>
      <c r="K91" s="196"/>
      <c r="L91" s="196"/>
      <c r="M91" s="196"/>
      <c r="N91" s="298">
        <f>N127</f>
        <v>0</v>
      </c>
      <c r="O91" s="299"/>
      <c r="P91" s="299"/>
      <c r="Q91" s="299"/>
      <c r="R91" s="114"/>
    </row>
    <row r="92" spans="2:47" s="7" customFormat="1" ht="19.899999999999999" customHeight="1">
      <c r="B92" s="111"/>
      <c r="C92" s="196"/>
      <c r="D92" s="113" t="s">
        <v>106</v>
      </c>
      <c r="E92" s="196"/>
      <c r="F92" s="196"/>
      <c r="G92" s="196"/>
      <c r="H92" s="196"/>
      <c r="I92" s="196"/>
      <c r="J92" s="196"/>
      <c r="K92" s="196"/>
      <c r="L92" s="196"/>
      <c r="M92" s="196"/>
      <c r="N92" s="298">
        <f>N129</f>
        <v>0</v>
      </c>
      <c r="O92" s="299"/>
      <c r="P92" s="299"/>
      <c r="Q92" s="299"/>
      <c r="R92" s="114"/>
    </row>
    <row r="93" spans="2:47" s="6" customFormat="1" ht="24.95" customHeight="1">
      <c r="B93" s="107"/>
      <c r="C93" s="197"/>
      <c r="D93" s="109" t="s">
        <v>107</v>
      </c>
      <c r="E93" s="197"/>
      <c r="F93" s="197"/>
      <c r="G93" s="197"/>
      <c r="H93" s="197"/>
      <c r="I93" s="197"/>
      <c r="J93" s="197"/>
      <c r="K93" s="197"/>
      <c r="L93" s="197"/>
      <c r="M93" s="197"/>
      <c r="N93" s="295">
        <f>N134</f>
        <v>0</v>
      </c>
      <c r="O93" s="300"/>
      <c r="P93" s="300"/>
      <c r="Q93" s="300"/>
      <c r="R93" s="110"/>
    </row>
    <row r="94" spans="2:47" s="7" customFormat="1" ht="19.899999999999999" customHeight="1">
      <c r="B94" s="111"/>
      <c r="C94" s="196"/>
      <c r="D94" s="113" t="s">
        <v>111</v>
      </c>
      <c r="E94" s="196"/>
      <c r="F94" s="196"/>
      <c r="G94" s="196"/>
      <c r="H94" s="196"/>
      <c r="I94" s="196"/>
      <c r="J94" s="196"/>
      <c r="K94" s="196"/>
      <c r="L94" s="196"/>
      <c r="M94" s="196"/>
      <c r="N94" s="298">
        <f>N135</f>
        <v>0</v>
      </c>
      <c r="O94" s="299"/>
      <c r="P94" s="299"/>
      <c r="Q94" s="299"/>
      <c r="R94" s="114"/>
    </row>
    <row r="95" spans="2:47" s="7" customFormat="1" ht="19.899999999999999" customHeight="1">
      <c r="B95" s="111"/>
      <c r="C95" s="196"/>
      <c r="D95" s="113" t="s">
        <v>113</v>
      </c>
      <c r="E95" s="196"/>
      <c r="F95" s="196"/>
      <c r="G95" s="196"/>
      <c r="H95" s="196"/>
      <c r="I95" s="196"/>
      <c r="J95" s="196"/>
      <c r="K95" s="196"/>
      <c r="L95" s="196"/>
      <c r="M95" s="196"/>
      <c r="N95" s="298">
        <f>N137</f>
        <v>0</v>
      </c>
      <c r="O95" s="299"/>
      <c r="P95" s="299"/>
      <c r="Q95" s="299"/>
      <c r="R95" s="114"/>
    </row>
    <row r="96" spans="2:47" s="6" customFormat="1" ht="24.95" customHeight="1">
      <c r="B96" s="107"/>
      <c r="C96" s="197"/>
      <c r="D96" s="109" t="s">
        <v>114</v>
      </c>
      <c r="E96" s="197"/>
      <c r="F96" s="197"/>
      <c r="G96" s="197"/>
      <c r="H96" s="197"/>
      <c r="I96" s="197"/>
      <c r="J96" s="197"/>
      <c r="K96" s="197"/>
      <c r="L96" s="197"/>
      <c r="M96" s="197"/>
      <c r="N96" s="295">
        <f>N139</f>
        <v>0</v>
      </c>
      <c r="O96" s="300"/>
      <c r="P96" s="300"/>
      <c r="Q96" s="300"/>
      <c r="R96" s="110"/>
    </row>
    <row r="97" spans="2:21" s="7" customFormat="1" ht="19.899999999999999" customHeight="1">
      <c r="B97" s="111"/>
      <c r="C97" s="196"/>
      <c r="D97" s="113" t="s">
        <v>115</v>
      </c>
      <c r="E97" s="196"/>
      <c r="F97" s="196"/>
      <c r="G97" s="196"/>
      <c r="H97" s="196"/>
      <c r="I97" s="196"/>
      <c r="J97" s="196"/>
      <c r="K97" s="196"/>
      <c r="L97" s="196"/>
      <c r="M97" s="196"/>
      <c r="N97" s="298">
        <f>N140</f>
        <v>0</v>
      </c>
      <c r="O97" s="299"/>
      <c r="P97" s="299"/>
      <c r="Q97" s="299"/>
      <c r="R97" s="114"/>
    </row>
    <row r="98" spans="2:21" s="6" customFormat="1" ht="24.95" customHeight="1">
      <c r="B98" s="107"/>
      <c r="C98" s="197"/>
      <c r="D98" s="109" t="s">
        <v>116</v>
      </c>
      <c r="E98" s="197"/>
      <c r="F98" s="197"/>
      <c r="G98" s="197"/>
      <c r="H98" s="197"/>
      <c r="I98" s="197"/>
      <c r="J98" s="197"/>
      <c r="K98" s="197"/>
      <c r="L98" s="197"/>
      <c r="M98" s="197"/>
      <c r="N98" s="295">
        <f>N144</f>
        <v>0</v>
      </c>
      <c r="O98" s="300"/>
      <c r="P98" s="300"/>
      <c r="Q98" s="300"/>
      <c r="R98" s="110"/>
    </row>
    <row r="99" spans="2:21" s="7" customFormat="1" ht="19.899999999999999" customHeight="1">
      <c r="B99" s="111"/>
      <c r="C99" s="196"/>
      <c r="D99" s="113" t="s">
        <v>117</v>
      </c>
      <c r="E99" s="196"/>
      <c r="F99" s="196"/>
      <c r="G99" s="196"/>
      <c r="H99" s="196"/>
      <c r="I99" s="196"/>
      <c r="J99" s="196"/>
      <c r="K99" s="196"/>
      <c r="L99" s="196"/>
      <c r="M99" s="196"/>
      <c r="N99" s="298">
        <f>N145</f>
        <v>0</v>
      </c>
      <c r="O99" s="299"/>
      <c r="P99" s="299"/>
      <c r="Q99" s="299"/>
      <c r="R99" s="114"/>
    </row>
    <row r="100" spans="2:21" s="1" customFormat="1" ht="21.75" customHeight="1">
      <c r="B100" s="31"/>
      <c r="C100" s="193"/>
      <c r="D100" s="193"/>
      <c r="E100" s="193"/>
      <c r="F100" s="193"/>
      <c r="G100" s="193"/>
      <c r="H100" s="193"/>
      <c r="I100" s="193"/>
      <c r="J100" s="193"/>
      <c r="K100" s="193"/>
      <c r="L100" s="193"/>
      <c r="M100" s="193"/>
      <c r="N100" s="193"/>
      <c r="O100" s="193"/>
      <c r="P100" s="193"/>
      <c r="Q100" s="193"/>
      <c r="R100" s="33"/>
    </row>
    <row r="101" spans="2:21" s="1" customFormat="1" ht="29.25" customHeight="1">
      <c r="B101" s="31"/>
      <c r="C101" s="106"/>
      <c r="D101" s="193"/>
      <c r="E101" s="193"/>
      <c r="F101" s="193"/>
      <c r="G101" s="193"/>
      <c r="H101" s="193"/>
      <c r="I101" s="193"/>
      <c r="J101" s="193"/>
      <c r="K101" s="193"/>
      <c r="L101" s="193"/>
      <c r="M101" s="193"/>
      <c r="N101" s="297"/>
      <c r="O101" s="303"/>
      <c r="P101" s="303"/>
      <c r="Q101" s="303"/>
      <c r="R101" s="33"/>
      <c r="T101" s="115"/>
      <c r="U101" s="116" t="s">
        <v>33</v>
      </c>
    </row>
    <row r="102" spans="2:21" s="1" customFormat="1" ht="18" customHeight="1">
      <c r="B102" s="31"/>
      <c r="C102" s="193"/>
      <c r="D102" s="193"/>
      <c r="E102" s="193"/>
      <c r="F102" s="193"/>
      <c r="G102" s="193"/>
      <c r="H102" s="193"/>
      <c r="I102" s="193"/>
      <c r="J102" s="193"/>
      <c r="K102" s="193"/>
      <c r="L102" s="193"/>
      <c r="M102" s="193"/>
      <c r="N102" s="193"/>
      <c r="O102" s="193"/>
      <c r="P102" s="193"/>
      <c r="Q102" s="193"/>
      <c r="R102" s="33"/>
    </row>
    <row r="103" spans="2:21" s="1" customFormat="1" ht="29.25" customHeight="1">
      <c r="B103" s="31"/>
      <c r="C103" s="97" t="s">
        <v>509</v>
      </c>
      <c r="D103" s="192"/>
      <c r="E103" s="192"/>
      <c r="F103" s="192"/>
      <c r="G103" s="192"/>
      <c r="H103" s="192"/>
      <c r="I103" s="192"/>
      <c r="J103" s="192"/>
      <c r="K103" s="192"/>
      <c r="L103" s="304">
        <f>ROUND(SUM(N88+N101),2)</f>
        <v>0</v>
      </c>
      <c r="M103" s="304"/>
      <c r="N103" s="304"/>
      <c r="O103" s="304"/>
      <c r="P103" s="304"/>
      <c r="Q103" s="304"/>
      <c r="R103" s="33"/>
    </row>
    <row r="104" spans="2:21" s="1" customFormat="1" ht="6.95" customHeight="1">
      <c r="B104" s="55"/>
      <c r="C104" s="56"/>
      <c r="D104" s="56"/>
      <c r="E104" s="56"/>
      <c r="F104" s="56"/>
      <c r="G104" s="56"/>
      <c r="H104" s="56"/>
      <c r="I104" s="56"/>
      <c r="J104" s="56"/>
      <c r="K104" s="56"/>
      <c r="L104" s="56"/>
      <c r="M104" s="56"/>
      <c r="N104" s="56"/>
      <c r="O104" s="56"/>
      <c r="P104" s="56"/>
      <c r="Q104" s="56"/>
      <c r="R104" s="57"/>
    </row>
    <row r="108" spans="2:21" s="1" customFormat="1" ht="6.95" customHeight="1">
      <c r="B108" s="58"/>
      <c r="C108" s="59"/>
      <c r="D108" s="59"/>
      <c r="E108" s="59"/>
      <c r="F108" s="59"/>
      <c r="G108" s="59"/>
      <c r="H108" s="59"/>
      <c r="I108" s="59"/>
      <c r="J108" s="59"/>
      <c r="K108" s="59"/>
      <c r="L108" s="59"/>
      <c r="M108" s="59"/>
      <c r="N108" s="59"/>
      <c r="O108" s="59"/>
      <c r="P108" s="59"/>
      <c r="Q108" s="59"/>
      <c r="R108" s="60"/>
    </row>
    <row r="109" spans="2:21" s="1" customFormat="1" ht="36.950000000000003" customHeight="1">
      <c r="B109" s="31"/>
      <c r="C109" s="238" t="s">
        <v>118</v>
      </c>
      <c r="D109" s="284"/>
      <c r="E109" s="284"/>
      <c r="F109" s="284"/>
      <c r="G109" s="284"/>
      <c r="H109" s="284"/>
      <c r="I109" s="284"/>
      <c r="J109" s="284"/>
      <c r="K109" s="284"/>
      <c r="L109" s="284"/>
      <c r="M109" s="284"/>
      <c r="N109" s="284"/>
      <c r="O109" s="284"/>
      <c r="P109" s="284"/>
      <c r="Q109" s="284"/>
      <c r="R109" s="33"/>
    </row>
    <row r="110" spans="2:21" s="1" customFormat="1" ht="6.95" customHeight="1">
      <c r="B110" s="31"/>
      <c r="C110" s="193"/>
      <c r="D110" s="193"/>
      <c r="E110" s="193"/>
      <c r="F110" s="193"/>
      <c r="G110" s="193"/>
      <c r="H110" s="193"/>
      <c r="I110" s="193"/>
      <c r="J110" s="193"/>
      <c r="K110" s="193"/>
      <c r="L110" s="193"/>
      <c r="M110" s="193"/>
      <c r="N110" s="193"/>
      <c r="O110" s="193"/>
      <c r="P110" s="193"/>
      <c r="Q110" s="193"/>
      <c r="R110" s="33"/>
    </row>
    <row r="111" spans="2:21" s="1" customFormat="1" ht="30" customHeight="1">
      <c r="B111" s="31"/>
      <c r="C111" s="194" t="s">
        <v>16</v>
      </c>
      <c r="D111" s="193"/>
      <c r="E111" s="193"/>
      <c r="F111" s="285" t="str">
        <f>F6</f>
        <v xml:space="preserve"> Český rozhlas</v>
      </c>
      <c r="G111" s="286"/>
      <c r="H111" s="286"/>
      <c r="I111" s="286"/>
      <c r="J111" s="286"/>
      <c r="K111" s="286"/>
      <c r="L111" s="286"/>
      <c r="M111" s="286"/>
      <c r="N111" s="286"/>
      <c r="O111" s="286"/>
      <c r="P111" s="286"/>
      <c r="Q111" s="193"/>
      <c r="R111" s="33"/>
    </row>
    <row r="112" spans="2:21" s="1" customFormat="1" ht="36.950000000000003" customHeight="1">
      <c r="B112" s="31"/>
      <c r="C112" s="65" t="s">
        <v>92</v>
      </c>
      <c r="D112" s="193"/>
      <c r="E112" s="193"/>
      <c r="F112" s="244">
        <v>6</v>
      </c>
      <c r="G112" s="284"/>
      <c r="H112" s="284"/>
      <c r="I112" s="284"/>
      <c r="J112" s="284"/>
      <c r="K112" s="284"/>
      <c r="L112" s="284"/>
      <c r="M112" s="284"/>
      <c r="N112" s="284"/>
      <c r="O112" s="284"/>
      <c r="P112" s="284"/>
      <c r="Q112" s="193"/>
      <c r="R112" s="33"/>
    </row>
    <row r="113" spans="2:65" s="1" customFormat="1" ht="6.95" customHeight="1">
      <c r="B113" s="31"/>
      <c r="C113" s="193"/>
      <c r="D113" s="193"/>
      <c r="E113" s="193"/>
      <c r="F113" s="193"/>
      <c r="G113" s="193"/>
      <c r="H113" s="193"/>
      <c r="I113" s="193"/>
      <c r="J113" s="193"/>
      <c r="K113" s="193"/>
      <c r="L113" s="193"/>
      <c r="M113" s="193"/>
      <c r="N113" s="193"/>
      <c r="O113" s="193"/>
      <c r="P113" s="193"/>
      <c r="Q113" s="193"/>
      <c r="R113" s="33"/>
    </row>
    <row r="114" spans="2:65" s="1" customFormat="1" ht="18" customHeight="1">
      <c r="B114" s="31"/>
      <c r="C114" s="194" t="s">
        <v>19</v>
      </c>
      <c r="D114" s="193"/>
      <c r="E114" s="193"/>
      <c r="F114" s="190" t="str">
        <f>F9</f>
        <v xml:space="preserve"> </v>
      </c>
      <c r="G114" s="193"/>
      <c r="H114" s="193"/>
      <c r="I114" s="193"/>
      <c r="J114" s="193"/>
      <c r="K114" s="194" t="s">
        <v>21</v>
      </c>
      <c r="L114" s="193"/>
      <c r="M114" s="287" t="str">
        <f>IF(O9="","",O9)</f>
        <v>6. 2. 2019</v>
      </c>
      <c r="N114" s="287"/>
      <c r="O114" s="287"/>
      <c r="P114" s="287"/>
      <c r="Q114" s="193"/>
      <c r="R114" s="33"/>
    </row>
    <row r="115" spans="2:65" s="1" customFormat="1" ht="6.95" customHeight="1">
      <c r="B115" s="31"/>
      <c r="C115" s="193"/>
      <c r="D115" s="193"/>
      <c r="E115" s="193"/>
      <c r="F115" s="193"/>
      <c r="G115" s="193"/>
      <c r="H115" s="193"/>
      <c r="I115" s="193"/>
      <c r="J115" s="193"/>
      <c r="K115" s="193"/>
      <c r="L115" s="193"/>
      <c r="M115" s="193"/>
      <c r="N115" s="193"/>
      <c r="O115" s="193"/>
      <c r="P115" s="193"/>
      <c r="Q115" s="193"/>
      <c r="R115" s="33"/>
    </row>
    <row r="116" spans="2:65" s="1" customFormat="1" ht="15">
      <c r="B116" s="31"/>
      <c r="C116" s="194" t="s">
        <v>23</v>
      </c>
      <c r="D116" s="193"/>
      <c r="E116" s="193"/>
      <c r="F116" s="190" t="str">
        <f>E12</f>
        <v xml:space="preserve"> </v>
      </c>
      <c r="G116" s="193"/>
      <c r="H116" s="193"/>
      <c r="I116" s="193"/>
      <c r="J116" s="193"/>
      <c r="K116" s="194" t="s">
        <v>27</v>
      </c>
      <c r="L116" s="193"/>
      <c r="M116" s="268" t="str">
        <f>E18</f>
        <v xml:space="preserve"> </v>
      </c>
      <c r="N116" s="268"/>
      <c r="O116" s="268"/>
      <c r="P116" s="268"/>
      <c r="Q116" s="268"/>
      <c r="R116" s="33"/>
    </row>
    <row r="117" spans="2:65" s="1" customFormat="1" ht="14.45" customHeight="1">
      <c r="B117" s="31"/>
      <c r="C117" s="194" t="s">
        <v>26</v>
      </c>
      <c r="D117" s="193"/>
      <c r="E117" s="193"/>
      <c r="F117" s="190" t="str">
        <f>IF(E15="","",E15)</f>
        <v xml:space="preserve"> </v>
      </c>
      <c r="G117" s="193"/>
      <c r="H117" s="193"/>
      <c r="I117" s="193"/>
      <c r="J117" s="193"/>
      <c r="K117" s="194" t="s">
        <v>29</v>
      </c>
      <c r="L117" s="193"/>
      <c r="M117" s="268" t="str">
        <f>E21</f>
        <v xml:space="preserve"> </v>
      </c>
      <c r="N117" s="268"/>
      <c r="O117" s="268"/>
      <c r="P117" s="268"/>
      <c r="Q117" s="268"/>
      <c r="R117" s="33"/>
    </row>
    <row r="118" spans="2:65" s="1" customFormat="1" ht="10.35" customHeight="1">
      <c r="B118" s="31"/>
      <c r="C118" s="193"/>
      <c r="D118" s="193"/>
      <c r="E118" s="193"/>
      <c r="F118" s="193"/>
      <c r="G118" s="193"/>
      <c r="H118" s="193"/>
      <c r="I118" s="193"/>
      <c r="J118" s="193"/>
      <c r="K118" s="193"/>
      <c r="L118" s="193"/>
      <c r="M118" s="193"/>
      <c r="N118" s="193"/>
      <c r="O118" s="193"/>
      <c r="P118" s="193"/>
      <c r="Q118" s="193"/>
      <c r="R118" s="33"/>
    </row>
    <row r="119" spans="2:65" s="8" customFormat="1" ht="29.25" customHeight="1">
      <c r="B119" s="117"/>
      <c r="C119" s="118" t="s">
        <v>119</v>
      </c>
      <c r="D119" s="195" t="s">
        <v>120</v>
      </c>
      <c r="E119" s="195" t="s">
        <v>51</v>
      </c>
      <c r="F119" s="292" t="s">
        <v>121</v>
      </c>
      <c r="G119" s="292"/>
      <c r="H119" s="292"/>
      <c r="I119" s="292"/>
      <c r="J119" s="195" t="s">
        <v>122</v>
      </c>
      <c r="K119" s="195" t="s">
        <v>123</v>
      </c>
      <c r="L119" s="292" t="s">
        <v>124</v>
      </c>
      <c r="M119" s="292"/>
      <c r="N119" s="292" t="s">
        <v>96</v>
      </c>
      <c r="O119" s="292"/>
      <c r="P119" s="292"/>
      <c r="Q119" s="293"/>
      <c r="R119" s="120"/>
      <c r="T119" s="72" t="s">
        <v>125</v>
      </c>
      <c r="U119" s="73" t="s">
        <v>33</v>
      </c>
      <c r="V119" s="73" t="s">
        <v>126</v>
      </c>
      <c r="W119" s="73" t="s">
        <v>127</v>
      </c>
      <c r="X119" s="73" t="s">
        <v>128</v>
      </c>
      <c r="Y119" s="73" t="s">
        <v>129</v>
      </c>
      <c r="Z119" s="73" t="s">
        <v>130</v>
      </c>
      <c r="AA119" s="74" t="s">
        <v>131</v>
      </c>
    </row>
    <row r="120" spans="2:65" s="1" customFormat="1" ht="29.25" customHeight="1">
      <c r="B120" s="31"/>
      <c r="C120" s="76" t="s">
        <v>93</v>
      </c>
      <c r="D120" s="193"/>
      <c r="E120" s="193"/>
      <c r="F120" s="193"/>
      <c r="G120" s="193"/>
      <c r="H120" s="193"/>
      <c r="I120" s="193"/>
      <c r="J120" s="193"/>
      <c r="K120" s="193"/>
      <c r="L120" s="193"/>
      <c r="M120" s="193"/>
      <c r="N120" s="301">
        <f>N121+N134+N139+N144</f>
        <v>0</v>
      </c>
      <c r="O120" s="302"/>
      <c r="P120" s="302"/>
      <c r="Q120" s="302"/>
      <c r="R120" s="33"/>
      <c r="T120" s="75"/>
      <c r="U120" s="47"/>
      <c r="V120" s="47"/>
      <c r="W120" s="121" t="e">
        <f>W121+W134+W139+W144</f>
        <v>#REF!</v>
      </c>
      <c r="X120" s="47"/>
      <c r="Y120" s="121" t="e">
        <f>Y121+Y134+Y139+Y144</f>
        <v>#REF!</v>
      </c>
      <c r="Z120" s="47"/>
      <c r="AA120" s="122" t="e">
        <f>AA121+AA134+AA139+AA144</f>
        <v>#REF!</v>
      </c>
      <c r="AT120" s="18" t="s">
        <v>67</v>
      </c>
      <c r="AU120" s="18" t="s">
        <v>98</v>
      </c>
      <c r="BK120" s="123" t="e">
        <f>BK121+BK134+BK139+BK144</f>
        <v>#REF!</v>
      </c>
    </row>
    <row r="121" spans="2:65" s="9" customFormat="1" ht="37.35" customHeight="1">
      <c r="B121" s="124"/>
      <c r="C121" s="125"/>
      <c r="D121" s="126" t="s">
        <v>99</v>
      </c>
      <c r="E121" s="126"/>
      <c r="F121" s="126"/>
      <c r="G121" s="126"/>
      <c r="H121" s="126"/>
      <c r="I121" s="126"/>
      <c r="J121" s="126"/>
      <c r="K121" s="126"/>
      <c r="L121" s="126"/>
      <c r="M121" s="126"/>
      <c r="N121" s="294">
        <f>N124+N127+N129</f>
        <v>0</v>
      </c>
      <c r="O121" s="295"/>
      <c r="P121" s="295"/>
      <c r="Q121" s="295"/>
      <c r="R121" s="127"/>
      <c r="T121" s="128"/>
      <c r="U121" s="125"/>
      <c r="V121" s="125"/>
      <c r="W121" s="129" t="e">
        <f>#REF!+#REF!+W122+W124+#REF!+W127+#REF!+W129</f>
        <v>#REF!</v>
      </c>
      <c r="X121" s="125"/>
      <c r="Y121" s="129" t="e">
        <f>#REF!+#REF!+Y122+Y124+#REF!+Y127+#REF!+Y129</f>
        <v>#REF!</v>
      </c>
      <c r="Z121" s="125"/>
      <c r="AA121" s="130" t="e">
        <f>#REF!+#REF!+AA122+AA124+#REF!+AA127+#REF!+AA129</f>
        <v>#REF!</v>
      </c>
      <c r="AR121" s="131" t="s">
        <v>74</v>
      </c>
      <c r="AT121" s="132" t="s">
        <v>67</v>
      </c>
      <c r="AU121" s="132" t="s">
        <v>68</v>
      </c>
      <c r="AY121" s="131" t="s">
        <v>132</v>
      </c>
      <c r="BK121" s="133" t="e">
        <f>#REF!+#REF!+BK122+BK124+#REF!+BK127+#REF!+BK129</f>
        <v>#REF!</v>
      </c>
    </row>
    <row r="122" spans="2:65" s="9" customFormat="1" ht="29.85" hidden="1" customHeight="1">
      <c r="B122" s="124"/>
      <c r="C122" s="125"/>
      <c r="D122" s="134"/>
      <c r="E122" s="134"/>
      <c r="F122" s="134"/>
      <c r="G122" s="134"/>
      <c r="H122" s="134"/>
      <c r="I122" s="134"/>
      <c r="J122" s="134"/>
      <c r="K122" s="134"/>
      <c r="L122" s="134"/>
      <c r="M122" s="134"/>
      <c r="N122" s="278">
        <f>BK122</f>
        <v>0</v>
      </c>
      <c r="O122" s="279"/>
      <c r="P122" s="279"/>
      <c r="Q122" s="279"/>
      <c r="R122" s="127"/>
      <c r="T122" s="128"/>
      <c r="U122" s="125"/>
      <c r="V122" s="125"/>
      <c r="W122" s="129">
        <f>W123</f>
        <v>0</v>
      </c>
      <c r="X122" s="125"/>
      <c r="Y122" s="129">
        <f>Y123</f>
        <v>0</v>
      </c>
      <c r="Z122" s="125"/>
      <c r="AA122" s="130">
        <f>AA123</f>
        <v>0</v>
      </c>
      <c r="AR122" s="131" t="s">
        <v>74</v>
      </c>
      <c r="AT122" s="132" t="s">
        <v>67</v>
      </c>
      <c r="AU122" s="132" t="s">
        <v>74</v>
      </c>
      <c r="AY122" s="131" t="s">
        <v>132</v>
      </c>
      <c r="BK122" s="133">
        <f>BK123</f>
        <v>0</v>
      </c>
    </row>
    <row r="123" spans="2:65" s="1" customFormat="1" ht="25.5" hidden="1" customHeight="1">
      <c r="B123" s="135"/>
      <c r="C123" s="136"/>
      <c r="D123" s="136"/>
      <c r="E123" s="137"/>
      <c r="F123" s="275"/>
      <c r="G123" s="275"/>
      <c r="H123" s="275"/>
      <c r="I123" s="275"/>
      <c r="J123" s="138"/>
      <c r="K123" s="139"/>
      <c r="L123" s="308"/>
      <c r="M123" s="309"/>
      <c r="N123" s="271">
        <f>ROUND(L123*K123,2)</f>
        <v>0</v>
      </c>
      <c r="O123" s="271"/>
      <c r="P123" s="271"/>
      <c r="Q123" s="271"/>
      <c r="R123" s="140"/>
      <c r="T123" s="141" t="s">
        <v>5</v>
      </c>
      <c r="U123" s="40" t="s">
        <v>34</v>
      </c>
      <c r="V123" s="142">
        <v>0</v>
      </c>
      <c r="W123" s="142">
        <f>V123*K123</f>
        <v>0</v>
      </c>
      <c r="X123" s="142">
        <v>0</v>
      </c>
      <c r="Y123" s="142">
        <f>X123*K123</f>
        <v>0</v>
      </c>
      <c r="Z123" s="142">
        <v>0</v>
      </c>
      <c r="AA123" s="143">
        <f>Z123*K123</f>
        <v>0</v>
      </c>
      <c r="AR123" s="18" t="s">
        <v>137</v>
      </c>
      <c r="AT123" s="18" t="s">
        <v>133</v>
      </c>
      <c r="AU123" s="18" t="s">
        <v>90</v>
      </c>
      <c r="AY123" s="18" t="s">
        <v>132</v>
      </c>
      <c r="BE123" s="144">
        <f>IF(U123="základní",N123,0)</f>
        <v>0</v>
      </c>
      <c r="BF123" s="144">
        <f>IF(U123="snížená",N123,0)</f>
        <v>0</v>
      </c>
      <c r="BG123" s="144">
        <f>IF(U123="zákl. přenesená",N123,0)</f>
        <v>0</v>
      </c>
      <c r="BH123" s="144">
        <f>IF(U123="sníž. přenesená",N123,0)</f>
        <v>0</v>
      </c>
      <c r="BI123" s="144">
        <f>IF(U123="nulová",N123,0)</f>
        <v>0</v>
      </c>
      <c r="BJ123" s="18" t="s">
        <v>74</v>
      </c>
      <c r="BK123" s="144">
        <f>ROUND(L123*K123,2)</f>
        <v>0</v>
      </c>
      <c r="BL123" s="18" t="s">
        <v>137</v>
      </c>
      <c r="BM123" s="18" t="s">
        <v>176</v>
      </c>
    </row>
    <row r="124" spans="2:65" s="9" customFormat="1" ht="29.85" customHeight="1">
      <c r="B124" s="124"/>
      <c r="C124" s="125"/>
      <c r="D124" s="134" t="s">
        <v>102</v>
      </c>
      <c r="E124" s="134"/>
      <c r="F124" s="134"/>
      <c r="G124" s="134"/>
      <c r="H124" s="134"/>
      <c r="I124" s="134"/>
      <c r="J124" s="134"/>
      <c r="K124" s="134"/>
      <c r="L124" s="134"/>
      <c r="M124" s="134"/>
      <c r="N124" s="278">
        <f>SUM(N125:Q126)</f>
        <v>0</v>
      </c>
      <c r="O124" s="279"/>
      <c r="P124" s="279"/>
      <c r="Q124" s="279"/>
      <c r="R124" s="127"/>
      <c r="T124" s="128"/>
      <c r="U124" s="125"/>
      <c r="V124" s="125"/>
      <c r="W124" s="129">
        <f>SUM(W125:W126)</f>
        <v>0</v>
      </c>
      <c r="X124" s="125"/>
      <c r="Y124" s="129">
        <f>SUM(Y125:Y126)</f>
        <v>0</v>
      </c>
      <c r="Z124" s="125"/>
      <c r="AA124" s="130">
        <f>SUM(AA125:AA126)</f>
        <v>0</v>
      </c>
      <c r="AR124" s="131" t="s">
        <v>74</v>
      </c>
      <c r="AT124" s="132" t="s">
        <v>67</v>
      </c>
      <c r="AU124" s="132" t="s">
        <v>74</v>
      </c>
      <c r="AY124" s="131" t="s">
        <v>132</v>
      </c>
      <c r="BK124" s="133">
        <f>SUM(BK125:BK126)</f>
        <v>0</v>
      </c>
    </row>
    <row r="125" spans="2:65" s="1" customFormat="1" ht="51.75" customHeight="1">
      <c r="B125" s="135"/>
      <c r="C125" s="136">
        <v>1</v>
      </c>
      <c r="D125" s="136" t="s">
        <v>133</v>
      </c>
      <c r="E125" s="137" t="s">
        <v>365</v>
      </c>
      <c r="F125" s="305" t="s">
        <v>366</v>
      </c>
      <c r="G125" s="306"/>
      <c r="H125" s="306"/>
      <c r="I125" s="307"/>
      <c r="J125" s="138" t="s">
        <v>136</v>
      </c>
      <c r="K125" s="139">
        <v>30</v>
      </c>
      <c r="L125" s="308"/>
      <c r="M125" s="309"/>
      <c r="N125" s="308">
        <f>ROUND(L125*K125,2)</f>
        <v>0</v>
      </c>
      <c r="O125" s="310"/>
      <c r="P125" s="310"/>
      <c r="Q125" s="309"/>
      <c r="R125" s="140"/>
      <c r="T125" s="141"/>
      <c r="U125" s="40"/>
      <c r="V125" s="142"/>
      <c r="W125" s="142"/>
      <c r="X125" s="142"/>
      <c r="Y125" s="142"/>
      <c r="Z125" s="142"/>
      <c r="AA125" s="143"/>
      <c r="AR125" s="18"/>
      <c r="AT125" s="18"/>
      <c r="AU125" s="18"/>
      <c r="AY125" s="18"/>
      <c r="BE125" s="144"/>
      <c r="BF125" s="144"/>
      <c r="BG125" s="144"/>
      <c r="BH125" s="144"/>
      <c r="BI125" s="144"/>
      <c r="BJ125" s="18"/>
      <c r="BK125" s="144"/>
      <c r="BL125" s="18"/>
      <c r="BM125" s="18"/>
    </row>
    <row r="126" spans="2:65" s="1" customFormat="1" ht="25.5" customHeight="1">
      <c r="B126" s="135"/>
      <c r="C126" s="136">
        <v>2</v>
      </c>
      <c r="D126" s="136" t="s">
        <v>133</v>
      </c>
      <c r="E126" s="137" t="s">
        <v>196</v>
      </c>
      <c r="F126" s="305" t="s">
        <v>197</v>
      </c>
      <c r="G126" s="306"/>
      <c r="H126" s="306"/>
      <c r="I126" s="307"/>
      <c r="J126" s="138" t="s">
        <v>155</v>
      </c>
      <c r="K126" s="139">
        <v>10</v>
      </c>
      <c r="L126" s="308"/>
      <c r="M126" s="309"/>
      <c r="N126" s="308">
        <f>ROUND(L126*K126,2)</f>
        <v>0</v>
      </c>
      <c r="O126" s="310"/>
      <c r="P126" s="310"/>
      <c r="Q126" s="309"/>
      <c r="R126" s="140"/>
      <c r="T126" s="141" t="s">
        <v>5</v>
      </c>
      <c r="U126" s="40" t="s">
        <v>34</v>
      </c>
      <c r="V126" s="142">
        <v>0</v>
      </c>
      <c r="W126" s="142">
        <f>V126*K126</f>
        <v>0</v>
      </c>
      <c r="X126" s="142">
        <v>0</v>
      </c>
      <c r="Y126" s="142">
        <f>X126*K126</f>
        <v>0</v>
      </c>
      <c r="Z126" s="142">
        <v>0</v>
      </c>
      <c r="AA126" s="143">
        <f>Z126*K126</f>
        <v>0</v>
      </c>
      <c r="AR126" s="18" t="s">
        <v>137</v>
      </c>
      <c r="AT126" s="18" t="s">
        <v>133</v>
      </c>
      <c r="AU126" s="18" t="s">
        <v>90</v>
      </c>
      <c r="AY126" s="18" t="s">
        <v>132</v>
      </c>
      <c r="BE126" s="144">
        <f>IF(U126="základní",N126,0)</f>
        <v>0</v>
      </c>
      <c r="BF126" s="144">
        <f>IF(U126="snížená",N126,0)</f>
        <v>0</v>
      </c>
      <c r="BG126" s="144">
        <f>IF(U126="zákl. přenesená",N126,0)</f>
        <v>0</v>
      </c>
      <c r="BH126" s="144">
        <f>IF(U126="sníž. přenesená",N126,0)</f>
        <v>0</v>
      </c>
      <c r="BI126" s="144">
        <f>IF(U126="nulová",N126,0)</f>
        <v>0</v>
      </c>
      <c r="BJ126" s="18" t="s">
        <v>74</v>
      </c>
      <c r="BK126" s="144">
        <f>ROUND(L126*K126,2)</f>
        <v>0</v>
      </c>
      <c r="BL126" s="18" t="s">
        <v>137</v>
      </c>
      <c r="BM126" s="18" t="s">
        <v>185</v>
      </c>
    </row>
    <row r="127" spans="2:65" s="9" customFormat="1" ht="29.85" customHeight="1">
      <c r="B127" s="124"/>
      <c r="C127" s="125"/>
      <c r="D127" s="134" t="s">
        <v>104</v>
      </c>
      <c r="E127" s="134"/>
      <c r="F127" s="134"/>
      <c r="G127" s="134"/>
      <c r="H127" s="134"/>
      <c r="I127" s="134"/>
      <c r="J127" s="134"/>
      <c r="K127" s="134"/>
      <c r="L127" s="134"/>
      <c r="M127" s="134"/>
      <c r="N127" s="278">
        <f>BK127</f>
        <v>0</v>
      </c>
      <c r="O127" s="279"/>
      <c r="P127" s="279"/>
      <c r="Q127" s="279"/>
      <c r="R127" s="127"/>
      <c r="T127" s="128"/>
      <c r="U127" s="125"/>
      <c r="V127" s="125"/>
      <c r="W127" s="129">
        <f>SUM(W128:W128)</f>
        <v>0</v>
      </c>
      <c r="X127" s="125"/>
      <c r="Y127" s="129">
        <f>SUM(Y128:Y128)</f>
        <v>0</v>
      </c>
      <c r="Z127" s="125"/>
      <c r="AA127" s="130">
        <f>SUM(AA128:AA128)</f>
        <v>0</v>
      </c>
      <c r="AR127" s="131" t="s">
        <v>74</v>
      </c>
      <c r="AT127" s="132" t="s">
        <v>67</v>
      </c>
      <c r="AU127" s="132" t="s">
        <v>74</v>
      </c>
      <c r="AY127" s="131" t="s">
        <v>132</v>
      </c>
      <c r="BK127" s="133">
        <f>SUM(BK128:BK128)</f>
        <v>0</v>
      </c>
    </row>
    <row r="128" spans="2:65" s="1" customFormat="1" ht="25.5" customHeight="1">
      <c r="B128" s="135"/>
      <c r="C128" s="136">
        <v>3</v>
      </c>
      <c r="D128" s="136" t="s">
        <v>133</v>
      </c>
      <c r="E128" s="137" t="s">
        <v>367</v>
      </c>
      <c r="F128" s="275" t="s">
        <v>475</v>
      </c>
      <c r="G128" s="275"/>
      <c r="H128" s="275"/>
      <c r="I128" s="275"/>
      <c r="J128" s="138" t="s">
        <v>201</v>
      </c>
      <c r="K128" s="139">
        <v>10</v>
      </c>
      <c r="L128" s="271"/>
      <c r="M128" s="271"/>
      <c r="N128" s="271">
        <f t="shared" ref="N128" si="0">ROUND(L128*K128,2)</f>
        <v>0</v>
      </c>
      <c r="O128" s="271"/>
      <c r="P128" s="271"/>
      <c r="Q128" s="271"/>
      <c r="R128" s="140"/>
      <c r="T128" s="141" t="s">
        <v>5</v>
      </c>
      <c r="U128" s="40" t="s">
        <v>34</v>
      </c>
      <c r="V128" s="142">
        <v>0</v>
      </c>
      <c r="W128" s="142">
        <f t="shared" ref="W128" si="1">V128*K128</f>
        <v>0</v>
      </c>
      <c r="X128" s="142">
        <v>0</v>
      </c>
      <c r="Y128" s="142">
        <f t="shared" ref="Y128" si="2">X128*K128</f>
        <v>0</v>
      </c>
      <c r="Z128" s="142">
        <v>0</v>
      </c>
      <c r="AA128" s="143">
        <f t="shared" ref="AA128" si="3">Z128*K128</f>
        <v>0</v>
      </c>
      <c r="AR128" s="18" t="s">
        <v>137</v>
      </c>
      <c r="AT128" s="18" t="s">
        <v>133</v>
      </c>
      <c r="AU128" s="18" t="s">
        <v>90</v>
      </c>
      <c r="AY128" s="18" t="s">
        <v>132</v>
      </c>
      <c r="BE128" s="144">
        <f t="shared" ref="BE128" si="4">IF(U128="základní",N128,0)</f>
        <v>0</v>
      </c>
      <c r="BF128" s="144">
        <f t="shared" ref="BF128" si="5">IF(U128="snížená",N128,0)</f>
        <v>0</v>
      </c>
      <c r="BG128" s="144">
        <f t="shared" ref="BG128" si="6">IF(U128="zákl. přenesená",N128,0)</f>
        <v>0</v>
      </c>
      <c r="BH128" s="144">
        <f t="shared" ref="BH128" si="7">IF(U128="sníž. přenesená",N128,0)</f>
        <v>0</v>
      </c>
      <c r="BI128" s="144">
        <f t="shared" ref="BI128" si="8">IF(U128="nulová",N128,0)</f>
        <v>0</v>
      </c>
      <c r="BJ128" s="18" t="s">
        <v>74</v>
      </c>
      <c r="BK128" s="144">
        <f t="shared" ref="BK128" si="9">ROUND(L128*K128,2)</f>
        <v>0</v>
      </c>
      <c r="BL128" s="18" t="s">
        <v>137</v>
      </c>
      <c r="BM128" s="18" t="s">
        <v>223</v>
      </c>
    </row>
    <row r="129" spans="2:65" s="9" customFormat="1" ht="29.85" customHeight="1">
      <c r="B129" s="124"/>
      <c r="C129" s="125"/>
      <c r="D129" s="134" t="s">
        <v>106</v>
      </c>
      <c r="E129" s="134"/>
      <c r="F129" s="134"/>
      <c r="G129" s="134"/>
      <c r="H129" s="134"/>
      <c r="I129" s="134"/>
      <c r="J129" s="134"/>
      <c r="K129" s="134"/>
      <c r="L129" s="134"/>
      <c r="M129" s="134"/>
      <c r="N129" s="278">
        <f>BK129</f>
        <v>0</v>
      </c>
      <c r="O129" s="279"/>
      <c r="P129" s="279"/>
      <c r="Q129" s="279"/>
      <c r="R129" s="127"/>
      <c r="T129" s="128"/>
      <c r="U129" s="125"/>
      <c r="V129" s="125"/>
      <c r="W129" s="129">
        <f>SUM(W130:W133)</f>
        <v>0</v>
      </c>
      <c r="X129" s="125"/>
      <c r="Y129" s="129">
        <f>SUM(Y130:Y133)</f>
        <v>0</v>
      </c>
      <c r="Z129" s="125"/>
      <c r="AA129" s="130">
        <f>SUM(AA130:AA133)</f>
        <v>0</v>
      </c>
      <c r="AR129" s="131" t="s">
        <v>74</v>
      </c>
      <c r="AT129" s="132" t="s">
        <v>67</v>
      </c>
      <c r="AU129" s="132" t="s">
        <v>74</v>
      </c>
      <c r="AY129" s="131" t="s">
        <v>132</v>
      </c>
      <c r="BK129" s="133">
        <f>SUM(BK130:BK133)</f>
        <v>0</v>
      </c>
    </row>
    <row r="130" spans="2:65" s="1" customFormat="1" ht="38.25" customHeight="1">
      <c r="B130" s="135"/>
      <c r="C130" s="136">
        <v>4</v>
      </c>
      <c r="D130" s="136" t="s">
        <v>133</v>
      </c>
      <c r="E130" s="137" t="s">
        <v>252</v>
      </c>
      <c r="F130" s="275" t="s">
        <v>253</v>
      </c>
      <c r="G130" s="275"/>
      <c r="H130" s="275"/>
      <c r="I130" s="275"/>
      <c r="J130" s="138" t="s">
        <v>175</v>
      </c>
      <c r="K130" s="139">
        <v>7.6</v>
      </c>
      <c r="L130" s="271"/>
      <c r="M130" s="271"/>
      <c r="N130" s="271">
        <f>ROUND(L130*K130,2)</f>
        <v>0</v>
      </c>
      <c r="O130" s="271"/>
      <c r="P130" s="271"/>
      <c r="Q130" s="271"/>
      <c r="R130" s="140"/>
      <c r="T130" s="141" t="s">
        <v>5</v>
      </c>
      <c r="U130" s="40" t="s">
        <v>34</v>
      </c>
      <c r="V130" s="142">
        <v>0</v>
      </c>
      <c r="W130" s="142">
        <f>V130*K130</f>
        <v>0</v>
      </c>
      <c r="X130" s="142">
        <v>0</v>
      </c>
      <c r="Y130" s="142">
        <f>X130*K130</f>
        <v>0</v>
      </c>
      <c r="Z130" s="142">
        <v>0</v>
      </c>
      <c r="AA130" s="143">
        <f>Z130*K130</f>
        <v>0</v>
      </c>
      <c r="AR130" s="18" t="s">
        <v>137</v>
      </c>
      <c r="AT130" s="18" t="s">
        <v>133</v>
      </c>
      <c r="AU130" s="18" t="s">
        <v>90</v>
      </c>
      <c r="AY130" s="18" t="s">
        <v>132</v>
      </c>
      <c r="BE130" s="144">
        <f>IF(U130="základní",N130,0)</f>
        <v>0</v>
      </c>
      <c r="BF130" s="144">
        <f>IF(U130="snížená",N130,0)</f>
        <v>0</v>
      </c>
      <c r="BG130" s="144">
        <f>IF(U130="zákl. přenesená",N130,0)</f>
        <v>0</v>
      </c>
      <c r="BH130" s="144">
        <f>IF(U130="sníž. přenesená",N130,0)</f>
        <v>0</v>
      </c>
      <c r="BI130" s="144">
        <f>IF(U130="nulová",N130,0)</f>
        <v>0</v>
      </c>
      <c r="BJ130" s="18" t="s">
        <v>74</v>
      </c>
      <c r="BK130" s="144">
        <f>ROUND(L130*K130,2)</f>
        <v>0</v>
      </c>
      <c r="BL130" s="18" t="s">
        <v>137</v>
      </c>
      <c r="BM130" s="18" t="s">
        <v>324</v>
      </c>
    </row>
    <row r="131" spans="2:65" s="1" customFormat="1" ht="38.25" customHeight="1">
      <c r="B131" s="135"/>
      <c r="C131" s="136">
        <v>5</v>
      </c>
      <c r="D131" s="136" t="s">
        <v>133</v>
      </c>
      <c r="E131" s="137" t="s">
        <v>255</v>
      </c>
      <c r="F131" s="275" t="s">
        <v>256</v>
      </c>
      <c r="G131" s="275"/>
      <c r="H131" s="275"/>
      <c r="I131" s="275"/>
      <c r="J131" s="138" t="s">
        <v>175</v>
      </c>
      <c r="K131" s="139">
        <v>7.6</v>
      </c>
      <c r="L131" s="271"/>
      <c r="M131" s="271"/>
      <c r="N131" s="271">
        <f>ROUND(L131*K131,2)</f>
        <v>0</v>
      </c>
      <c r="O131" s="271"/>
      <c r="P131" s="271"/>
      <c r="Q131" s="271"/>
      <c r="R131" s="140"/>
      <c r="T131" s="141" t="s">
        <v>5</v>
      </c>
      <c r="U131" s="40" t="s">
        <v>34</v>
      </c>
      <c r="V131" s="142">
        <v>0</v>
      </c>
      <c r="W131" s="142">
        <f>V131*K131</f>
        <v>0</v>
      </c>
      <c r="X131" s="142">
        <v>0</v>
      </c>
      <c r="Y131" s="142">
        <f>X131*K131</f>
        <v>0</v>
      </c>
      <c r="Z131" s="142">
        <v>0</v>
      </c>
      <c r="AA131" s="143">
        <f>Z131*K131</f>
        <v>0</v>
      </c>
      <c r="AR131" s="18" t="s">
        <v>137</v>
      </c>
      <c r="AT131" s="18" t="s">
        <v>133</v>
      </c>
      <c r="AU131" s="18" t="s">
        <v>90</v>
      </c>
      <c r="AY131" s="18" t="s">
        <v>132</v>
      </c>
      <c r="BE131" s="144">
        <f>IF(U131="základní",N131,0)</f>
        <v>0</v>
      </c>
      <c r="BF131" s="144">
        <f>IF(U131="snížená",N131,0)</f>
        <v>0</v>
      </c>
      <c r="BG131" s="144">
        <f>IF(U131="zákl. přenesená",N131,0)</f>
        <v>0</v>
      </c>
      <c r="BH131" s="144">
        <f>IF(U131="sníž. přenesená",N131,0)</f>
        <v>0</v>
      </c>
      <c r="BI131" s="144">
        <f>IF(U131="nulová",N131,0)</f>
        <v>0</v>
      </c>
      <c r="BJ131" s="18" t="s">
        <v>74</v>
      </c>
      <c r="BK131" s="144">
        <f>ROUND(L131*K131,2)</f>
        <v>0</v>
      </c>
      <c r="BL131" s="18" t="s">
        <v>137</v>
      </c>
      <c r="BM131" s="18" t="s">
        <v>238</v>
      </c>
    </row>
    <row r="132" spans="2:65" s="1" customFormat="1" ht="38.25" customHeight="1">
      <c r="B132" s="135"/>
      <c r="C132" s="136">
        <v>6</v>
      </c>
      <c r="D132" s="136" t="s">
        <v>133</v>
      </c>
      <c r="E132" s="137" t="s">
        <v>258</v>
      </c>
      <c r="F132" s="275" t="s">
        <v>259</v>
      </c>
      <c r="G132" s="275"/>
      <c r="H132" s="275"/>
      <c r="I132" s="275"/>
      <c r="J132" s="138" t="s">
        <v>175</v>
      </c>
      <c r="K132" s="139">
        <v>7.6</v>
      </c>
      <c r="L132" s="271"/>
      <c r="M132" s="271"/>
      <c r="N132" s="271">
        <f>ROUND(L132*K132,2)</f>
        <v>0</v>
      </c>
      <c r="O132" s="271"/>
      <c r="P132" s="271"/>
      <c r="Q132" s="271"/>
      <c r="R132" s="140"/>
      <c r="T132" s="141" t="s">
        <v>5</v>
      </c>
      <c r="U132" s="40" t="s">
        <v>34</v>
      </c>
      <c r="V132" s="142">
        <v>0</v>
      </c>
      <c r="W132" s="142">
        <f>V132*K132</f>
        <v>0</v>
      </c>
      <c r="X132" s="142">
        <v>0</v>
      </c>
      <c r="Y132" s="142">
        <f>X132*K132</f>
        <v>0</v>
      </c>
      <c r="Z132" s="142">
        <v>0</v>
      </c>
      <c r="AA132" s="143">
        <f>Z132*K132</f>
        <v>0</v>
      </c>
      <c r="AR132" s="18" t="s">
        <v>137</v>
      </c>
      <c r="AT132" s="18" t="s">
        <v>133</v>
      </c>
      <c r="AU132" s="18" t="s">
        <v>90</v>
      </c>
      <c r="AY132" s="18" t="s">
        <v>132</v>
      </c>
      <c r="BE132" s="144">
        <f>IF(U132="základní",N132,0)</f>
        <v>0</v>
      </c>
      <c r="BF132" s="144">
        <f>IF(U132="snížená",N132,0)</f>
        <v>0</v>
      </c>
      <c r="BG132" s="144">
        <f>IF(U132="zákl. přenesená",N132,0)</f>
        <v>0</v>
      </c>
      <c r="BH132" s="144">
        <f>IF(U132="sníž. přenesená",N132,0)</f>
        <v>0</v>
      </c>
      <c r="BI132" s="144">
        <f>IF(U132="nulová",N132,0)</f>
        <v>0</v>
      </c>
      <c r="BJ132" s="18" t="s">
        <v>74</v>
      </c>
      <c r="BK132" s="144">
        <f>ROUND(L132*K132,2)</f>
        <v>0</v>
      </c>
      <c r="BL132" s="18" t="s">
        <v>137</v>
      </c>
      <c r="BM132" s="18" t="s">
        <v>241</v>
      </c>
    </row>
    <row r="133" spans="2:65" s="1" customFormat="1" ht="38.25" customHeight="1">
      <c r="B133" s="135"/>
      <c r="C133" s="136">
        <v>7</v>
      </c>
      <c r="D133" s="136" t="s">
        <v>133</v>
      </c>
      <c r="E133" s="137" t="s">
        <v>261</v>
      </c>
      <c r="F133" s="275" t="s">
        <v>262</v>
      </c>
      <c r="G133" s="275"/>
      <c r="H133" s="275"/>
      <c r="I133" s="275"/>
      <c r="J133" s="138" t="s">
        <v>175</v>
      </c>
      <c r="K133" s="139">
        <v>7.6</v>
      </c>
      <c r="L133" s="271"/>
      <c r="M133" s="271"/>
      <c r="N133" s="271">
        <f>ROUND(L133*K133,2)</f>
        <v>0</v>
      </c>
      <c r="O133" s="271"/>
      <c r="P133" s="271"/>
      <c r="Q133" s="271"/>
      <c r="R133" s="140"/>
      <c r="T133" s="141" t="s">
        <v>5</v>
      </c>
      <c r="U133" s="40" t="s">
        <v>34</v>
      </c>
      <c r="V133" s="142">
        <v>0</v>
      </c>
      <c r="W133" s="142">
        <f>V133*K133</f>
        <v>0</v>
      </c>
      <c r="X133" s="142">
        <v>0</v>
      </c>
      <c r="Y133" s="142">
        <f>X133*K133</f>
        <v>0</v>
      </c>
      <c r="Z133" s="142">
        <v>0</v>
      </c>
      <c r="AA133" s="143">
        <f>Z133*K133</f>
        <v>0</v>
      </c>
      <c r="AR133" s="18" t="s">
        <v>137</v>
      </c>
      <c r="AT133" s="18" t="s">
        <v>133</v>
      </c>
      <c r="AU133" s="18" t="s">
        <v>90</v>
      </c>
      <c r="AY133" s="18" t="s">
        <v>132</v>
      </c>
      <c r="BE133" s="144">
        <f>IF(U133="základní",N133,0)</f>
        <v>0</v>
      </c>
      <c r="BF133" s="144">
        <f>IF(U133="snížená",N133,0)</f>
        <v>0</v>
      </c>
      <c r="BG133" s="144">
        <f>IF(U133="zákl. přenesená",N133,0)</f>
        <v>0</v>
      </c>
      <c r="BH133" s="144">
        <f>IF(U133="sníž. přenesená",N133,0)</f>
        <v>0</v>
      </c>
      <c r="BI133" s="144">
        <f>IF(U133="nulová",N133,0)</f>
        <v>0</v>
      </c>
      <c r="BJ133" s="18" t="s">
        <v>74</v>
      </c>
      <c r="BK133" s="144">
        <f>ROUND(L133*K133,2)</f>
        <v>0</v>
      </c>
      <c r="BL133" s="18" t="s">
        <v>137</v>
      </c>
      <c r="BM133" s="18" t="s">
        <v>243</v>
      </c>
    </row>
    <row r="134" spans="2:65" s="9" customFormat="1" ht="37.35" customHeight="1">
      <c r="B134" s="124"/>
      <c r="C134" s="125"/>
      <c r="D134" s="126" t="s">
        <v>107</v>
      </c>
      <c r="E134" s="126"/>
      <c r="F134" s="126"/>
      <c r="G134" s="126"/>
      <c r="H134" s="126"/>
      <c r="I134" s="126"/>
      <c r="J134" s="126"/>
      <c r="K134" s="126"/>
      <c r="L134" s="126"/>
      <c r="M134" s="126"/>
      <c r="N134" s="276">
        <f>N135+N137</f>
        <v>0</v>
      </c>
      <c r="O134" s="277"/>
      <c r="P134" s="277"/>
      <c r="Q134" s="277"/>
      <c r="R134" s="127"/>
      <c r="T134" s="128"/>
      <c r="U134" s="125"/>
      <c r="V134" s="125"/>
      <c r="W134" s="129" t="e">
        <f>#REF!+#REF!+#REF!+W135+#REF!+W137+#REF!</f>
        <v>#REF!</v>
      </c>
      <c r="X134" s="125"/>
      <c r="Y134" s="129" t="e">
        <f>#REF!+#REF!+#REF!+Y135+#REF!+Y137+#REF!</f>
        <v>#REF!</v>
      </c>
      <c r="Z134" s="125"/>
      <c r="AA134" s="130" t="e">
        <f>#REF!+#REF!+#REF!+AA135+#REF!+AA137+#REF!</f>
        <v>#REF!</v>
      </c>
      <c r="AR134" s="131" t="s">
        <v>74</v>
      </c>
      <c r="AT134" s="132" t="s">
        <v>67</v>
      </c>
      <c r="AU134" s="132" t="s">
        <v>68</v>
      </c>
      <c r="AY134" s="131" t="s">
        <v>132</v>
      </c>
      <c r="BK134" s="133" t="e">
        <f>#REF!+#REF!+#REF!+BK135+#REF!+BK137+#REF!</f>
        <v>#REF!</v>
      </c>
    </row>
    <row r="135" spans="2:65" s="9" customFormat="1" ht="29.85" customHeight="1">
      <c r="B135" s="124"/>
      <c r="C135" s="125"/>
      <c r="D135" s="134" t="s">
        <v>111</v>
      </c>
      <c r="E135" s="134"/>
      <c r="F135" s="134"/>
      <c r="G135" s="134"/>
      <c r="H135" s="134"/>
      <c r="I135" s="134"/>
      <c r="J135" s="134"/>
      <c r="K135" s="134"/>
      <c r="L135" s="134"/>
      <c r="M135" s="134"/>
      <c r="N135" s="278">
        <f>BK135</f>
        <v>0</v>
      </c>
      <c r="O135" s="279"/>
      <c r="P135" s="279"/>
      <c r="Q135" s="279"/>
      <c r="R135" s="127"/>
      <c r="T135" s="128"/>
      <c r="U135" s="125"/>
      <c r="V135" s="125"/>
      <c r="W135" s="129">
        <f>SUM(W136:W136)</f>
        <v>0</v>
      </c>
      <c r="X135" s="125"/>
      <c r="Y135" s="129">
        <f>SUM(Y136:Y136)</f>
        <v>0</v>
      </c>
      <c r="Z135" s="125"/>
      <c r="AA135" s="130">
        <f>SUM(AA136:AA136)</f>
        <v>0</v>
      </c>
      <c r="AR135" s="131" t="s">
        <v>74</v>
      </c>
      <c r="AT135" s="132" t="s">
        <v>67</v>
      </c>
      <c r="AU135" s="132" t="s">
        <v>74</v>
      </c>
      <c r="AY135" s="131" t="s">
        <v>132</v>
      </c>
      <c r="BK135" s="133">
        <f>SUM(BK136:BK136)</f>
        <v>0</v>
      </c>
    </row>
    <row r="136" spans="2:65" s="1" customFormat="1" ht="16.5" customHeight="1">
      <c r="B136" s="135"/>
      <c r="C136" s="136">
        <v>8</v>
      </c>
      <c r="D136" s="136" t="s">
        <v>133</v>
      </c>
      <c r="E136" s="137" t="s">
        <v>370</v>
      </c>
      <c r="F136" s="275" t="s">
        <v>371</v>
      </c>
      <c r="G136" s="275"/>
      <c r="H136" s="275"/>
      <c r="I136" s="275"/>
      <c r="J136" s="138" t="s">
        <v>201</v>
      </c>
      <c r="K136" s="139">
        <v>10</v>
      </c>
      <c r="L136" s="271"/>
      <c r="M136" s="271"/>
      <c r="N136" s="271">
        <f>ROUND(L136*K136,2)</f>
        <v>0</v>
      </c>
      <c r="O136" s="271"/>
      <c r="P136" s="271"/>
      <c r="Q136" s="271"/>
      <c r="R136" s="140"/>
      <c r="T136" s="141" t="s">
        <v>5</v>
      </c>
      <c r="U136" s="40" t="s">
        <v>34</v>
      </c>
      <c r="V136" s="142">
        <v>0</v>
      </c>
      <c r="W136" s="142">
        <f>V136*K136</f>
        <v>0</v>
      </c>
      <c r="X136" s="142">
        <v>0</v>
      </c>
      <c r="Y136" s="142">
        <f>X136*K136</f>
        <v>0</v>
      </c>
      <c r="Z136" s="142">
        <v>0</v>
      </c>
      <c r="AA136" s="143">
        <f>Z136*K136</f>
        <v>0</v>
      </c>
      <c r="AR136" s="18" t="s">
        <v>137</v>
      </c>
      <c r="AT136" s="18" t="s">
        <v>133</v>
      </c>
      <c r="AU136" s="18" t="s">
        <v>90</v>
      </c>
      <c r="AY136" s="18" t="s">
        <v>132</v>
      </c>
      <c r="BE136" s="144">
        <f>IF(U136="základní",N136,0)</f>
        <v>0</v>
      </c>
      <c r="BF136" s="144">
        <f>IF(U136="snížená",N136,0)</f>
        <v>0</v>
      </c>
      <c r="BG136" s="144">
        <f>IF(U136="zákl. přenesená",N136,0)</f>
        <v>0</v>
      </c>
      <c r="BH136" s="144">
        <f>IF(U136="sníž. přenesená",N136,0)</f>
        <v>0</v>
      </c>
      <c r="BI136" s="144">
        <f>IF(U136="nulová",N136,0)</f>
        <v>0</v>
      </c>
      <c r="BJ136" s="18" t="s">
        <v>74</v>
      </c>
      <c r="BK136" s="144">
        <f>ROUND(L136*K136,2)</f>
        <v>0</v>
      </c>
      <c r="BL136" s="18" t="s">
        <v>137</v>
      </c>
      <c r="BM136" s="18" t="s">
        <v>279</v>
      </c>
    </row>
    <row r="137" spans="2:65" s="9" customFormat="1" ht="29.85" customHeight="1">
      <c r="B137" s="124"/>
      <c r="C137" s="125"/>
      <c r="D137" s="134" t="s">
        <v>113</v>
      </c>
      <c r="E137" s="134"/>
      <c r="F137" s="134"/>
      <c r="G137" s="134"/>
      <c r="H137" s="134"/>
      <c r="I137" s="134"/>
      <c r="J137" s="134"/>
      <c r="K137" s="134"/>
      <c r="L137" s="134"/>
      <c r="M137" s="134"/>
      <c r="N137" s="278">
        <f>BK137</f>
        <v>0</v>
      </c>
      <c r="O137" s="279"/>
      <c r="P137" s="279"/>
      <c r="Q137" s="279"/>
      <c r="R137" s="127"/>
      <c r="T137" s="128"/>
      <c r="U137" s="125"/>
      <c r="V137" s="125"/>
      <c r="W137" s="129">
        <f>W138</f>
        <v>0</v>
      </c>
      <c r="X137" s="125"/>
      <c r="Y137" s="129">
        <f>Y138</f>
        <v>0</v>
      </c>
      <c r="Z137" s="125"/>
      <c r="AA137" s="130">
        <f>AA138</f>
        <v>0</v>
      </c>
      <c r="AR137" s="131" t="s">
        <v>90</v>
      </c>
      <c r="AT137" s="132" t="s">
        <v>67</v>
      </c>
      <c r="AU137" s="132" t="s">
        <v>74</v>
      </c>
      <c r="AY137" s="131" t="s">
        <v>132</v>
      </c>
      <c r="BK137" s="133">
        <f>BK138</f>
        <v>0</v>
      </c>
    </row>
    <row r="138" spans="2:65" s="1" customFormat="1" ht="38.25" customHeight="1">
      <c r="B138" s="135"/>
      <c r="C138" s="136">
        <v>9</v>
      </c>
      <c r="D138" s="136" t="s">
        <v>133</v>
      </c>
      <c r="E138" s="137" t="s">
        <v>300</v>
      </c>
      <c r="F138" s="275" t="s">
        <v>301</v>
      </c>
      <c r="G138" s="275"/>
      <c r="H138" s="275"/>
      <c r="I138" s="275"/>
      <c r="J138" s="138" t="s">
        <v>148</v>
      </c>
      <c r="K138" s="139">
        <v>9</v>
      </c>
      <c r="L138" s="271"/>
      <c r="M138" s="271"/>
      <c r="N138" s="271">
        <f>ROUND(L138*K138,2)</f>
        <v>0</v>
      </c>
      <c r="O138" s="271"/>
      <c r="P138" s="271"/>
      <c r="Q138" s="271"/>
      <c r="R138" s="140"/>
      <c r="T138" s="141" t="s">
        <v>5</v>
      </c>
      <c r="U138" s="40" t="s">
        <v>34</v>
      </c>
      <c r="V138" s="142">
        <v>0</v>
      </c>
      <c r="W138" s="142">
        <f>V138*K138</f>
        <v>0</v>
      </c>
      <c r="X138" s="142">
        <v>0</v>
      </c>
      <c r="Y138" s="142">
        <f>X138*K138</f>
        <v>0</v>
      </c>
      <c r="Z138" s="142">
        <v>0</v>
      </c>
      <c r="AA138" s="143">
        <f>Z138*K138</f>
        <v>0</v>
      </c>
      <c r="AR138" s="18" t="s">
        <v>159</v>
      </c>
      <c r="AT138" s="18" t="s">
        <v>133</v>
      </c>
      <c r="AU138" s="18" t="s">
        <v>90</v>
      </c>
      <c r="AY138" s="18" t="s">
        <v>132</v>
      </c>
      <c r="BE138" s="144">
        <f>IF(U138="základní",N138,0)</f>
        <v>0</v>
      </c>
      <c r="BF138" s="144">
        <f>IF(U138="snížená",N138,0)</f>
        <v>0</v>
      </c>
      <c r="BG138" s="144">
        <f>IF(U138="zákl. přenesená",N138,0)</f>
        <v>0</v>
      </c>
      <c r="BH138" s="144">
        <f>IF(U138="sníž. přenesená",N138,0)</f>
        <v>0</v>
      </c>
      <c r="BI138" s="144">
        <f>IF(U138="nulová",N138,0)</f>
        <v>0</v>
      </c>
      <c r="BJ138" s="18" t="s">
        <v>74</v>
      </c>
      <c r="BK138" s="144">
        <f>ROUND(L138*K138,2)</f>
        <v>0</v>
      </c>
      <c r="BL138" s="18" t="s">
        <v>159</v>
      </c>
      <c r="BM138" s="18" t="s">
        <v>291</v>
      </c>
    </row>
    <row r="139" spans="2:65" s="9" customFormat="1" ht="37.35" customHeight="1">
      <c r="B139" s="124"/>
      <c r="C139" s="125"/>
      <c r="D139" s="126" t="s">
        <v>114</v>
      </c>
      <c r="E139" s="126"/>
      <c r="F139" s="126"/>
      <c r="G139" s="126"/>
      <c r="H139" s="126"/>
      <c r="I139" s="126"/>
      <c r="J139" s="126"/>
      <c r="K139" s="126"/>
      <c r="L139" s="126"/>
      <c r="M139" s="126"/>
      <c r="N139" s="276">
        <f>BK139</f>
        <v>0</v>
      </c>
      <c r="O139" s="277"/>
      <c r="P139" s="277"/>
      <c r="Q139" s="277"/>
      <c r="R139" s="127"/>
      <c r="T139" s="128"/>
      <c r="U139" s="125"/>
      <c r="V139" s="125"/>
      <c r="W139" s="129">
        <f>W140</f>
        <v>0</v>
      </c>
      <c r="X139" s="125"/>
      <c r="Y139" s="129">
        <f>Y140</f>
        <v>0</v>
      </c>
      <c r="Z139" s="125"/>
      <c r="AA139" s="130">
        <f>AA140</f>
        <v>0</v>
      </c>
      <c r="AR139" s="131" t="s">
        <v>303</v>
      </c>
      <c r="AT139" s="132" t="s">
        <v>67</v>
      </c>
      <c r="AU139" s="132" t="s">
        <v>68</v>
      </c>
      <c r="AY139" s="131" t="s">
        <v>132</v>
      </c>
      <c r="BK139" s="133">
        <f>BK140</f>
        <v>0</v>
      </c>
    </row>
    <row r="140" spans="2:65" s="9" customFormat="1" ht="19.899999999999999" customHeight="1">
      <c r="B140" s="124"/>
      <c r="C140" s="125"/>
      <c r="D140" s="134" t="s">
        <v>115</v>
      </c>
      <c r="E140" s="134"/>
      <c r="F140" s="134"/>
      <c r="G140" s="134"/>
      <c r="H140" s="134"/>
      <c r="I140" s="134"/>
      <c r="J140" s="134"/>
      <c r="K140" s="134"/>
      <c r="L140" s="134"/>
      <c r="M140" s="134"/>
      <c r="N140" s="273">
        <f>BK140</f>
        <v>0</v>
      </c>
      <c r="O140" s="274"/>
      <c r="P140" s="274"/>
      <c r="Q140" s="274"/>
      <c r="R140" s="127"/>
      <c r="T140" s="128"/>
      <c r="U140" s="125"/>
      <c r="V140" s="125"/>
      <c r="W140" s="129">
        <f>SUM(W141:W143)</f>
        <v>0</v>
      </c>
      <c r="X140" s="125"/>
      <c r="Y140" s="129">
        <f>SUM(Y141:Y143)</f>
        <v>0</v>
      </c>
      <c r="Z140" s="125"/>
      <c r="AA140" s="130">
        <f>SUM(AA141:AA143)</f>
        <v>0</v>
      </c>
      <c r="AR140" s="131" t="s">
        <v>303</v>
      </c>
      <c r="AT140" s="132" t="s">
        <v>67</v>
      </c>
      <c r="AU140" s="132" t="s">
        <v>74</v>
      </c>
      <c r="AY140" s="131" t="s">
        <v>132</v>
      </c>
      <c r="BK140" s="133">
        <f>SUM(BK141:BK143)</f>
        <v>0</v>
      </c>
    </row>
    <row r="141" spans="2:65" s="1" customFormat="1" ht="25.5" customHeight="1">
      <c r="B141" s="135"/>
      <c r="C141" s="136">
        <v>10</v>
      </c>
      <c r="D141" s="136" t="s">
        <v>133</v>
      </c>
      <c r="E141" s="137" t="s">
        <v>308</v>
      </c>
      <c r="F141" s="275" t="s">
        <v>309</v>
      </c>
      <c r="G141" s="275"/>
      <c r="H141" s="275"/>
      <c r="I141" s="275"/>
      <c r="J141" s="138" t="s">
        <v>175</v>
      </c>
      <c r="K141" s="139">
        <v>8.56</v>
      </c>
      <c r="L141" s="271"/>
      <c r="M141" s="271"/>
      <c r="N141" s="271">
        <f>ROUND(L141*K141,2)</f>
        <v>0</v>
      </c>
      <c r="O141" s="271"/>
      <c r="P141" s="271"/>
      <c r="Q141" s="271"/>
      <c r="R141" s="140"/>
      <c r="T141" s="141" t="s">
        <v>5</v>
      </c>
      <c r="U141" s="40" t="s">
        <v>34</v>
      </c>
      <c r="V141" s="142">
        <v>0</v>
      </c>
      <c r="W141" s="142">
        <f>V141*K141</f>
        <v>0</v>
      </c>
      <c r="X141" s="142">
        <v>0</v>
      </c>
      <c r="Y141" s="142">
        <f>X141*K141</f>
        <v>0</v>
      </c>
      <c r="Z141" s="142">
        <v>0</v>
      </c>
      <c r="AA141" s="143">
        <f>Z141*K141</f>
        <v>0</v>
      </c>
      <c r="AR141" s="18" t="s">
        <v>229</v>
      </c>
      <c r="AT141" s="18" t="s">
        <v>133</v>
      </c>
      <c r="AU141" s="18" t="s">
        <v>90</v>
      </c>
      <c r="AY141" s="18" t="s">
        <v>132</v>
      </c>
      <c r="BE141" s="144">
        <f>IF(U141="základní",N141,0)</f>
        <v>0</v>
      </c>
      <c r="BF141" s="144">
        <f>IF(U141="snížená",N141,0)</f>
        <v>0</v>
      </c>
      <c r="BG141" s="144">
        <f>IF(U141="zákl. přenesená",N141,0)</f>
        <v>0</v>
      </c>
      <c r="BH141" s="144">
        <f>IF(U141="sníž. přenesená",N141,0)</f>
        <v>0</v>
      </c>
      <c r="BI141" s="144">
        <f>IF(U141="nulová",N141,0)</f>
        <v>0</v>
      </c>
      <c r="BJ141" s="18" t="s">
        <v>74</v>
      </c>
      <c r="BK141" s="144">
        <f>ROUND(L141*K141,2)</f>
        <v>0</v>
      </c>
      <c r="BL141" s="18" t="s">
        <v>229</v>
      </c>
      <c r="BM141" s="18" t="s">
        <v>328</v>
      </c>
    </row>
    <row r="142" spans="2:65" s="1" customFormat="1" ht="38.25" customHeight="1">
      <c r="B142" s="135"/>
      <c r="C142" s="136">
        <v>11</v>
      </c>
      <c r="D142" s="136" t="s">
        <v>133</v>
      </c>
      <c r="E142" s="137" t="s">
        <v>311</v>
      </c>
      <c r="F142" s="275" t="s">
        <v>312</v>
      </c>
      <c r="G142" s="275"/>
      <c r="H142" s="275"/>
      <c r="I142" s="275"/>
      <c r="J142" s="138" t="s">
        <v>175</v>
      </c>
      <c r="K142" s="139">
        <v>8.56</v>
      </c>
      <c r="L142" s="271"/>
      <c r="M142" s="271"/>
      <c r="N142" s="271">
        <f>ROUND(L142*K142,2)</f>
        <v>0</v>
      </c>
      <c r="O142" s="271"/>
      <c r="P142" s="271"/>
      <c r="Q142" s="271"/>
      <c r="R142" s="140"/>
      <c r="T142" s="141" t="s">
        <v>5</v>
      </c>
      <c r="U142" s="40" t="s">
        <v>34</v>
      </c>
      <c r="V142" s="142">
        <v>0</v>
      </c>
      <c r="W142" s="142">
        <f>V142*K142</f>
        <v>0</v>
      </c>
      <c r="X142" s="142">
        <v>0</v>
      </c>
      <c r="Y142" s="142">
        <f>X142*K142</f>
        <v>0</v>
      </c>
      <c r="Z142" s="142">
        <v>0</v>
      </c>
      <c r="AA142" s="143">
        <f>Z142*K142</f>
        <v>0</v>
      </c>
      <c r="AR142" s="18" t="s">
        <v>229</v>
      </c>
      <c r="AT142" s="18" t="s">
        <v>133</v>
      </c>
      <c r="AU142" s="18" t="s">
        <v>90</v>
      </c>
      <c r="AY142" s="18" t="s">
        <v>132</v>
      </c>
      <c r="BE142" s="144">
        <f>IF(U142="základní",N142,0)</f>
        <v>0</v>
      </c>
      <c r="BF142" s="144">
        <f>IF(U142="snížená",N142,0)</f>
        <v>0</v>
      </c>
      <c r="BG142" s="144">
        <f>IF(U142="zákl. přenesená",N142,0)</f>
        <v>0</v>
      </c>
      <c r="BH142" s="144">
        <f>IF(U142="sníž. přenesená",N142,0)</f>
        <v>0</v>
      </c>
      <c r="BI142" s="144">
        <f>IF(U142="nulová",N142,0)</f>
        <v>0</v>
      </c>
      <c r="BJ142" s="18" t="s">
        <v>74</v>
      </c>
      <c r="BK142" s="144">
        <f>ROUND(L142*K142,2)</f>
        <v>0</v>
      </c>
      <c r="BL142" s="18" t="s">
        <v>229</v>
      </c>
      <c r="BM142" s="18" t="s">
        <v>372</v>
      </c>
    </row>
    <row r="143" spans="2:65" s="1" customFormat="1" ht="38.25" customHeight="1">
      <c r="B143" s="135"/>
      <c r="C143" s="136">
        <v>12</v>
      </c>
      <c r="D143" s="136" t="s">
        <v>133</v>
      </c>
      <c r="E143" s="137" t="s">
        <v>314</v>
      </c>
      <c r="F143" s="275" t="s">
        <v>315</v>
      </c>
      <c r="G143" s="275"/>
      <c r="H143" s="275"/>
      <c r="I143" s="275"/>
      <c r="J143" s="138" t="s">
        <v>148</v>
      </c>
      <c r="K143" s="139">
        <v>10</v>
      </c>
      <c r="L143" s="271"/>
      <c r="M143" s="271"/>
      <c r="N143" s="271">
        <f>ROUND(L143*K143,2)</f>
        <v>0</v>
      </c>
      <c r="O143" s="271"/>
      <c r="P143" s="271"/>
      <c r="Q143" s="271"/>
      <c r="R143" s="140"/>
      <c r="T143" s="141" t="s">
        <v>5</v>
      </c>
      <c r="U143" s="40" t="s">
        <v>34</v>
      </c>
      <c r="V143" s="142">
        <v>0</v>
      </c>
      <c r="W143" s="142">
        <f>V143*K143</f>
        <v>0</v>
      </c>
      <c r="X143" s="142">
        <v>0</v>
      </c>
      <c r="Y143" s="142">
        <f>X143*K143</f>
        <v>0</v>
      </c>
      <c r="Z143" s="142">
        <v>0</v>
      </c>
      <c r="AA143" s="143">
        <f>Z143*K143</f>
        <v>0</v>
      </c>
      <c r="AR143" s="18" t="s">
        <v>229</v>
      </c>
      <c r="AT143" s="18" t="s">
        <v>133</v>
      </c>
      <c r="AU143" s="18" t="s">
        <v>90</v>
      </c>
      <c r="AY143" s="18" t="s">
        <v>132</v>
      </c>
      <c r="BE143" s="144">
        <f>IF(U143="základní",N143,0)</f>
        <v>0</v>
      </c>
      <c r="BF143" s="144">
        <f>IF(U143="snížená",N143,0)</f>
        <v>0</v>
      </c>
      <c r="BG143" s="144">
        <f>IF(U143="zákl. přenesená",N143,0)</f>
        <v>0</v>
      </c>
      <c r="BH143" s="144">
        <f>IF(U143="sníž. přenesená",N143,0)</f>
        <v>0</v>
      </c>
      <c r="BI143" s="144">
        <f>IF(U143="nulová",N143,0)</f>
        <v>0</v>
      </c>
      <c r="BJ143" s="18" t="s">
        <v>74</v>
      </c>
      <c r="BK143" s="144">
        <f>ROUND(L143*K143,2)</f>
        <v>0</v>
      </c>
      <c r="BL143" s="18" t="s">
        <v>229</v>
      </c>
      <c r="BM143" s="18" t="s">
        <v>373</v>
      </c>
    </row>
    <row r="144" spans="2:65" s="9" customFormat="1" ht="37.35" customHeight="1">
      <c r="B144" s="124"/>
      <c r="C144" s="125"/>
      <c r="D144" s="126" t="s">
        <v>116</v>
      </c>
      <c r="E144" s="126"/>
      <c r="F144" s="126"/>
      <c r="G144" s="126"/>
      <c r="H144" s="126"/>
      <c r="I144" s="126"/>
      <c r="J144" s="126"/>
      <c r="K144" s="126"/>
      <c r="L144" s="126"/>
      <c r="M144" s="126"/>
      <c r="N144" s="276">
        <f>BK144</f>
        <v>0</v>
      </c>
      <c r="O144" s="277"/>
      <c r="P144" s="277"/>
      <c r="Q144" s="277"/>
      <c r="R144" s="127"/>
      <c r="T144" s="128"/>
      <c r="U144" s="125"/>
      <c r="V144" s="125"/>
      <c r="W144" s="129">
        <f>W145</f>
        <v>0</v>
      </c>
      <c r="X144" s="125"/>
      <c r="Y144" s="129">
        <f>Y145</f>
        <v>0</v>
      </c>
      <c r="Z144" s="125"/>
      <c r="AA144" s="130">
        <f>AA145</f>
        <v>0</v>
      </c>
      <c r="AR144" s="131" t="s">
        <v>317</v>
      </c>
      <c r="AT144" s="132" t="s">
        <v>67</v>
      </c>
      <c r="AU144" s="132" t="s">
        <v>68</v>
      </c>
      <c r="AY144" s="131" t="s">
        <v>132</v>
      </c>
      <c r="BK144" s="133">
        <f>BK145</f>
        <v>0</v>
      </c>
    </row>
    <row r="145" spans="2:65" s="9" customFormat="1" ht="19.899999999999999" customHeight="1">
      <c r="B145" s="124"/>
      <c r="C145" s="125"/>
      <c r="D145" s="134" t="s">
        <v>117</v>
      </c>
      <c r="E145" s="134"/>
      <c r="F145" s="134"/>
      <c r="G145" s="134"/>
      <c r="H145" s="134"/>
      <c r="I145" s="134"/>
      <c r="J145" s="134"/>
      <c r="K145" s="134"/>
      <c r="L145" s="134"/>
      <c r="M145" s="134"/>
      <c r="N145" s="273">
        <f>BK145</f>
        <v>0</v>
      </c>
      <c r="O145" s="274"/>
      <c r="P145" s="274"/>
      <c r="Q145" s="274"/>
      <c r="R145" s="127"/>
      <c r="T145" s="128"/>
      <c r="U145" s="125"/>
      <c r="V145" s="125"/>
      <c r="W145" s="129">
        <f>W146</f>
        <v>0</v>
      </c>
      <c r="X145" s="125"/>
      <c r="Y145" s="129">
        <f>Y146</f>
        <v>0</v>
      </c>
      <c r="Z145" s="125"/>
      <c r="AA145" s="130">
        <f>AA146</f>
        <v>0</v>
      </c>
      <c r="AR145" s="131" t="s">
        <v>317</v>
      </c>
      <c r="AT145" s="132" t="s">
        <v>67</v>
      </c>
      <c r="AU145" s="132" t="s">
        <v>74</v>
      </c>
      <c r="AY145" s="131" t="s">
        <v>132</v>
      </c>
      <c r="BK145" s="133">
        <f>BK146</f>
        <v>0</v>
      </c>
    </row>
    <row r="146" spans="2:65" s="1" customFormat="1" ht="16.5" customHeight="1">
      <c r="B146" s="135"/>
      <c r="C146" s="136">
        <v>13</v>
      </c>
      <c r="D146" s="136" t="s">
        <v>133</v>
      </c>
      <c r="E146" s="137" t="s">
        <v>318</v>
      </c>
      <c r="F146" s="275" t="s">
        <v>319</v>
      </c>
      <c r="G146" s="275"/>
      <c r="H146" s="275"/>
      <c r="I146" s="275"/>
      <c r="J146" s="138" t="s">
        <v>320</v>
      </c>
      <c r="K146" s="139">
        <v>1</v>
      </c>
      <c r="L146" s="271"/>
      <c r="M146" s="271"/>
      <c r="N146" s="271">
        <f>ROUND(L146*K146,2)</f>
        <v>0</v>
      </c>
      <c r="O146" s="271"/>
      <c r="P146" s="271"/>
      <c r="Q146" s="271"/>
      <c r="R146" s="140"/>
      <c r="T146" s="141" t="s">
        <v>5</v>
      </c>
      <c r="U146" s="151" t="s">
        <v>34</v>
      </c>
      <c r="V146" s="152">
        <v>0</v>
      </c>
      <c r="W146" s="152">
        <f>V146*K146</f>
        <v>0</v>
      </c>
      <c r="X146" s="152">
        <v>0</v>
      </c>
      <c r="Y146" s="152">
        <f>X146*K146</f>
        <v>0</v>
      </c>
      <c r="Z146" s="152">
        <v>0</v>
      </c>
      <c r="AA146" s="153">
        <f>Z146*K146</f>
        <v>0</v>
      </c>
      <c r="AR146" s="18" t="s">
        <v>137</v>
      </c>
      <c r="AT146" s="18" t="s">
        <v>133</v>
      </c>
      <c r="AU146" s="18" t="s">
        <v>90</v>
      </c>
      <c r="AY146" s="18" t="s">
        <v>132</v>
      </c>
      <c r="BE146" s="144">
        <f>IF(U146="základní",N146,0)</f>
        <v>0</v>
      </c>
      <c r="BF146" s="144">
        <f>IF(U146="snížená",N146,0)</f>
        <v>0</v>
      </c>
      <c r="BG146" s="144">
        <f>IF(U146="zákl. přenesená",N146,0)</f>
        <v>0</v>
      </c>
      <c r="BH146" s="144">
        <f>IF(U146="sníž. přenesená",N146,0)</f>
        <v>0</v>
      </c>
      <c r="BI146" s="144">
        <f>IF(U146="nulová",N146,0)</f>
        <v>0</v>
      </c>
      <c r="BJ146" s="18" t="s">
        <v>74</v>
      </c>
      <c r="BK146" s="144">
        <f>ROUND(L146*K146,2)</f>
        <v>0</v>
      </c>
      <c r="BL146" s="18" t="s">
        <v>137</v>
      </c>
      <c r="BM146" s="18" t="s">
        <v>307</v>
      </c>
    </row>
    <row r="147" spans="2:65" s="1" customFormat="1" ht="6.95" customHeight="1">
      <c r="B147" s="55"/>
      <c r="C147" s="56"/>
      <c r="D147" s="56"/>
      <c r="E147" s="56"/>
      <c r="F147" s="56"/>
      <c r="G147" s="56"/>
      <c r="H147" s="56"/>
      <c r="I147" s="56"/>
      <c r="J147" s="56"/>
      <c r="K147" s="56"/>
      <c r="L147" s="56"/>
      <c r="M147" s="56"/>
      <c r="N147" s="56"/>
      <c r="O147" s="56"/>
      <c r="P147" s="56"/>
      <c r="Q147" s="56"/>
      <c r="R147" s="57"/>
    </row>
  </sheetData>
  <mergeCells count="116">
    <mergeCell ref="H1:K1"/>
    <mergeCell ref="C2:Q2"/>
    <mergeCell ref="S2:AC2"/>
    <mergeCell ref="C4:Q4"/>
    <mergeCell ref="F6:P6"/>
    <mergeCell ref="F7:P7"/>
    <mergeCell ref="O18:P18"/>
    <mergeCell ref="O20:P20"/>
    <mergeCell ref="O21:P21"/>
    <mergeCell ref="E24:L24"/>
    <mergeCell ref="M27:P27"/>
    <mergeCell ref="M28:P28"/>
    <mergeCell ref="O9:P9"/>
    <mergeCell ref="O11:P11"/>
    <mergeCell ref="O12:P12"/>
    <mergeCell ref="O14:P14"/>
    <mergeCell ref="O15:P15"/>
    <mergeCell ref="O17:P17"/>
    <mergeCell ref="H35:J35"/>
    <mergeCell ref="M35:P35"/>
    <mergeCell ref="H36:J36"/>
    <mergeCell ref="M36:P36"/>
    <mergeCell ref="L38:P38"/>
    <mergeCell ref="C76:Q76"/>
    <mergeCell ref="M30:P30"/>
    <mergeCell ref="H32:J32"/>
    <mergeCell ref="M32:P32"/>
    <mergeCell ref="H33:J33"/>
    <mergeCell ref="M33:P33"/>
    <mergeCell ref="H34:J34"/>
    <mergeCell ref="M34:P34"/>
    <mergeCell ref="N88:Q88"/>
    <mergeCell ref="N89:Q89"/>
    <mergeCell ref="N90:Q90"/>
    <mergeCell ref="F78:P78"/>
    <mergeCell ref="F79:P79"/>
    <mergeCell ref="M81:P81"/>
    <mergeCell ref="M83:Q83"/>
    <mergeCell ref="M84:Q84"/>
    <mergeCell ref="C86:G86"/>
    <mergeCell ref="N86:Q86"/>
    <mergeCell ref="N96:Q96"/>
    <mergeCell ref="N97:Q97"/>
    <mergeCell ref="N98:Q98"/>
    <mergeCell ref="N99:Q99"/>
    <mergeCell ref="N101:Q101"/>
    <mergeCell ref="L103:Q103"/>
    <mergeCell ref="N94:Q94"/>
    <mergeCell ref="N95:Q95"/>
    <mergeCell ref="N91:Q91"/>
    <mergeCell ref="N92:Q92"/>
    <mergeCell ref="N93:Q93"/>
    <mergeCell ref="F119:I119"/>
    <mergeCell ref="L119:M119"/>
    <mergeCell ref="N119:Q119"/>
    <mergeCell ref="N120:Q120"/>
    <mergeCell ref="N121:Q121"/>
    <mergeCell ref="C109:Q109"/>
    <mergeCell ref="F111:P111"/>
    <mergeCell ref="F112:P112"/>
    <mergeCell ref="M114:P114"/>
    <mergeCell ref="M116:Q116"/>
    <mergeCell ref="M117:Q117"/>
    <mergeCell ref="N127:Q127"/>
    <mergeCell ref="F125:I125"/>
    <mergeCell ref="L125:M125"/>
    <mergeCell ref="N125:Q125"/>
    <mergeCell ref="F126:I126"/>
    <mergeCell ref="L126:M126"/>
    <mergeCell ref="N126:Q126"/>
    <mergeCell ref="N122:Q122"/>
    <mergeCell ref="F123:I123"/>
    <mergeCell ref="L123:M123"/>
    <mergeCell ref="N123:Q123"/>
    <mergeCell ref="N124:Q124"/>
    <mergeCell ref="N129:Q129"/>
    <mergeCell ref="F130:I130"/>
    <mergeCell ref="L130:M130"/>
    <mergeCell ref="N130:Q130"/>
    <mergeCell ref="F131:I131"/>
    <mergeCell ref="L131:M131"/>
    <mergeCell ref="N131:Q131"/>
    <mergeCell ref="F128:I128"/>
    <mergeCell ref="L128:M128"/>
    <mergeCell ref="N128:Q128"/>
    <mergeCell ref="F136:I136"/>
    <mergeCell ref="L136:M136"/>
    <mergeCell ref="N136:Q136"/>
    <mergeCell ref="N135:Q135"/>
    <mergeCell ref="N134:Q134"/>
    <mergeCell ref="F132:I132"/>
    <mergeCell ref="L132:M132"/>
    <mergeCell ref="N132:Q132"/>
    <mergeCell ref="F133:I133"/>
    <mergeCell ref="L133:M133"/>
    <mergeCell ref="N133:Q133"/>
    <mergeCell ref="N139:Q139"/>
    <mergeCell ref="N140:Q140"/>
    <mergeCell ref="F141:I141"/>
    <mergeCell ref="L141:M141"/>
    <mergeCell ref="N141:Q141"/>
    <mergeCell ref="N137:Q137"/>
    <mergeCell ref="F138:I138"/>
    <mergeCell ref="L138:M138"/>
    <mergeCell ref="N138:Q138"/>
    <mergeCell ref="N144:Q144"/>
    <mergeCell ref="N145:Q145"/>
    <mergeCell ref="F146:I146"/>
    <mergeCell ref="L146:M146"/>
    <mergeCell ref="N146:Q146"/>
    <mergeCell ref="F142:I142"/>
    <mergeCell ref="L142:M142"/>
    <mergeCell ref="N142:Q142"/>
    <mergeCell ref="F143:I143"/>
    <mergeCell ref="L143:M143"/>
    <mergeCell ref="N143:Q143"/>
  </mergeCells>
  <hyperlinks>
    <hyperlink ref="F1:G1" location="C2" display="1) Krycí list rozpočtu"/>
    <hyperlink ref="H1:K1" location="C86" display="2) Rekapitulace rozpočtu"/>
    <hyperlink ref="L1" location="C129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190"/>
  <sheetViews>
    <sheetView showGridLines="0" workbookViewId="0">
      <pane ySplit="1" topLeftCell="A2" activePane="bottomLeft" state="frozen"/>
      <selection pane="bottomLeft" activeCell="D28" sqref="D28:P28"/>
    </sheetView>
  </sheetViews>
  <sheetFormatPr defaultRowHeight="13.5"/>
  <cols>
    <col min="1" max="1" width="8.33203125" style="188" customWidth="1"/>
    <col min="2" max="2" width="1.6640625" style="188" customWidth="1"/>
    <col min="3" max="3" width="4.1640625" style="188" customWidth="1"/>
    <col min="4" max="4" width="4.33203125" style="188" customWidth="1"/>
    <col min="5" max="5" width="17.1640625" style="188" customWidth="1"/>
    <col min="6" max="7" width="11.1640625" style="188" customWidth="1"/>
    <col min="8" max="8" width="12.5" style="188" customWidth="1"/>
    <col min="9" max="9" width="7" style="188" customWidth="1"/>
    <col min="10" max="10" width="5.1640625" style="188" customWidth="1"/>
    <col min="11" max="11" width="11.5" style="188" customWidth="1"/>
    <col min="12" max="12" width="12" style="188" customWidth="1"/>
    <col min="13" max="14" width="6" style="188" customWidth="1"/>
    <col min="15" max="15" width="2" style="188" customWidth="1"/>
    <col min="16" max="16" width="12.5" style="188" customWidth="1"/>
    <col min="17" max="17" width="4.1640625" style="188" customWidth="1"/>
    <col min="18" max="18" width="4.6640625" style="188" customWidth="1"/>
    <col min="19" max="19" width="8.1640625" style="188" customWidth="1"/>
    <col min="20" max="20" width="29.6640625" style="188" hidden="1" customWidth="1"/>
    <col min="21" max="21" width="16.33203125" style="188" hidden="1" customWidth="1"/>
    <col min="22" max="22" width="12.33203125" style="188" hidden="1" customWidth="1"/>
    <col min="23" max="23" width="16.33203125" style="188" hidden="1" customWidth="1"/>
    <col min="24" max="24" width="12.1640625" style="188" hidden="1" customWidth="1"/>
    <col min="25" max="25" width="15" style="188" hidden="1" customWidth="1"/>
    <col min="26" max="26" width="11" style="188" hidden="1" customWidth="1"/>
    <col min="27" max="27" width="15" style="188" hidden="1" customWidth="1"/>
    <col min="28" max="28" width="16.33203125" style="188" hidden="1" customWidth="1"/>
    <col min="29" max="29" width="11" style="188" customWidth="1"/>
    <col min="30" max="30" width="15" style="188" customWidth="1"/>
    <col min="31" max="31" width="16.33203125" style="188" customWidth="1"/>
    <col min="32" max="16384" width="9.33203125" style="188"/>
  </cols>
  <sheetData>
    <row r="1" spans="1:66" ht="21.75" customHeight="1">
      <c r="A1" s="99"/>
      <c r="B1" s="11"/>
      <c r="C1" s="11"/>
      <c r="D1" s="12" t="s">
        <v>1</v>
      </c>
      <c r="E1" s="11"/>
      <c r="F1" s="13" t="s">
        <v>85</v>
      </c>
      <c r="G1" s="13"/>
      <c r="H1" s="281" t="s">
        <v>86</v>
      </c>
      <c r="I1" s="281"/>
      <c r="J1" s="281"/>
      <c r="K1" s="281"/>
      <c r="L1" s="13" t="s">
        <v>87</v>
      </c>
      <c r="M1" s="11"/>
      <c r="N1" s="11"/>
      <c r="O1" s="12" t="s">
        <v>88</v>
      </c>
      <c r="P1" s="11"/>
      <c r="Q1" s="11"/>
      <c r="R1" s="11"/>
      <c r="S1" s="13" t="s">
        <v>89</v>
      </c>
      <c r="T1" s="13"/>
      <c r="U1" s="99"/>
      <c r="V1" s="99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266" t="s">
        <v>7</v>
      </c>
      <c r="D2" s="267"/>
      <c r="E2" s="267"/>
      <c r="F2" s="267"/>
      <c r="G2" s="267"/>
      <c r="H2" s="267"/>
      <c r="I2" s="267"/>
      <c r="J2" s="267"/>
      <c r="K2" s="267"/>
      <c r="L2" s="267"/>
      <c r="M2" s="267"/>
      <c r="N2" s="267"/>
      <c r="O2" s="267"/>
      <c r="P2" s="267"/>
      <c r="Q2" s="267"/>
      <c r="S2" s="264" t="s">
        <v>8</v>
      </c>
      <c r="T2" s="265"/>
      <c r="U2" s="265"/>
      <c r="V2" s="265"/>
      <c r="W2" s="265"/>
      <c r="X2" s="265"/>
      <c r="Y2" s="265"/>
      <c r="Z2" s="265"/>
      <c r="AA2" s="265"/>
      <c r="AB2" s="265"/>
      <c r="AC2" s="265"/>
      <c r="AT2" s="18" t="s">
        <v>79</v>
      </c>
    </row>
    <row r="3" spans="1:6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90</v>
      </c>
    </row>
    <row r="4" spans="1:66" ht="36.950000000000003" customHeight="1">
      <c r="B4" s="22"/>
      <c r="C4" s="238" t="s">
        <v>91</v>
      </c>
      <c r="D4" s="239"/>
      <c r="E4" s="239"/>
      <c r="F4" s="239"/>
      <c r="G4" s="239"/>
      <c r="H4" s="239"/>
      <c r="I4" s="239"/>
      <c r="J4" s="239"/>
      <c r="K4" s="239"/>
      <c r="L4" s="239"/>
      <c r="M4" s="239"/>
      <c r="N4" s="239"/>
      <c r="O4" s="239"/>
      <c r="P4" s="239"/>
      <c r="Q4" s="239"/>
      <c r="R4" s="23"/>
      <c r="T4" s="189" t="s">
        <v>13</v>
      </c>
      <c r="AT4" s="18" t="s">
        <v>6</v>
      </c>
    </row>
    <row r="5" spans="1:66" ht="6.95" customHeight="1">
      <c r="B5" s="22"/>
      <c r="C5" s="187"/>
      <c r="D5" s="187"/>
      <c r="E5" s="187"/>
      <c r="F5" s="187"/>
      <c r="G5" s="187"/>
      <c r="H5" s="187"/>
      <c r="I5" s="187"/>
      <c r="J5" s="187"/>
      <c r="K5" s="187"/>
      <c r="L5" s="187"/>
      <c r="M5" s="187"/>
      <c r="N5" s="187"/>
      <c r="O5" s="187"/>
      <c r="P5" s="187"/>
      <c r="Q5" s="187"/>
      <c r="R5" s="23"/>
    </row>
    <row r="6" spans="1:66" ht="25.35" customHeight="1">
      <c r="B6" s="22"/>
      <c r="C6" s="187"/>
      <c r="D6" s="194" t="s">
        <v>16</v>
      </c>
      <c r="E6" s="187"/>
      <c r="F6" s="285" t="str">
        <f>'Rekapitulace stavby'!K6</f>
        <v xml:space="preserve"> Český rozhlas</v>
      </c>
      <c r="G6" s="286"/>
      <c r="H6" s="286"/>
      <c r="I6" s="286"/>
      <c r="J6" s="286"/>
      <c r="K6" s="286"/>
      <c r="L6" s="286"/>
      <c r="M6" s="286"/>
      <c r="N6" s="286"/>
      <c r="O6" s="286"/>
      <c r="P6" s="286"/>
      <c r="Q6" s="187"/>
      <c r="R6" s="23"/>
    </row>
    <row r="7" spans="1:66" s="1" customFormat="1" ht="32.85" customHeight="1">
      <c r="B7" s="31"/>
      <c r="C7" s="193"/>
      <c r="D7" s="27" t="s">
        <v>92</v>
      </c>
      <c r="E7" s="193"/>
      <c r="F7" s="269">
        <v>7</v>
      </c>
      <c r="G7" s="284"/>
      <c r="H7" s="284"/>
      <c r="I7" s="284"/>
      <c r="J7" s="284"/>
      <c r="K7" s="284"/>
      <c r="L7" s="284"/>
      <c r="M7" s="284"/>
      <c r="N7" s="284"/>
      <c r="O7" s="284"/>
      <c r="P7" s="284"/>
      <c r="Q7" s="193"/>
      <c r="R7" s="33"/>
    </row>
    <row r="8" spans="1:66" s="1" customFormat="1" ht="14.45" customHeight="1">
      <c r="B8" s="31"/>
      <c r="C8" s="193"/>
      <c r="D8" s="194" t="s">
        <v>17</v>
      </c>
      <c r="E8" s="193"/>
      <c r="F8" s="190" t="s">
        <v>5</v>
      </c>
      <c r="G8" s="193"/>
      <c r="H8" s="193"/>
      <c r="I8" s="193"/>
      <c r="J8" s="193"/>
      <c r="K8" s="193"/>
      <c r="L8" s="193"/>
      <c r="M8" s="194" t="s">
        <v>18</v>
      </c>
      <c r="N8" s="193"/>
      <c r="O8" s="190" t="s">
        <v>5</v>
      </c>
      <c r="P8" s="193"/>
      <c r="Q8" s="193"/>
      <c r="R8" s="33"/>
    </row>
    <row r="9" spans="1:66" s="1" customFormat="1" ht="14.45" customHeight="1">
      <c r="B9" s="31"/>
      <c r="C9" s="193"/>
      <c r="D9" s="194" t="s">
        <v>19</v>
      </c>
      <c r="E9" s="193"/>
      <c r="F9" s="190" t="s">
        <v>20</v>
      </c>
      <c r="G9" s="193"/>
      <c r="H9" s="193"/>
      <c r="I9" s="193"/>
      <c r="J9" s="193"/>
      <c r="K9" s="193"/>
      <c r="L9" s="193"/>
      <c r="M9" s="194" t="s">
        <v>21</v>
      </c>
      <c r="N9" s="193"/>
      <c r="O9" s="287" t="str">
        <f>'Rekapitulace stavby'!AN8</f>
        <v>6. 2. 2019</v>
      </c>
      <c r="P9" s="287"/>
      <c r="Q9" s="193"/>
      <c r="R9" s="33"/>
    </row>
    <row r="10" spans="1:66" s="1" customFormat="1" ht="10.9" customHeight="1">
      <c r="B10" s="31"/>
      <c r="C10" s="193"/>
      <c r="D10" s="193"/>
      <c r="E10" s="193"/>
      <c r="F10" s="193"/>
      <c r="G10" s="193"/>
      <c r="H10" s="193"/>
      <c r="I10" s="193"/>
      <c r="J10" s="193"/>
      <c r="K10" s="193"/>
      <c r="L10" s="193"/>
      <c r="M10" s="193"/>
      <c r="N10" s="193"/>
      <c r="O10" s="193"/>
      <c r="P10" s="193"/>
      <c r="Q10" s="193"/>
      <c r="R10" s="33"/>
    </row>
    <row r="11" spans="1:66" s="1" customFormat="1" ht="14.45" customHeight="1">
      <c r="B11" s="31"/>
      <c r="C11" s="193"/>
      <c r="D11" s="194" t="s">
        <v>23</v>
      </c>
      <c r="E11" s="193"/>
      <c r="F11" s="193"/>
      <c r="G11" s="193"/>
      <c r="H11" s="193"/>
      <c r="I11" s="193"/>
      <c r="J11" s="193"/>
      <c r="K11" s="193"/>
      <c r="L11" s="193"/>
      <c r="M11" s="194" t="s">
        <v>24</v>
      </c>
      <c r="N11" s="193"/>
      <c r="O11" s="268" t="str">
        <f>IF('Rekapitulace stavby'!AN10="","",'Rekapitulace stavby'!AN10)</f>
        <v/>
      </c>
      <c r="P11" s="268"/>
      <c r="Q11" s="193"/>
      <c r="R11" s="33"/>
    </row>
    <row r="12" spans="1:66" s="1" customFormat="1" ht="18" customHeight="1">
      <c r="B12" s="31"/>
      <c r="C12" s="193"/>
      <c r="D12" s="193"/>
      <c r="E12" s="190" t="str">
        <f>IF('Rekapitulace stavby'!E11="","",'Rekapitulace stavby'!E11)</f>
        <v xml:space="preserve"> </v>
      </c>
      <c r="F12" s="193"/>
      <c r="G12" s="193"/>
      <c r="H12" s="193"/>
      <c r="I12" s="193"/>
      <c r="J12" s="193"/>
      <c r="K12" s="193"/>
      <c r="L12" s="193"/>
      <c r="M12" s="194" t="s">
        <v>25</v>
      </c>
      <c r="N12" s="193"/>
      <c r="O12" s="268" t="str">
        <f>IF('Rekapitulace stavby'!AN11="","",'Rekapitulace stavby'!AN11)</f>
        <v/>
      </c>
      <c r="P12" s="268"/>
      <c r="Q12" s="193"/>
      <c r="R12" s="33"/>
    </row>
    <row r="13" spans="1:66" s="1" customFormat="1" ht="6.95" customHeight="1">
      <c r="B13" s="31"/>
      <c r="C13" s="193"/>
      <c r="D13" s="193"/>
      <c r="E13" s="193"/>
      <c r="F13" s="193"/>
      <c r="G13" s="193"/>
      <c r="H13" s="193"/>
      <c r="I13" s="193"/>
      <c r="J13" s="193"/>
      <c r="K13" s="193"/>
      <c r="L13" s="193"/>
      <c r="M13" s="193"/>
      <c r="N13" s="193"/>
      <c r="O13" s="193"/>
      <c r="P13" s="193"/>
      <c r="Q13" s="193"/>
      <c r="R13" s="33"/>
    </row>
    <row r="14" spans="1:66" s="1" customFormat="1" ht="14.45" customHeight="1">
      <c r="B14" s="31"/>
      <c r="C14" s="193"/>
      <c r="D14" s="194" t="s">
        <v>26</v>
      </c>
      <c r="E14" s="193"/>
      <c r="F14" s="193"/>
      <c r="G14" s="193"/>
      <c r="H14" s="193"/>
      <c r="I14" s="193"/>
      <c r="J14" s="193"/>
      <c r="K14" s="193"/>
      <c r="L14" s="193"/>
      <c r="M14" s="194" t="s">
        <v>24</v>
      </c>
      <c r="N14" s="193"/>
      <c r="O14" s="268" t="str">
        <f>IF('Rekapitulace stavby'!AN13="","",'Rekapitulace stavby'!AN13)</f>
        <v/>
      </c>
      <c r="P14" s="268"/>
      <c r="Q14" s="193"/>
      <c r="R14" s="33"/>
    </row>
    <row r="15" spans="1:66" s="1" customFormat="1" ht="18" customHeight="1">
      <c r="B15" s="31"/>
      <c r="C15" s="193"/>
      <c r="D15" s="193"/>
      <c r="E15" s="190" t="str">
        <f>IF('Rekapitulace stavby'!E14="","",'Rekapitulace stavby'!E14)</f>
        <v xml:space="preserve"> </v>
      </c>
      <c r="F15" s="193"/>
      <c r="G15" s="193"/>
      <c r="H15" s="193"/>
      <c r="I15" s="193"/>
      <c r="J15" s="193"/>
      <c r="K15" s="193"/>
      <c r="L15" s="193"/>
      <c r="M15" s="194" t="s">
        <v>25</v>
      </c>
      <c r="N15" s="193"/>
      <c r="O15" s="268" t="str">
        <f>IF('Rekapitulace stavby'!AN14="","",'Rekapitulace stavby'!AN14)</f>
        <v/>
      </c>
      <c r="P15" s="268"/>
      <c r="Q15" s="193"/>
      <c r="R15" s="33"/>
    </row>
    <row r="16" spans="1:66" s="1" customFormat="1" ht="6.95" customHeight="1">
      <c r="B16" s="31"/>
      <c r="C16" s="193"/>
      <c r="D16" s="193"/>
      <c r="E16" s="193"/>
      <c r="F16" s="193"/>
      <c r="G16" s="193"/>
      <c r="H16" s="193"/>
      <c r="I16" s="193"/>
      <c r="J16" s="193"/>
      <c r="K16" s="193"/>
      <c r="L16" s="193"/>
      <c r="M16" s="193"/>
      <c r="N16" s="193"/>
      <c r="O16" s="193"/>
      <c r="P16" s="193"/>
      <c r="Q16" s="193"/>
      <c r="R16" s="33"/>
    </row>
    <row r="17" spans="2:18" s="1" customFormat="1" ht="14.45" customHeight="1">
      <c r="B17" s="31"/>
      <c r="C17" s="193"/>
      <c r="D17" s="194" t="s">
        <v>27</v>
      </c>
      <c r="E17" s="193"/>
      <c r="F17" s="193"/>
      <c r="G17" s="193"/>
      <c r="H17" s="193"/>
      <c r="I17" s="193"/>
      <c r="J17" s="193"/>
      <c r="K17" s="193"/>
      <c r="L17" s="193"/>
      <c r="M17" s="194" t="s">
        <v>24</v>
      </c>
      <c r="N17" s="193"/>
      <c r="O17" s="268" t="str">
        <f>IF('Rekapitulace stavby'!AN16="","",'Rekapitulace stavby'!AN16)</f>
        <v/>
      </c>
      <c r="P17" s="268"/>
      <c r="Q17" s="193"/>
      <c r="R17" s="33"/>
    </row>
    <row r="18" spans="2:18" s="1" customFormat="1" ht="18" customHeight="1">
      <c r="B18" s="31"/>
      <c r="C18" s="193"/>
      <c r="D18" s="193"/>
      <c r="E18" s="190" t="str">
        <f>IF('Rekapitulace stavby'!E17="","",'Rekapitulace stavby'!E17)</f>
        <v xml:space="preserve"> </v>
      </c>
      <c r="F18" s="193"/>
      <c r="G18" s="193"/>
      <c r="H18" s="193"/>
      <c r="I18" s="193"/>
      <c r="J18" s="193"/>
      <c r="K18" s="193"/>
      <c r="L18" s="193"/>
      <c r="M18" s="194" t="s">
        <v>25</v>
      </c>
      <c r="N18" s="193"/>
      <c r="O18" s="268" t="str">
        <f>IF('Rekapitulace stavby'!AN17="","",'Rekapitulace stavby'!AN17)</f>
        <v/>
      </c>
      <c r="P18" s="268"/>
      <c r="Q18" s="193"/>
      <c r="R18" s="33"/>
    </row>
    <row r="19" spans="2:18" s="1" customFormat="1" ht="6.95" customHeight="1">
      <c r="B19" s="31"/>
      <c r="C19" s="193"/>
      <c r="D19" s="193"/>
      <c r="E19" s="193"/>
      <c r="F19" s="193"/>
      <c r="G19" s="193"/>
      <c r="H19" s="193"/>
      <c r="I19" s="193"/>
      <c r="J19" s="193"/>
      <c r="K19" s="193"/>
      <c r="L19" s="193"/>
      <c r="M19" s="193"/>
      <c r="N19" s="193"/>
      <c r="O19" s="193"/>
      <c r="P19" s="193"/>
      <c r="Q19" s="193"/>
      <c r="R19" s="33"/>
    </row>
    <row r="20" spans="2:18" s="1" customFormat="1" ht="14.45" customHeight="1">
      <c r="B20" s="31"/>
      <c r="C20" s="193"/>
      <c r="D20" s="194" t="s">
        <v>29</v>
      </c>
      <c r="E20" s="193"/>
      <c r="F20" s="193"/>
      <c r="G20" s="193"/>
      <c r="H20" s="193"/>
      <c r="I20" s="193"/>
      <c r="J20" s="193"/>
      <c r="K20" s="193"/>
      <c r="L20" s="193"/>
      <c r="M20" s="194" t="s">
        <v>24</v>
      </c>
      <c r="N20" s="193"/>
      <c r="O20" s="268" t="str">
        <f>IF('Rekapitulace stavby'!AN19="","",'Rekapitulace stavby'!AN19)</f>
        <v/>
      </c>
      <c r="P20" s="268"/>
      <c r="Q20" s="193"/>
      <c r="R20" s="33"/>
    </row>
    <row r="21" spans="2:18" s="1" customFormat="1" ht="18" customHeight="1">
      <c r="B21" s="31"/>
      <c r="C21" s="193"/>
      <c r="D21" s="193"/>
      <c r="E21" s="190" t="str">
        <f>IF('Rekapitulace stavby'!E20="","",'Rekapitulace stavby'!E20)</f>
        <v xml:space="preserve"> </v>
      </c>
      <c r="F21" s="193"/>
      <c r="G21" s="193"/>
      <c r="H21" s="193"/>
      <c r="I21" s="193"/>
      <c r="J21" s="193"/>
      <c r="K21" s="193"/>
      <c r="L21" s="193"/>
      <c r="M21" s="194" t="s">
        <v>25</v>
      </c>
      <c r="N21" s="193"/>
      <c r="O21" s="268" t="str">
        <f>IF('Rekapitulace stavby'!AN20="","",'Rekapitulace stavby'!AN20)</f>
        <v/>
      </c>
      <c r="P21" s="268"/>
      <c r="Q21" s="193"/>
      <c r="R21" s="33"/>
    </row>
    <row r="22" spans="2:18" s="1" customFormat="1" ht="6.95" customHeight="1">
      <c r="B22" s="31"/>
      <c r="C22" s="193"/>
      <c r="D22" s="193"/>
      <c r="E22" s="193"/>
      <c r="F22" s="193"/>
      <c r="G22" s="193"/>
      <c r="H22" s="193"/>
      <c r="I22" s="193"/>
      <c r="J22" s="193"/>
      <c r="K22" s="193"/>
      <c r="L22" s="193"/>
      <c r="M22" s="193"/>
      <c r="N22" s="193"/>
      <c r="O22" s="193"/>
      <c r="P22" s="193"/>
      <c r="Q22" s="193"/>
      <c r="R22" s="33"/>
    </row>
    <row r="23" spans="2:18" s="1" customFormat="1" ht="14.45" customHeight="1">
      <c r="B23" s="31"/>
      <c r="C23" s="193"/>
      <c r="D23" s="194" t="s">
        <v>30</v>
      </c>
      <c r="E23" s="193"/>
      <c r="F23" s="193"/>
      <c r="G23" s="193"/>
      <c r="H23" s="193"/>
      <c r="I23" s="193"/>
      <c r="J23" s="193"/>
      <c r="K23" s="193"/>
      <c r="L23" s="193"/>
      <c r="M23" s="193"/>
      <c r="N23" s="193"/>
      <c r="O23" s="193"/>
      <c r="P23" s="193"/>
      <c r="Q23" s="193"/>
      <c r="R23" s="33"/>
    </row>
    <row r="24" spans="2:18" s="1" customFormat="1" ht="16.5" customHeight="1">
      <c r="B24" s="31"/>
      <c r="C24" s="193"/>
      <c r="D24" s="193"/>
      <c r="E24" s="259" t="s">
        <v>5</v>
      </c>
      <c r="F24" s="259"/>
      <c r="G24" s="259"/>
      <c r="H24" s="259"/>
      <c r="I24" s="259"/>
      <c r="J24" s="259"/>
      <c r="K24" s="259"/>
      <c r="L24" s="259"/>
      <c r="M24" s="193"/>
      <c r="N24" s="193"/>
      <c r="O24" s="193"/>
      <c r="P24" s="193"/>
      <c r="Q24" s="193"/>
      <c r="R24" s="33"/>
    </row>
    <row r="25" spans="2:18" s="1" customFormat="1" ht="6.95" customHeight="1">
      <c r="B25" s="31"/>
      <c r="C25" s="193"/>
      <c r="D25" s="193"/>
      <c r="E25" s="193"/>
      <c r="F25" s="193"/>
      <c r="G25" s="193"/>
      <c r="H25" s="193"/>
      <c r="I25" s="193"/>
      <c r="J25" s="193"/>
      <c r="K25" s="193"/>
      <c r="L25" s="193"/>
      <c r="M25" s="193"/>
      <c r="N25" s="193"/>
      <c r="O25" s="193"/>
      <c r="P25" s="193"/>
      <c r="Q25" s="193"/>
      <c r="R25" s="33"/>
    </row>
    <row r="26" spans="2:18" s="1" customFormat="1" ht="6.95" customHeight="1">
      <c r="B26" s="31"/>
      <c r="C26" s="193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193"/>
      <c r="R26" s="33"/>
    </row>
    <row r="27" spans="2:18" s="1" customFormat="1" ht="14.45" customHeight="1">
      <c r="B27" s="31"/>
      <c r="C27" s="193"/>
      <c r="D27" s="100" t="s">
        <v>93</v>
      </c>
      <c r="E27" s="193"/>
      <c r="F27" s="193"/>
      <c r="G27" s="193"/>
      <c r="H27" s="193"/>
      <c r="I27" s="193"/>
      <c r="J27" s="193"/>
      <c r="K27" s="193"/>
      <c r="L27" s="193"/>
      <c r="M27" s="260">
        <f>N88</f>
        <v>0</v>
      </c>
      <c r="N27" s="260"/>
      <c r="O27" s="260"/>
      <c r="P27" s="260"/>
      <c r="Q27" s="193"/>
      <c r="R27" s="33"/>
    </row>
    <row r="28" spans="2:18" s="1" customFormat="1" ht="14.45" customHeight="1">
      <c r="B28" s="31"/>
      <c r="C28" s="193"/>
      <c r="D28" s="30"/>
      <c r="E28" s="193"/>
      <c r="F28" s="193"/>
      <c r="G28" s="193"/>
      <c r="H28" s="193"/>
      <c r="I28" s="193"/>
      <c r="J28" s="193"/>
      <c r="K28" s="193"/>
      <c r="L28" s="193"/>
      <c r="M28" s="260"/>
      <c r="N28" s="260"/>
      <c r="O28" s="260"/>
      <c r="P28" s="260"/>
      <c r="Q28" s="193"/>
      <c r="R28" s="33"/>
    </row>
    <row r="29" spans="2:18" s="1" customFormat="1" ht="6.95" customHeight="1">
      <c r="B29" s="31"/>
      <c r="C29" s="193"/>
      <c r="D29" s="193"/>
      <c r="E29" s="193"/>
      <c r="F29" s="193"/>
      <c r="G29" s="193"/>
      <c r="H29" s="193"/>
      <c r="I29" s="193"/>
      <c r="J29" s="193"/>
      <c r="K29" s="193"/>
      <c r="L29" s="193"/>
      <c r="M29" s="193"/>
      <c r="N29" s="193"/>
      <c r="O29" s="193"/>
      <c r="P29" s="193"/>
      <c r="Q29" s="193"/>
      <c r="R29" s="33"/>
    </row>
    <row r="30" spans="2:18" s="1" customFormat="1" ht="25.35" customHeight="1">
      <c r="B30" s="31"/>
      <c r="C30" s="193"/>
      <c r="D30" s="101" t="s">
        <v>32</v>
      </c>
      <c r="E30" s="193"/>
      <c r="F30" s="193"/>
      <c r="G30" s="193"/>
      <c r="H30" s="193"/>
      <c r="I30" s="193"/>
      <c r="J30" s="193"/>
      <c r="K30" s="193"/>
      <c r="L30" s="193"/>
      <c r="M30" s="290">
        <f>ROUND(M27+M28,2)</f>
        <v>0</v>
      </c>
      <c r="N30" s="284"/>
      <c r="O30" s="284"/>
      <c r="P30" s="284"/>
      <c r="Q30" s="193"/>
      <c r="R30" s="33"/>
    </row>
    <row r="31" spans="2:18" s="1" customFormat="1" ht="6.95" customHeight="1">
      <c r="B31" s="31"/>
      <c r="C31" s="193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193"/>
      <c r="R31" s="33"/>
    </row>
    <row r="32" spans="2:18" s="1" customFormat="1" ht="14.45" customHeight="1">
      <c r="B32" s="31"/>
      <c r="C32" s="193"/>
      <c r="D32" s="186" t="s">
        <v>33</v>
      </c>
      <c r="E32" s="186" t="s">
        <v>34</v>
      </c>
      <c r="F32" s="191">
        <v>0.21</v>
      </c>
      <c r="G32" s="102" t="s">
        <v>35</v>
      </c>
      <c r="H32" s="291">
        <f>ROUND((SUM(BE106:BE107)+SUM(BE125:BE189)), 2)</f>
        <v>0</v>
      </c>
      <c r="I32" s="284"/>
      <c r="J32" s="284"/>
      <c r="K32" s="193"/>
      <c r="L32" s="193"/>
      <c r="M32" s="291">
        <f>ROUND(ROUND((SUM(BE106:BE107)+SUM(BE125:BE189)), 2)*F32, 2)</f>
        <v>0</v>
      </c>
      <c r="N32" s="284"/>
      <c r="O32" s="284"/>
      <c r="P32" s="284"/>
      <c r="Q32" s="193"/>
      <c r="R32" s="33"/>
    </row>
    <row r="33" spans="2:18" s="1" customFormat="1" ht="14.45" customHeight="1">
      <c r="B33" s="31"/>
      <c r="C33" s="193"/>
      <c r="D33" s="193"/>
      <c r="E33" s="186" t="s">
        <v>36</v>
      </c>
      <c r="F33" s="191">
        <v>0.15</v>
      </c>
      <c r="G33" s="102" t="s">
        <v>35</v>
      </c>
      <c r="H33" s="291">
        <f>ROUND((SUM(BF106:BF107)+SUM(BF125:BF189)), 2)</f>
        <v>0</v>
      </c>
      <c r="I33" s="284"/>
      <c r="J33" s="284"/>
      <c r="K33" s="193"/>
      <c r="L33" s="193"/>
      <c r="M33" s="291">
        <f>ROUND(ROUND((SUM(BF106:BF107)+SUM(BF125:BF189)), 2)*F33, 2)</f>
        <v>0</v>
      </c>
      <c r="N33" s="284"/>
      <c r="O33" s="284"/>
      <c r="P33" s="284"/>
      <c r="Q33" s="193"/>
      <c r="R33" s="33"/>
    </row>
    <row r="34" spans="2:18" s="1" customFormat="1" ht="14.45" hidden="1" customHeight="1">
      <c r="B34" s="31"/>
      <c r="C34" s="193"/>
      <c r="D34" s="193"/>
      <c r="E34" s="186" t="s">
        <v>37</v>
      </c>
      <c r="F34" s="191">
        <v>0.21</v>
      </c>
      <c r="G34" s="102" t="s">
        <v>35</v>
      </c>
      <c r="H34" s="291">
        <f>ROUND((SUM(BG106:BG107)+SUM(BG125:BG189)), 2)</f>
        <v>0</v>
      </c>
      <c r="I34" s="284"/>
      <c r="J34" s="284"/>
      <c r="K34" s="193"/>
      <c r="L34" s="193"/>
      <c r="M34" s="291">
        <v>0</v>
      </c>
      <c r="N34" s="284"/>
      <c r="O34" s="284"/>
      <c r="P34" s="284"/>
      <c r="Q34" s="193"/>
      <c r="R34" s="33"/>
    </row>
    <row r="35" spans="2:18" s="1" customFormat="1" ht="14.45" hidden="1" customHeight="1">
      <c r="B35" s="31"/>
      <c r="C35" s="193"/>
      <c r="D35" s="193"/>
      <c r="E35" s="186" t="s">
        <v>38</v>
      </c>
      <c r="F35" s="191">
        <v>0.15</v>
      </c>
      <c r="G35" s="102" t="s">
        <v>35</v>
      </c>
      <c r="H35" s="291">
        <f>ROUND((SUM(BH106:BH107)+SUM(BH125:BH189)), 2)</f>
        <v>0</v>
      </c>
      <c r="I35" s="284"/>
      <c r="J35" s="284"/>
      <c r="K35" s="193"/>
      <c r="L35" s="193"/>
      <c r="M35" s="291">
        <v>0</v>
      </c>
      <c r="N35" s="284"/>
      <c r="O35" s="284"/>
      <c r="P35" s="284"/>
      <c r="Q35" s="193"/>
      <c r="R35" s="33"/>
    </row>
    <row r="36" spans="2:18" s="1" customFormat="1" ht="14.45" hidden="1" customHeight="1">
      <c r="B36" s="31"/>
      <c r="C36" s="193"/>
      <c r="D36" s="193"/>
      <c r="E36" s="186" t="s">
        <v>39</v>
      </c>
      <c r="F36" s="191">
        <v>0</v>
      </c>
      <c r="G36" s="102" t="s">
        <v>35</v>
      </c>
      <c r="H36" s="291">
        <f>ROUND((SUM(BI106:BI107)+SUM(BI125:BI189)), 2)</f>
        <v>0</v>
      </c>
      <c r="I36" s="284"/>
      <c r="J36" s="284"/>
      <c r="K36" s="193"/>
      <c r="L36" s="193"/>
      <c r="M36" s="291">
        <v>0</v>
      </c>
      <c r="N36" s="284"/>
      <c r="O36" s="284"/>
      <c r="P36" s="284"/>
      <c r="Q36" s="193"/>
      <c r="R36" s="33"/>
    </row>
    <row r="37" spans="2:18" s="1" customFormat="1" ht="6.95" customHeight="1">
      <c r="B37" s="31"/>
      <c r="C37" s="193"/>
      <c r="D37" s="193"/>
      <c r="E37" s="193"/>
      <c r="F37" s="193"/>
      <c r="G37" s="193"/>
      <c r="H37" s="193"/>
      <c r="I37" s="193"/>
      <c r="J37" s="193"/>
      <c r="K37" s="193"/>
      <c r="L37" s="193"/>
      <c r="M37" s="193"/>
      <c r="N37" s="193"/>
      <c r="O37" s="193"/>
      <c r="P37" s="193"/>
      <c r="Q37" s="193"/>
      <c r="R37" s="33"/>
    </row>
    <row r="38" spans="2:18" s="1" customFormat="1" ht="25.35" customHeight="1">
      <c r="B38" s="31"/>
      <c r="C38" s="192"/>
      <c r="D38" s="103" t="s">
        <v>40</v>
      </c>
      <c r="E38" s="71"/>
      <c r="F38" s="71"/>
      <c r="G38" s="104" t="s">
        <v>41</v>
      </c>
      <c r="H38" s="105" t="s">
        <v>42</v>
      </c>
      <c r="I38" s="71"/>
      <c r="J38" s="71"/>
      <c r="K38" s="71"/>
      <c r="L38" s="288">
        <f>SUM(M30:M36)</f>
        <v>0</v>
      </c>
      <c r="M38" s="288"/>
      <c r="N38" s="288"/>
      <c r="O38" s="288"/>
      <c r="P38" s="289"/>
      <c r="Q38" s="192"/>
      <c r="R38" s="33"/>
    </row>
    <row r="39" spans="2:18" s="1" customFormat="1" ht="14.45" customHeight="1">
      <c r="B39" s="31"/>
      <c r="C39" s="193"/>
      <c r="D39" s="193"/>
      <c r="E39" s="193"/>
      <c r="F39" s="193"/>
      <c r="G39" s="193"/>
      <c r="H39" s="193"/>
      <c r="I39" s="193"/>
      <c r="J39" s="193"/>
      <c r="K39" s="193"/>
      <c r="L39" s="193"/>
      <c r="M39" s="193"/>
      <c r="N39" s="193"/>
      <c r="O39" s="193"/>
      <c r="P39" s="193"/>
      <c r="Q39" s="193"/>
      <c r="R39" s="33"/>
    </row>
    <row r="40" spans="2:18" s="1" customFormat="1" ht="14.45" customHeight="1">
      <c r="B40" s="31"/>
      <c r="C40" s="193"/>
      <c r="D40" s="193"/>
      <c r="E40" s="193"/>
      <c r="F40" s="193"/>
      <c r="G40" s="193"/>
      <c r="H40" s="193"/>
      <c r="I40" s="193"/>
      <c r="J40" s="193"/>
      <c r="K40" s="193"/>
      <c r="L40" s="193"/>
      <c r="M40" s="193"/>
      <c r="N40" s="193"/>
      <c r="O40" s="193"/>
      <c r="P40" s="193"/>
      <c r="Q40" s="193"/>
      <c r="R40" s="33"/>
    </row>
    <row r="41" spans="2:18">
      <c r="B41" s="22"/>
      <c r="C41" s="187"/>
      <c r="D41" s="187"/>
      <c r="E41" s="187"/>
      <c r="F41" s="187"/>
      <c r="G41" s="187"/>
      <c r="H41" s="187"/>
      <c r="I41" s="187"/>
      <c r="J41" s="187"/>
      <c r="K41" s="187"/>
      <c r="L41" s="187"/>
      <c r="M41" s="187"/>
      <c r="N41" s="187"/>
      <c r="O41" s="187"/>
      <c r="P41" s="187"/>
      <c r="Q41" s="187"/>
      <c r="R41" s="23"/>
    </row>
    <row r="42" spans="2:18">
      <c r="B42" s="22"/>
      <c r="C42" s="187"/>
      <c r="D42" s="187"/>
      <c r="E42" s="187"/>
      <c r="F42" s="187"/>
      <c r="G42" s="187"/>
      <c r="H42" s="187"/>
      <c r="I42" s="187"/>
      <c r="J42" s="187"/>
      <c r="K42" s="187"/>
      <c r="L42" s="187"/>
      <c r="M42" s="187"/>
      <c r="N42" s="187"/>
      <c r="O42" s="187"/>
      <c r="P42" s="187"/>
      <c r="Q42" s="187"/>
      <c r="R42" s="23"/>
    </row>
    <row r="43" spans="2:18">
      <c r="B43" s="22"/>
      <c r="C43" s="187"/>
      <c r="D43" s="187"/>
      <c r="E43" s="187"/>
      <c r="F43" s="187"/>
      <c r="G43" s="187"/>
      <c r="H43" s="187"/>
      <c r="I43" s="187"/>
      <c r="J43" s="187"/>
      <c r="K43" s="187"/>
      <c r="L43" s="187"/>
      <c r="M43" s="187"/>
      <c r="N43" s="187"/>
      <c r="O43" s="187"/>
      <c r="P43" s="187"/>
      <c r="Q43" s="187"/>
      <c r="R43" s="23"/>
    </row>
    <row r="44" spans="2:18">
      <c r="B44" s="22"/>
      <c r="C44" s="187"/>
      <c r="D44" s="187"/>
      <c r="E44" s="187"/>
      <c r="F44" s="187"/>
      <c r="G44" s="187"/>
      <c r="H44" s="187"/>
      <c r="I44" s="187"/>
      <c r="J44" s="187"/>
      <c r="K44" s="187"/>
      <c r="L44" s="187"/>
      <c r="M44" s="187"/>
      <c r="N44" s="187"/>
      <c r="O44" s="187"/>
      <c r="P44" s="187"/>
      <c r="Q44" s="187"/>
      <c r="R44" s="23"/>
    </row>
    <row r="45" spans="2:18">
      <c r="B45" s="22"/>
      <c r="C45" s="187"/>
      <c r="D45" s="187"/>
      <c r="E45" s="187"/>
      <c r="F45" s="187"/>
      <c r="G45" s="187"/>
      <c r="H45" s="187"/>
      <c r="I45" s="187"/>
      <c r="J45" s="187"/>
      <c r="K45" s="187"/>
      <c r="L45" s="187"/>
      <c r="M45" s="187"/>
      <c r="N45" s="187"/>
      <c r="O45" s="187"/>
      <c r="P45" s="187"/>
      <c r="Q45" s="187"/>
      <c r="R45" s="23"/>
    </row>
    <row r="46" spans="2:18">
      <c r="B46" s="22"/>
      <c r="C46" s="187"/>
      <c r="D46" s="187"/>
      <c r="E46" s="187"/>
      <c r="F46" s="187"/>
      <c r="G46" s="187"/>
      <c r="H46" s="187"/>
      <c r="I46" s="187"/>
      <c r="J46" s="187"/>
      <c r="K46" s="187"/>
      <c r="L46" s="187"/>
      <c r="M46" s="187"/>
      <c r="N46" s="187"/>
      <c r="O46" s="187"/>
      <c r="P46" s="187"/>
      <c r="Q46" s="187"/>
      <c r="R46" s="23"/>
    </row>
    <row r="47" spans="2:18">
      <c r="B47" s="22"/>
      <c r="C47" s="187"/>
      <c r="D47" s="187"/>
      <c r="E47" s="187"/>
      <c r="F47" s="187"/>
      <c r="G47" s="187"/>
      <c r="H47" s="187"/>
      <c r="I47" s="187"/>
      <c r="J47" s="187"/>
      <c r="K47" s="187"/>
      <c r="L47" s="187"/>
      <c r="M47" s="187"/>
      <c r="N47" s="187"/>
      <c r="O47" s="187"/>
      <c r="P47" s="187"/>
      <c r="Q47" s="187"/>
      <c r="R47" s="23"/>
    </row>
    <row r="48" spans="2:18">
      <c r="B48" s="22"/>
      <c r="C48" s="187"/>
      <c r="D48" s="187"/>
      <c r="E48" s="187"/>
      <c r="F48" s="187"/>
      <c r="G48" s="187"/>
      <c r="H48" s="187"/>
      <c r="I48" s="187"/>
      <c r="J48" s="187"/>
      <c r="K48" s="187"/>
      <c r="L48" s="187"/>
      <c r="M48" s="187"/>
      <c r="N48" s="187"/>
      <c r="O48" s="187"/>
      <c r="P48" s="187"/>
      <c r="Q48" s="187"/>
      <c r="R48" s="23"/>
    </row>
    <row r="49" spans="2:18">
      <c r="B49" s="22"/>
      <c r="C49" s="187"/>
      <c r="D49" s="187"/>
      <c r="E49" s="187"/>
      <c r="F49" s="187"/>
      <c r="G49" s="187"/>
      <c r="H49" s="187"/>
      <c r="I49" s="187"/>
      <c r="J49" s="187"/>
      <c r="K49" s="187"/>
      <c r="L49" s="187"/>
      <c r="M49" s="187"/>
      <c r="N49" s="187"/>
      <c r="O49" s="187"/>
      <c r="P49" s="187"/>
      <c r="Q49" s="187"/>
      <c r="R49" s="23"/>
    </row>
    <row r="50" spans="2:18" s="1" customFormat="1" ht="15">
      <c r="B50" s="31"/>
      <c r="C50" s="193"/>
      <c r="D50" s="46" t="s">
        <v>43</v>
      </c>
      <c r="E50" s="47"/>
      <c r="F50" s="47"/>
      <c r="G50" s="47"/>
      <c r="H50" s="48"/>
      <c r="I50" s="193"/>
      <c r="J50" s="46" t="s">
        <v>44</v>
      </c>
      <c r="K50" s="47"/>
      <c r="L50" s="47"/>
      <c r="M50" s="47"/>
      <c r="N50" s="47"/>
      <c r="O50" s="47"/>
      <c r="P50" s="48"/>
      <c r="Q50" s="193"/>
      <c r="R50" s="33"/>
    </row>
    <row r="51" spans="2:18">
      <c r="B51" s="22"/>
      <c r="C51" s="187"/>
      <c r="D51" s="49"/>
      <c r="E51" s="187"/>
      <c r="F51" s="187"/>
      <c r="G51" s="187"/>
      <c r="H51" s="50"/>
      <c r="I51" s="187"/>
      <c r="J51" s="49"/>
      <c r="K51" s="187"/>
      <c r="L51" s="187"/>
      <c r="M51" s="187"/>
      <c r="N51" s="187"/>
      <c r="O51" s="187"/>
      <c r="P51" s="50"/>
      <c r="Q51" s="187"/>
      <c r="R51" s="23"/>
    </row>
    <row r="52" spans="2:18">
      <c r="B52" s="22"/>
      <c r="C52" s="187"/>
      <c r="D52" s="49"/>
      <c r="E52" s="187"/>
      <c r="F52" s="187"/>
      <c r="G52" s="187"/>
      <c r="H52" s="50"/>
      <c r="I52" s="187"/>
      <c r="J52" s="49"/>
      <c r="K52" s="187"/>
      <c r="L52" s="187"/>
      <c r="M52" s="187"/>
      <c r="N52" s="187"/>
      <c r="O52" s="187"/>
      <c r="P52" s="50"/>
      <c r="Q52" s="187"/>
      <c r="R52" s="23"/>
    </row>
    <row r="53" spans="2:18">
      <c r="B53" s="22"/>
      <c r="C53" s="187"/>
      <c r="D53" s="49"/>
      <c r="E53" s="187"/>
      <c r="F53" s="187"/>
      <c r="G53" s="187"/>
      <c r="H53" s="50"/>
      <c r="I53" s="187"/>
      <c r="J53" s="49"/>
      <c r="K53" s="187"/>
      <c r="L53" s="187"/>
      <c r="M53" s="187"/>
      <c r="N53" s="187"/>
      <c r="O53" s="187"/>
      <c r="P53" s="50"/>
      <c r="Q53" s="187"/>
      <c r="R53" s="23"/>
    </row>
    <row r="54" spans="2:18">
      <c r="B54" s="22"/>
      <c r="C54" s="187"/>
      <c r="D54" s="49"/>
      <c r="E54" s="187"/>
      <c r="F54" s="187"/>
      <c r="G54" s="187"/>
      <c r="H54" s="50"/>
      <c r="I54" s="187"/>
      <c r="J54" s="49"/>
      <c r="K54" s="187"/>
      <c r="L54" s="187"/>
      <c r="M54" s="187"/>
      <c r="N54" s="187"/>
      <c r="O54" s="187"/>
      <c r="P54" s="50"/>
      <c r="Q54" s="187"/>
      <c r="R54" s="23"/>
    </row>
    <row r="55" spans="2:18">
      <c r="B55" s="22"/>
      <c r="C55" s="187"/>
      <c r="D55" s="49"/>
      <c r="E55" s="187"/>
      <c r="F55" s="187"/>
      <c r="G55" s="187"/>
      <c r="H55" s="50"/>
      <c r="I55" s="187"/>
      <c r="J55" s="49"/>
      <c r="K55" s="187"/>
      <c r="L55" s="187"/>
      <c r="M55" s="187"/>
      <c r="N55" s="187"/>
      <c r="O55" s="187"/>
      <c r="P55" s="50"/>
      <c r="Q55" s="187"/>
      <c r="R55" s="23"/>
    </row>
    <row r="56" spans="2:18">
      <c r="B56" s="22"/>
      <c r="C56" s="187"/>
      <c r="D56" s="49"/>
      <c r="E56" s="187"/>
      <c r="F56" s="187"/>
      <c r="G56" s="187"/>
      <c r="H56" s="50"/>
      <c r="I56" s="187"/>
      <c r="J56" s="49"/>
      <c r="K56" s="187"/>
      <c r="L56" s="187"/>
      <c r="M56" s="187"/>
      <c r="N56" s="187"/>
      <c r="O56" s="187"/>
      <c r="P56" s="50"/>
      <c r="Q56" s="187"/>
      <c r="R56" s="23"/>
    </row>
    <row r="57" spans="2:18">
      <c r="B57" s="22"/>
      <c r="C57" s="187"/>
      <c r="D57" s="49"/>
      <c r="E57" s="187"/>
      <c r="F57" s="187"/>
      <c r="G57" s="187"/>
      <c r="H57" s="50"/>
      <c r="I57" s="187"/>
      <c r="J57" s="49"/>
      <c r="K57" s="187"/>
      <c r="L57" s="187"/>
      <c r="M57" s="187"/>
      <c r="N57" s="187"/>
      <c r="O57" s="187"/>
      <c r="P57" s="50"/>
      <c r="Q57" s="187"/>
      <c r="R57" s="23"/>
    </row>
    <row r="58" spans="2:18">
      <c r="B58" s="22"/>
      <c r="C58" s="187"/>
      <c r="D58" s="49"/>
      <c r="E58" s="187"/>
      <c r="F58" s="187"/>
      <c r="G58" s="187"/>
      <c r="H58" s="50"/>
      <c r="I58" s="187"/>
      <c r="J58" s="49"/>
      <c r="K58" s="187"/>
      <c r="L58" s="187"/>
      <c r="M58" s="187"/>
      <c r="N58" s="187"/>
      <c r="O58" s="187"/>
      <c r="P58" s="50"/>
      <c r="Q58" s="187"/>
      <c r="R58" s="23"/>
    </row>
    <row r="59" spans="2:18" s="1" customFormat="1" ht="15">
      <c r="B59" s="31"/>
      <c r="C59" s="193"/>
      <c r="D59" s="51" t="s">
        <v>45</v>
      </c>
      <c r="E59" s="52"/>
      <c r="F59" s="52"/>
      <c r="G59" s="53" t="s">
        <v>46</v>
      </c>
      <c r="H59" s="54"/>
      <c r="I59" s="193"/>
      <c r="J59" s="51" t="s">
        <v>45</v>
      </c>
      <c r="K59" s="52"/>
      <c r="L59" s="52"/>
      <c r="M59" s="52"/>
      <c r="N59" s="53" t="s">
        <v>46</v>
      </c>
      <c r="O59" s="52"/>
      <c r="P59" s="54"/>
      <c r="Q59" s="193"/>
      <c r="R59" s="33"/>
    </row>
    <row r="60" spans="2:18">
      <c r="B60" s="22"/>
      <c r="C60" s="187"/>
      <c r="D60" s="187"/>
      <c r="E60" s="187"/>
      <c r="F60" s="187"/>
      <c r="G60" s="187"/>
      <c r="H60" s="187"/>
      <c r="I60" s="187"/>
      <c r="J60" s="187"/>
      <c r="K60" s="187"/>
      <c r="L60" s="187"/>
      <c r="M60" s="187"/>
      <c r="N60" s="187"/>
      <c r="O60" s="187"/>
      <c r="P60" s="187"/>
      <c r="Q60" s="187"/>
      <c r="R60" s="23"/>
    </row>
    <row r="61" spans="2:18" s="1" customFormat="1" ht="15">
      <c r="B61" s="31"/>
      <c r="C61" s="193"/>
      <c r="D61" s="46" t="s">
        <v>47</v>
      </c>
      <c r="E61" s="47"/>
      <c r="F61" s="47"/>
      <c r="G61" s="47"/>
      <c r="H61" s="48"/>
      <c r="I61" s="193"/>
      <c r="J61" s="46" t="s">
        <v>48</v>
      </c>
      <c r="K61" s="47"/>
      <c r="L61" s="47"/>
      <c r="M61" s="47"/>
      <c r="N61" s="47"/>
      <c r="O61" s="47"/>
      <c r="P61" s="48"/>
      <c r="Q61" s="193"/>
      <c r="R61" s="33"/>
    </row>
    <row r="62" spans="2:18">
      <c r="B62" s="22"/>
      <c r="C62" s="187"/>
      <c r="D62" s="49"/>
      <c r="E62" s="187"/>
      <c r="F62" s="187"/>
      <c r="G62" s="187"/>
      <c r="H62" s="50"/>
      <c r="I62" s="187"/>
      <c r="J62" s="49"/>
      <c r="K62" s="187"/>
      <c r="L62" s="187"/>
      <c r="M62" s="187"/>
      <c r="N62" s="187"/>
      <c r="O62" s="187"/>
      <c r="P62" s="50"/>
      <c r="Q62" s="187"/>
      <c r="R62" s="23"/>
    </row>
    <row r="63" spans="2:18">
      <c r="B63" s="22"/>
      <c r="C63" s="187"/>
      <c r="D63" s="49"/>
      <c r="E63" s="187"/>
      <c r="F63" s="187"/>
      <c r="G63" s="187"/>
      <c r="H63" s="50"/>
      <c r="I63" s="187"/>
      <c r="J63" s="49"/>
      <c r="K63" s="187"/>
      <c r="L63" s="187"/>
      <c r="M63" s="187"/>
      <c r="N63" s="187"/>
      <c r="O63" s="187"/>
      <c r="P63" s="50"/>
      <c r="Q63" s="187"/>
      <c r="R63" s="23"/>
    </row>
    <row r="64" spans="2:18">
      <c r="B64" s="22"/>
      <c r="C64" s="187"/>
      <c r="D64" s="49"/>
      <c r="E64" s="187"/>
      <c r="F64" s="187"/>
      <c r="G64" s="187"/>
      <c r="H64" s="50"/>
      <c r="I64" s="187"/>
      <c r="J64" s="49"/>
      <c r="K64" s="187"/>
      <c r="L64" s="187"/>
      <c r="M64" s="187"/>
      <c r="N64" s="187"/>
      <c r="O64" s="187"/>
      <c r="P64" s="50"/>
      <c r="Q64" s="187"/>
      <c r="R64" s="23"/>
    </row>
    <row r="65" spans="2:18">
      <c r="B65" s="22"/>
      <c r="C65" s="187"/>
      <c r="D65" s="49"/>
      <c r="E65" s="187"/>
      <c r="F65" s="187"/>
      <c r="G65" s="187"/>
      <c r="H65" s="50"/>
      <c r="I65" s="187"/>
      <c r="J65" s="49"/>
      <c r="K65" s="187"/>
      <c r="L65" s="187"/>
      <c r="M65" s="187"/>
      <c r="N65" s="187"/>
      <c r="O65" s="187"/>
      <c r="P65" s="50"/>
      <c r="Q65" s="187"/>
      <c r="R65" s="23"/>
    </row>
    <row r="66" spans="2:18">
      <c r="B66" s="22"/>
      <c r="C66" s="187"/>
      <c r="D66" s="49"/>
      <c r="E66" s="187"/>
      <c r="F66" s="187"/>
      <c r="G66" s="187"/>
      <c r="H66" s="50"/>
      <c r="I66" s="187"/>
      <c r="J66" s="49"/>
      <c r="K66" s="187"/>
      <c r="L66" s="187"/>
      <c r="M66" s="187"/>
      <c r="N66" s="187"/>
      <c r="O66" s="187"/>
      <c r="P66" s="50"/>
      <c r="Q66" s="187"/>
      <c r="R66" s="23"/>
    </row>
    <row r="67" spans="2:18">
      <c r="B67" s="22"/>
      <c r="C67" s="187"/>
      <c r="D67" s="49"/>
      <c r="E67" s="187"/>
      <c r="F67" s="187"/>
      <c r="G67" s="187"/>
      <c r="H67" s="50"/>
      <c r="I67" s="187"/>
      <c r="J67" s="49"/>
      <c r="K67" s="187"/>
      <c r="L67" s="187"/>
      <c r="M67" s="187"/>
      <c r="N67" s="187"/>
      <c r="O67" s="187"/>
      <c r="P67" s="50"/>
      <c r="Q67" s="187"/>
      <c r="R67" s="23"/>
    </row>
    <row r="68" spans="2:18">
      <c r="B68" s="22"/>
      <c r="C68" s="187"/>
      <c r="D68" s="49"/>
      <c r="E68" s="187"/>
      <c r="F68" s="187"/>
      <c r="G68" s="187"/>
      <c r="H68" s="50"/>
      <c r="I68" s="187"/>
      <c r="J68" s="49"/>
      <c r="K68" s="187"/>
      <c r="L68" s="187"/>
      <c r="M68" s="187"/>
      <c r="N68" s="187"/>
      <c r="O68" s="187"/>
      <c r="P68" s="50"/>
      <c r="Q68" s="187"/>
      <c r="R68" s="23"/>
    </row>
    <row r="69" spans="2:18">
      <c r="B69" s="22"/>
      <c r="C69" s="187"/>
      <c r="D69" s="49"/>
      <c r="E69" s="187"/>
      <c r="F69" s="187"/>
      <c r="G69" s="187"/>
      <c r="H69" s="50"/>
      <c r="I69" s="187"/>
      <c r="J69" s="49"/>
      <c r="K69" s="187"/>
      <c r="L69" s="187"/>
      <c r="M69" s="187"/>
      <c r="N69" s="187"/>
      <c r="O69" s="187"/>
      <c r="P69" s="50"/>
      <c r="Q69" s="187"/>
      <c r="R69" s="23"/>
    </row>
    <row r="70" spans="2:18" s="1" customFormat="1" ht="15">
      <c r="B70" s="31"/>
      <c r="C70" s="193"/>
      <c r="D70" s="51" t="s">
        <v>45</v>
      </c>
      <c r="E70" s="52"/>
      <c r="F70" s="52"/>
      <c r="G70" s="53" t="s">
        <v>46</v>
      </c>
      <c r="H70" s="54"/>
      <c r="I70" s="193"/>
      <c r="J70" s="51" t="s">
        <v>45</v>
      </c>
      <c r="K70" s="52"/>
      <c r="L70" s="52"/>
      <c r="M70" s="52"/>
      <c r="N70" s="53" t="s">
        <v>46</v>
      </c>
      <c r="O70" s="52"/>
      <c r="P70" s="54"/>
      <c r="Q70" s="193"/>
      <c r="R70" s="33"/>
    </row>
    <row r="71" spans="2:18" s="1" customFormat="1" ht="14.45" customHeight="1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7"/>
    </row>
    <row r="75" spans="2:18" s="1" customFormat="1" ht="6.95" customHeight="1">
      <c r="B75" s="58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60"/>
    </row>
    <row r="76" spans="2:18" s="1" customFormat="1" ht="36.950000000000003" customHeight="1">
      <c r="B76" s="31"/>
      <c r="C76" s="238" t="s">
        <v>94</v>
      </c>
      <c r="D76" s="239"/>
      <c r="E76" s="239"/>
      <c r="F76" s="239"/>
      <c r="G76" s="239"/>
      <c r="H76" s="239"/>
      <c r="I76" s="239"/>
      <c r="J76" s="239"/>
      <c r="K76" s="239"/>
      <c r="L76" s="239"/>
      <c r="M76" s="239"/>
      <c r="N76" s="239"/>
      <c r="O76" s="239"/>
      <c r="P76" s="239"/>
      <c r="Q76" s="239"/>
      <c r="R76" s="33"/>
    </row>
    <row r="77" spans="2:18" s="1" customFormat="1" ht="6.95" customHeight="1">
      <c r="B77" s="31"/>
      <c r="C77" s="193"/>
      <c r="D77" s="193"/>
      <c r="E77" s="193"/>
      <c r="F77" s="193"/>
      <c r="G77" s="193"/>
      <c r="H77" s="193"/>
      <c r="I77" s="193"/>
      <c r="J77" s="193"/>
      <c r="K77" s="193"/>
      <c r="L77" s="193"/>
      <c r="M77" s="193"/>
      <c r="N77" s="193"/>
      <c r="O77" s="193"/>
      <c r="P77" s="193"/>
      <c r="Q77" s="193"/>
      <c r="R77" s="33"/>
    </row>
    <row r="78" spans="2:18" s="1" customFormat="1" ht="30" customHeight="1">
      <c r="B78" s="31"/>
      <c r="C78" s="194" t="s">
        <v>16</v>
      </c>
      <c r="D78" s="193"/>
      <c r="E78" s="193"/>
      <c r="F78" s="285" t="str">
        <f>F6</f>
        <v xml:space="preserve"> Český rozhlas</v>
      </c>
      <c r="G78" s="286"/>
      <c r="H78" s="286"/>
      <c r="I78" s="286"/>
      <c r="J78" s="286"/>
      <c r="K78" s="286"/>
      <c r="L78" s="286"/>
      <c r="M78" s="286"/>
      <c r="N78" s="286"/>
      <c r="O78" s="286"/>
      <c r="P78" s="286"/>
      <c r="Q78" s="193"/>
      <c r="R78" s="33"/>
    </row>
    <row r="79" spans="2:18" s="1" customFormat="1" ht="36.950000000000003" customHeight="1">
      <c r="B79" s="31"/>
      <c r="C79" s="65" t="s">
        <v>92</v>
      </c>
      <c r="D79" s="193"/>
      <c r="E79" s="193"/>
      <c r="F79" s="244">
        <v>7</v>
      </c>
      <c r="G79" s="284"/>
      <c r="H79" s="284"/>
      <c r="I79" s="284"/>
      <c r="J79" s="284"/>
      <c r="K79" s="284"/>
      <c r="L79" s="284"/>
      <c r="M79" s="284"/>
      <c r="N79" s="284"/>
      <c r="O79" s="284"/>
      <c r="P79" s="284"/>
      <c r="Q79" s="193"/>
      <c r="R79" s="33"/>
    </row>
    <row r="80" spans="2:18" s="1" customFormat="1" ht="6.95" customHeight="1">
      <c r="B80" s="31"/>
      <c r="C80" s="193"/>
      <c r="D80" s="193"/>
      <c r="E80" s="193"/>
      <c r="F80" s="193"/>
      <c r="G80" s="193"/>
      <c r="H80" s="193"/>
      <c r="I80" s="193"/>
      <c r="J80" s="193"/>
      <c r="K80" s="193"/>
      <c r="L80" s="193"/>
      <c r="M80" s="193"/>
      <c r="N80" s="193"/>
      <c r="O80" s="193"/>
      <c r="P80" s="193"/>
      <c r="Q80" s="193"/>
      <c r="R80" s="33"/>
    </row>
    <row r="81" spans="2:47" s="1" customFormat="1" ht="18" customHeight="1">
      <c r="B81" s="31"/>
      <c r="C81" s="194" t="s">
        <v>19</v>
      </c>
      <c r="D81" s="193"/>
      <c r="E81" s="193"/>
      <c r="F81" s="190" t="str">
        <f>F9</f>
        <v xml:space="preserve"> </v>
      </c>
      <c r="G81" s="193"/>
      <c r="H81" s="193"/>
      <c r="I81" s="193"/>
      <c r="J81" s="193"/>
      <c r="K81" s="194" t="s">
        <v>21</v>
      </c>
      <c r="L81" s="193"/>
      <c r="M81" s="287" t="str">
        <f>IF(O9="","",O9)</f>
        <v>6. 2. 2019</v>
      </c>
      <c r="N81" s="287"/>
      <c r="O81" s="287"/>
      <c r="P81" s="287"/>
      <c r="Q81" s="193"/>
      <c r="R81" s="33"/>
    </row>
    <row r="82" spans="2:47" s="1" customFormat="1" ht="6.95" customHeight="1">
      <c r="B82" s="31"/>
      <c r="C82" s="193"/>
      <c r="D82" s="193"/>
      <c r="E82" s="193"/>
      <c r="F82" s="193"/>
      <c r="G82" s="193"/>
      <c r="H82" s="193"/>
      <c r="I82" s="193"/>
      <c r="J82" s="193"/>
      <c r="K82" s="193"/>
      <c r="L82" s="193"/>
      <c r="M82" s="193"/>
      <c r="N82" s="193"/>
      <c r="O82" s="193"/>
      <c r="P82" s="193"/>
      <c r="Q82" s="193"/>
      <c r="R82" s="33"/>
    </row>
    <row r="83" spans="2:47" s="1" customFormat="1" ht="15">
      <c r="B83" s="31"/>
      <c r="C83" s="194" t="s">
        <v>23</v>
      </c>
      <c r="D83" s="193"/>
      <c r="E83" s="193"/>
      <c r="F83" s="190" t="str">
        <f>E12</f>
        <v xml:space="preserve"> </v>
      </c>
      <c r="G83" s="193"/>
      <c r="H83" s="193"/>
      <c r="I83" s="193"/>
      <c r="J83" s="193"/>
      <c r="K83" s="194" t="s">
        <v>27</v>
      </c>
      <c r="L83" s="193"/>
      <c r="M83" s="268" t="str">
        <f>E18</f>
        <v xml:space="preserve"> </v>
      </c>
      <c r="N83" s="268"/>
      <c r="O83" s="268"/>
      <c r="P83" s="268"/>
      <c r="Q83" s="268"/>
      <c r="R83" s="33"/>
    </row>
    <row r="84" spans="2:47" s="1" customFormat="1" ht="14.45" customHeight="1">
      <c r="B84" s="31"/>
      <c r="C84" s="194" t="s">
        <v>26</v>
      </c>
      <c r="D84" s="193"/>
      <c r="E84" s="193"/>
      <c r="F84" s="190" t="str">
        <f>IF(E15="","",E15)</f>
        <v xml:space="preserve"> </v>
      </c>
      <c r="G84" s="193"/>
      <c r="H84" s="193"/>
      <c r="I84" s="193"/>
      <c r="J84" s="193"/>
      <c r="K84" s="194" t="s">
        <v>29</v>
      </c>
      <c r="L84" s="193"/>
      <c r="M84" s="268" t="str">
        <f>E21</f>
        <v xml:space="preserve"> </v>
      </c>
      <c r="N84" s="268"/>
      <c r="O84" s="268"/>
      <c r="P84" s="268"/>
      <c r="Q84" s="268"/>
      <c r="R84" s="33"/>
    </row>
    <row r="85" spans="2:47" s="1" customFormat="1" ht="10.35" customHeight="1">
      <c r="B85" s="31"/>
      <c r="C85" s="193"/>
      <c r="D85" s="193"/>
      <c r="E85" s="193"/>
      <c r="F85" s="193"/>
      <c r="G85" s="193"/>
      <c r="H85" s="193"/>
      <c r="I85" s="193"/>
      <c r="J85" s="193"/>
      <c r="K85" s="193"/>
      <c r="L85" s="193"/>
      <c r="M85" s="193"/>
      <c r="N85" s="193"/>
      <c r="O85" s="193"/>
      <c r="P85" s="193"/>
      <c r="Q85" s="193"/>
      <c r="R85" s="33"/>
    </row>
    <row r="86" spans="2:47" s="1" customFormat="1" ht="29.25" customHeight="1">
      <c r="B86" s="31"/>
      <c r="C86" s="282" t="s">
        <v>95</v>
      </c>
      <c r="D86" s="283"/>
      <c r="E86" s="283"/>
      <c r="F86" s="283"/>
      <c r="G86" s="283"/>
      <c r="H86" s="192"/>
      <c r="I86" s="192"/>
      <c r="J86" s="192"/>
      <c r="K86" s="192"/>
      <c r="L86" s="192"/>
      <c r="M86" s="192"/>
      <c r="N86" s="282" t="s">
        <v>96</v>
      </c>
      <c r="O86" s="283"/>
      <c r="P86" s="283"/>
      <c r="Q86" s="283"/>
      <c r="R86" s="33"/>
    </row>
    <row r="87" spans="2:47" s="1" customFormat="1" ht="10.35" customHeight="1">
      <c r="B87" s="31"/>
      <c r="C87" s="193"/>
      <c r="D87" s="193"/>
      <c r="E87" s="193"/>
      <c r="F87" s="193"/>
      <c r="G87" s="193"/>
      <c r="H87" s="193"/>
      <c r="I87" s="193"/>
      <c r="J87" s="193"/>
      <c r="K87" s="193"/>
      <c r="L87" s="193"/>
      <c r="M87" s="193"/>
      <c r="N87" s="193"/>
      <c r="O87" s="193"/>
      <c r="P87" s="193"/>
      <c r="Q87" s="193"/>
      <c r="R87" s="33"/>
    </row>
    <row r="88" spans="2:47" s="1" customFormat="1" ht="29.25" customHeight="1">
      <c r="B88" s="31"/>
      <c r="C88" s="106" t="s">
        <v>97</v>
      </c>
      <c r="D88" s="193"/>
      <c r="E88" s="193"/>
      <c r="F88" s="193"/>
      <c r="G88" s="193"/>
      <c r="H88" s="193"/>
      <c r="I88" s="193"/>
      <c r="J88" s="193"/>
      <c r="K88" s="193"/>
      <c r="L88" s="193"/>
      <c r="M88" s="193"/>
      <c r="N88" s="296">
        <f>N125</f>
        <v>0</v>
      </c>
      <c r="O88" s="297"/>
      <c r="P88" s="297"/>
      <c r="Q88" s="297"/>
      <c r="R88" s="33"/>
      <c r="AU88" s="18" t="s">
        <v>98</v>
      </c>
    </row>
    <row r="89" spans="2:47" s="6" customFormat="1" ht="24.95" customHeight="1">
      <c r="B89" s="107"/>
      <c r="C89" s="197"/>
      <c r="D89" s="109" t="s">
        <v>99</v>
      </c>
      <c r="E89" s="197"/>
      <c r="F89" s="197"/>
      <c r="G89" s="197"/>
      <c r="H89" s="197"/>
      <c r="I89" s="197"/>
      <c r="J89" s="197"/>
      <c r="K89" s="197"/>
      <c r="L89" s="197"/>
      <c r="M89" s="197"/>
      <c r="N89" s="295">
        <f>N126</f>
        <v>0</v>
      </c>
      <c r="O89" s="300"/>
      <c r="P89" s="300"/>
      <c r="Q89" s="300"/>
      <c r="R89" s="110"/>
    </row>
    <row r="90" spans="2:47" s="7" customFormat="1" ht="19.899999999999999" customHeight="1">
      <c r="B90" s="111"/>
      <c r="C90" s="196"/>
      <c r="D90" s="113" t="s">
        <v>100</v>
      </c>
      <c r="E90" s="196"/>
      <c r="F90" s="196"/>
      <c r="G90" s="196"/>
      <c r="H90" s="196"/>
      <c r="I90" s="196"/>
      <c r="J90" s="196"/>
      <c r="K90" s="196"/>
      <c r="L90" s="196"/>
      <c r="M90" s="196"/>
      <c r="N90" s="298">
        <f>N127</f>
        <v>0</v>
      </c>
      <c r="O90" s="299"/>
      <c r="P90" s="299"/>
      <c r="Q90" s="299"/>
      <c r="R90" s="114"/>
    </row>
    <row r="91" spans="2:47" s="7" customFormat="1" ht="19.899999999999999" customHeight="1">
      <c r="B91" s="111"/>
      <c r="C91" s="196"/>
      <c r="D91" s="113" t="s">
        <v>101</v>
      </c>
      <c r="E91" s="196"/>
      <c r="F91" s="196"/>
      <c r="G91" s="196"/>
      <c r="H91" s="196"/>
      <c r="I91" s="196"/>
      <c r="J91" s="196"/>
      <c r="K91" s="196"/>
      <c r="L91" s="196"/>
      <c r="M91" s="196"/>
      <c r="N91" s="298">
        <f>N141</f>
        <v>0</v>
      </c>
      <c r="O91" s="299"/>
      <c r="P91" s="299"/>
      <c r="Q91" s="299"/>
      <c r="R91" s="114"/>
    </row>
    <row r="92" spans="2:47" s="7" customFormat="1" ht="19.899999999999999" customHeight="1">
      <c r="B92" s="111"/>
      <c r="C92" s="196"/>
      <c r="D92" s="113" t="s">
        <v>102</v>
      </c>
      <c r="E92" s="196"/>
      <c r="F92" s="196"/>
      <c r="G92" s="196"/>
      <c r="H92" s="196"/>
      <c r="I92" s="196"/>
      <c r="J92" s="196"/>
      <c r="K92" s="196"/>
      <c r="L92" s="196"/>
      <c r="M92" s="196"/>
      <c r="N92" s="298">
        <f>N143</f>
        <v>0</v>
      </c>
      <c r="O92" s="299"/>
      <c r="P92" s="299"/>
      <c r="Q92" s="299"/>
      <c r="R92" s="114"/>
    </row>
    <row r="93" spans="2:47" s="7" customFormat="1" ht="19.899999999999999" customHeight="1">
      <c r="B93" s="111"/>
      <c r="C93" s="196"/>
      <c r="D93" s="113" t="s">
        <v>103</v>
      </c>
      <c r="E93" s="196"/>
      <c r="F93" s="196"/>
      <c r="G93" s="196"/>
      <c r="H93" s="196"/>
      <c r="I93" s="196"/>
      <c r="J93" s="196"/>
      <c r="K93" s="196"/>
      <c r="L93" s="196"/>
      <c r="M93" s="196"/>
      <c r="N93" s="298">
        <f>N146</f>
        <v>0</v>
      </c>
      <c r="O93" s="299"/>
      <c r="P93" s="299"/>
      <c r="Q93" s="299"/>
      <c r="R93" s="114"/>
    </row>
    <row r="94" spans="2:47" s="7" customFormat="1" ht="19.899999999999999" customHeight="1">
      <c r="B94" s="111"/>
      <c r="C94" s="196"/>
      <c r="D94" s="113" t="s">
        <v>104</v>
      </c>
      <c r="E94" s="196"/>
      <c r="F94" s="196"/>
      <c r="G94" s="196"/>
      <c r="H94" s="196"/>
      <c r="I94" s="196"/>
      <c r="J94" s="196"/>
      <c r="K94" s="196"/>
      <c r="L94" s="196"/>
      <c r="M94" s="196"/>
      <c r="N94" s="298">
        <f>N150</f>
        <v>0</v>
      </c>
      <c r="O94" s="299"/>
      <c r="P94" s="299"/>
      <c r="Q94" s="299"/>
      <c r="R94" s="114"/>
    </row>
    <row r="95" spans="2:47" s="7" customFormat="1" ht="19.899999999999999" customHeight="1">
      <c r="B95" s="111"/>
      <c r="C95" s="196"/>
      <c r="D95" s="113" t="s">
        <v>105</v>
      </c>
      <c r="E95" s="196"/>
      <c r="F95" s="196"/>
      <c r="G95" s="196"/>
      <c r="H95" s="196"/>
      <c r="I95" s="196"/>
      <c r="J95" s="196"/>
      <c r="K95" s="196"/>
      <c r="L95" s="196"/>
      <c r="M95" s="196"/>
      <c r="N95" s="298">
        <f>N157</f>
        <v>0</v>
      </c>
      <c r="O95" s="299"/>
      <c r="P95" s="299"/>
      <c r="Q95" s="299"/>
      <c r="R95" s="114"/>
    </row>
    <row r="96" spans="2:47" s="7" customFormat="1" ht="19.899999999999999" customHeight="1">
      <c r="B96" s="111"/>
      <c r="C96" s="196"/>
      <c r="D96" s="113" t="s">
        <v>106</v>
      </c>
      <c r="E96" s="196"/>
      <c r="F96" s="196"/>
      <c r="G96" s="196"/>
      <c r="H96" s="196"/>
      <c r="I96" s="196"/>
      <c r="J96" s="196"/>
      <c r="K96" s="196"/>
      <c r="L96" s="196"/>
      <c r="M96" s="196"/>
      <c r="N96" s="298">
        <f>N161</f>
        <v>0</v>
      </c>
      <c r="O96" s="299"/>
      <c r="P96" s="299"/>
      <c r="Q96" s="299"/>
      <c r="R96" s="114"/>
    </row>
    <row r="97" spans="2:21" s="6" customFormat="1" ht="24.95" customHeight="1">
      <c r="B97" s="107"/>
      <c r="C97" s="197"/>
      <c r="D97" s="109" t="s">
        <v>107</v>
      </c>
      <c r="E97" s="197"/>
      <c r="F97" s="197"/>
      <c r="G97" s="197"/>
      <c r="H97" s="197"/>
      <c r="I97" s="197"/>
      <c r="J97" s="197"/>
      <c r="K97" s="197"/>
      <c r="L97" s="197"/>
      <c r="M97" s="197"/>
      <c r="N97" s="295">
        <f>N166</f>
        <v>0</v>
      </c>
      <c r="O97" s="300"/>
      <c r="P97" s="300"/>
      <c r="Q97" s="300"/>
      <c r="R97" s="110"/>
    </row>
    <row r="98" spans="2:21" s="7" customFormat="1" ht="19.899999999999999" customHeight="1">
      <c r="B98" s="111"/>
      <c r="C98" s="196"/>
      <c r="D98" s="113" t="s">
        <v>108</v>
      </c>
      <c r="E98" s="196"/>
      <c r="F98" s="196"/>
      <c r="G98" s="196"/>
      <c r="H98" s="196"/>
      <c r="I98" s="196"/>
      <c r="J98" s="196"/>
      <c r="K98" s="196"/>
      <c r="L98" s="196"/>
      <c r="M98" s="196"/>
      <c r="N98" s="298">
        <f>N167</f>
        <v>0</v>
      </c>
      <c r="O98" s="299"/>
      <c r="P98" s="299"/>
      <c r="Q98" s="299"/>
      <c r="R98" s="114"/>
    </row>
    <row r="99" spans="2:21" s="7" customFormat="1" ht="19.899999999999999" customHeight="1">
      <c r="B99" s="111"/>
      <c r="C99" s="196"/>
      <c r="D99" s="113" t="s">
        <v>109</v>
      </c>
      <c r="E99" s="196"/>
      <c r="F99" s="196"/>
      <c r="G99" s="196"/>
      <c r="H99" s="196"/>
      <c r="I99" s="196"/>
      <c r="J99" s="196"/>
      <c r="K99" s="196"/>
      <c r="L99" s="196"/>
      <c r="M99" s="196"/>
      <c r="N99" s="298">
        <f>N171</f>
        <v>0</v>
      </c>
      <c r="O99" s="299"/>
      <c r="P99" s="299"/>
      <c r="Q99" s="299"/>
      <c r="R99" s="114"/>
    </row>
    <row r="100" spans="2:21" s="7" customFormat="1" ht="19.899999999999999" customHeight="1">
      <c r="B100" s="111"/>
      <c r="C100" s="196"/>
      <c r="D100" s="113" t="s">
        <v>111</v>
      </c>
      <c r="E100" s="196"/>
      <c r="F100" s="196"/>
      <c r="G100" s="196"/>
      <c r="H100" s="196"/>
      <c r="I100" s="196"/>
      <c r="J100" s="196"/>
      <c r="K100" s="196"/>
      <c r="L100" s="196"/>
      <c r="M100" s="196"/>
      <c r="N100" s="298">
        <f>N179</f>
        <v>0</v>
      </c>
      <c r="O100" s="299"/>
      <c r="P100" s="299"/>
      <c r="Q100" s="299"/>
      <c r="R100" s="114"/>
    </row>
    <row r="101" spans="2:21" s="6" customFormat="1" ht="24.95" customHeight="1">
      <c r="B101" s="107"/>
      <c r="C101" s="197"/>
      <c r="D101" s="109" t="s">
        <v>114</v>
      </c>
      <c r="E101" s="197"/>
      <c r="F101" s="197"/>
      <c r="G101" s="197"/>
      <c r="H101" s="197"/>
      <c r="I101" s="197"/>
      <c r="J101" s="197"/>
      <c r="K101" s="197"/>
      <c r="L101" s="197"/>
      <c r="M101" s="197"/>
      <c r="N101" s="295">
        <f>N181</f>
        <v>0</v>
      </c>
      <c r="O101" s="300"/>
      <c r="P101" s="300"/>
      <c r="Q101" s="300"/>
      <c r="R101" s="110"/>
    </row>
    <row r="102" spans="2:21" s="7" customFormat="1" ht="19.899999999999999" customHeight="1">
      <c r="B102" s="111"/>
      <c r="C102" s="196"/>
      <c r="D102" s="113" t="s">
        <v>115</v>
      </c>
      <c r="E102" s="196"/>
      <c r="F102" s="196"/>
      <c r="G102" s="196"/>
      <c r="H102" s="196"/>
      <c r="I102" s="196"/>
      <c r="J102" s="196"/>
      <c r="K102" s="196"/>
      <c r="L102" s="196"/>
      <c r="M102" s="196"/>
      <c r="N102" s="298">
        <f>N182</f>
        <v>0</v>
      </c>
      <c r="O102" s="299"/>
      <c r="P102" s="299"/>
      <c r="Q102" s="299"/>
      <c r="R102" s="114"/>
    </row>
    <row r="103" spans="2:21" s="6" customFormat="1" ht="24.95" customHeight="1">
      <c r="B103" s="107"/>
      <c r="C103" s="197"/>
      <c r="D103" s="109" t="s">
        <v>116</v>
      </c>
      <c r="E103" s="197"/>
      <c r="F103" s="197"/>
      <c r="G103" s="197"/>
      <c r="H103" s="197"/>
      <c r="I103" s="197"/>
      <c r="J103" s="197"/>
      <c r="K103" s="197"/>
      <c r="L103" s="197"/>
      <c r="M103" s="197"/>
      <c r="N103" s="295">
        <f>N187</f>
        <v>0</v>
      </c>
      <c r="O103" s="300"/>
      <c r="P103" s="300"/>
      <c r="Q103" s="300"/>
      <c r="R103" s="110"/>
    </row>
    <row r="104" spans="2:21" s="7" customFormat="1" ht="19.899999999999999" customHeight="1">
      <c r="B104" s="111"/>
      <c r="C104" s="196"/>
      <c r="D104" s="113" t="s">
        <v>117</v>
      </c>
      <c r="E104" s="196"/>
      <c r="F104" s="196"/>
      <c r="G104" s="196"/>
      <c r="H104" s="196"/>
      <c r="I104" s="196"/>
      <c r="J104" s="196"/>
      <c r="K104" s="196"/>
      <c r="L104" s="196"/>
      <c r="M104" s="196"/>
      <c r="N104" s="298">
        <f>N188</f>
        <v>0</v>
      </c>
      <c r="O104" s="299"/>
      <c r="P104" s="299"/>
      <c r="Q104" s="299"/>
      <c r="R104" s="114"/>
    </row>
    <row r="105" spans="2:21" s="1" customFormat="1" ht="21.75" customHeight="1">
      <c r="B105" s="31"/>
      <c r="C105" s="193"/>
      <c r="D105" s="193"/>
      <c r="E105" s="193"/>
      <c r="F105" s="193"/>
      <c r="G105" s="193"/>
      <c r="H105" s="193"/>
      <c r="I105" s="193"/>
      <c r="J105" s="193"/>
      <c r="K105" s="193"/>
      <c r="L105" s="193"/>
      <c r="M105" s="193"/>
      <c r="N105" s="193"/>
      <c r="O105" s="193"/>
      <c r="P105" s="193"/>
      <c r="Q105" s="193"/>
      <c r="R105" s="33"/>
    </row>
    <row r="106" spans="2:21" s="1" customFormat="1" ht="29.25" customHeight="1">
      <c r="B106" s="31"/>
      <c r="C106" s="106"/>
      <c r="D106" s="193"/>
      <c r="E106" s="193"/>
      <c r="F106" s="193"/>
      <c r="G106" s="193"/>
      <c r="H106" s="193"/>
      <c r="I106" s="193"/>
      <c r="J106" s="193"/>
      <c r="K106" s="193"/>
      <c r="L106" s="193"/>
      <c r="M106" s="193"/>
      <c r="N106" s="297"/>
      <c r="O106" s="303"/>
      <c r="P106" s="303"/>
      <c r="Q106" s="303"/>
      <c r="R106" s="33"/>
      <c r="T106" s="115"/>
      <c r="U106" s="116" t="s">
        <v>33</v>
      </c>
    </row>
    <row r="107" spans="2:21" s="1" customFormat="1" ht="18" customHeight="1">
      <c r="B107" s="31"/>
      <c r="C107" s="193"/>
      <c r="D107" s="193"/>
      <c r="E107" s="193"/>
      <c r="F107" s="193"/>
      <c r="G107" s="193"/>
      <c r="H107" s="193"/>
      <c r="I107" s="193"/>
      <c r="J107" s="193"/>
      <c r="K107" s="193"/>
      <c r="L107" s="193"/>
      <c r="M107" s="193"/>
      <c r="N107" s="193"/>
      <c r="O107" s="193"/>
      <c r="P107" s="193"/>
      <c r="Q107" s="193"/>
      <c r="R107" s="33"/>
    </row>
    <row r="108" spans="2:21" s="1" customFormat="1" ht="29.25" customHeight="1">
      <c r="B108" s="31"/>
      <c r="C108" s="97" t="s">
        <v>510</v>
      </c>
      <c r="D108" s="192"/>
      <c r="E108" s="192"/>
      <c r="F108" s="192"/>
      <c r="G108" s="192"/>
      <c r="H108" s="192"/>
      <c r="I108" s="192"/>
      <c r="J108" s="192"/>
      <c r="K108" s="192"/>
      <c r="L108" s="304">
        <f>ROUND(SUM(N88+N106),2)</f>
        <v>0</v>
      </c>
      <c r="M108" s="304"/>
      <c r="N108" s="304"/>
      <c r="O108" s="304"/>
      <c r="P108" s="304"/>
      <c r="Q108" s="304"/>
      <c r="R108" s="33"/>
    </row>
    <row r="109" spans="2:21" s="1" customFormat="1" ht="6.95" customHeight="1">
      <c r="B109" s="55"/>
      <c r="C109" s="56"/>
      <c r="D109" s="56"/>
      <c r="E109" s="56"/>
      <c r="F109" s="56"/>
      <c r="G109" s="56"/>
      <c r="H109" s="56"/>
      <c r="I109" s="56"/>
      <c r="J109" s="56"/>
      <c r="K109" s="56"/>
      <c r="L109" s="56"/>
      <c r="M109" s="56"/>
      <c r="N109" s="56"/>
      <c r="O109" s="56"/>
      <c r="P109" s="56"/>
      <c r="Q109" s="56"/>
      <c r="R109" s="57"/>
    </row>
    <row r="113" spans="2:65" s="1" customFormat="1" ht="6.95" customHeight="1">
      <c r="B113" s="58"/>
      <c r="C113" s="59"/>
      <c r="D113" s="59"/>
      <c r="E113" s="59"/>
      <c r="F113" s="59"/>
      <c r="G113" s="59"/>
      <c r="H113" s="59"/>
      <c r="I113" s="59"/>
      <c r="J113" s="59"/>
      <c r="K113" s="59"/>
      <c r="L113" s="59"/>
      <c r="M113" s="59"/>
      <c r="N113" s="59"/>
      <c r="O113" s="59"/>
      <c r="P113" s="59"/>
      <c r="Q113" s="59"/>
      <c r="R113" s="60"/>
    </row>
    <row r="114" spans="2:65" s="1" customFormat="1" ht="36.950000000000003" customHeight="1">
      <c r="B114" s="31"/>
      <c r="C114" s="238" t="s">
        <v>118</v>
      </c>
      <c r="D114" s="284"/>
      <c r="E114" s="284"/>
      <c r="F114" s="284"/>
      <c r="G114" s="284"/>
      <c r="H114" s="284"/>
      <c r="I114" s="284"/>
      <c r="J114" s="284"/>
      <c r="K114" s="284"/>
      <c r="L114" s="284"/>
      <c r="M114" s="284"/>
      <c r="N114" s="284"/>
      <c r="O114" s="284"/>
      <c r="P114" s="284"/>
      <c r="Q114" s="284"/>
      <c r="R114" s="33"/>
    </row>
    <row r="115" spans="2:65" s="1" customFormat="1" ht="6.95" customHeight="1">
      <c r="B115" s="31"/>
      <c r="C115" s="193"/>
      <c r="D115" s="193"/>
      <c r="E115" s="193"/>
      <c r="F115" s="193"/>
      <c r="G115" s="193"/>
      <c r="H115" s="193"/>
      <c r="I115" s="193"/>
      <c r="J115" s="193"/>
      <c r="K115" s="193"/>
      <c r="L115" s="193"/>
      <c r="M115" s="193"/>
      <c r="N115" s="193"/>
      <c r="O115" s="193"/>
      <c r="P115" s="193"/>
      <c r="Q115" s="193"/>
      <c r="R115" s="33"/>
    </row>
    <row r="116" spans="2:65" s="1" customFormat="1" ht="30" customHeight="1">
      <c r="B116" s="31"/>
      <c r="C116" s="194" t="s">
        <v>16</v>
      </c>
      <c r="D116" s="193"/>
      <c r="E116" s="193"/>
      <c r="F116" s="285" t="str">
        <f>F6</f>
        <v xml:space="preserve"> Český rozhlas</v>
      </c>
      <c r="G116" s="286"/>
      <c r="H116" s="286"/>
      <c r="I116" s="286"/>
      <c r="J116" s="286"/>
      <c r="K116" s="286"/>
      <c r="L116" s="286"/>
      <c r="M116" s="286"/>
      <c r="N116" s="286"/>
      <c r="O116" s="286"/>
      <c r="P116" s="286"/>
      <c r="Q116" s="193"/>
      <c r="R116" s="33"/>
    </row>
    <row r="117" spans="2:65" s="1" customFormat="1" ht="36.950000000000003" customHeight="1">
      <c r="B117" s="31"/>
      <c r="C117" s="65" t="s">
        <v>92</v>
      </c>
      <c r="D117" s="193"/>
      <c r="E117" s="193"/>
      <c r="F117" s="244">
        <v>7</v>
      </c>
      <c r="G117" s="284"/>
      <c r="H117" s="284"/>
      <c r="I117" s="284"/>
      <c r="J117" s="284"/>
      <c r="K117" s="284"/>
      <c r="L117" s="284"/>
      <c r="M117" s="284"/>
      <c r="N117" s="284"/>
      <c r="O117" s="284"/>
      <c r="P117" s="284"/>
      <c r="Q117" s="193"/>
      <c r="R117" s="33"/>
    </row>
    <row r="118" spans="2:65" s="1" customFormat="1" ht="6.95" customHeight="1">
      <c r="B118" s="31"/>
      <c r="C118" s="193"/>
      <c r="D118" s="193"/>
      <c r="E118" s="193"/>
      <c r="F118" s="193"/>
      <c r="G118" s="193"/>
      <c r="H118" s="193"/>
      <c r="I118" s="193"/>
      <c r="J118" s="193"/>
      <c r="K118" s="193"/>
      <c r="L118" s="193"/>
      <c r="M118" s="193"/>
      <c r="N118" s="193"/>
      <c r="O118" s="193"/>
      <c r="P118" s="193"/>
      <c r="Q118" s="193"/>
      <c r="R118" s="33"/>
    </row>
    <row r="119" spans="2:65" s="1" customFormat="1" ht="18" customHeight="1">
      <c r="B119" s="31"/>
      <c r="C119" s="194" t="s">
        <v>19</v>
      </c>
      <c r="D119" s="193"/>
      <c r="E119" s="193"/>
      <c r="F119" s="190" t="str">
        <f>F9</f>
        <v xml:space="preserve"> </v>
      </c>
      <c r="G119" s="193"/>
      <c r="H119" s="193"/>
      <c r="I119" s="193"/>
      <c r="J119" s="193"/>
      <c r="K119" s="194" t="s">
        <v>21</v>
      </c>
      <c r="L119" s="193"/>
      <c r="M119" s="287" t="str">
        <f>IF(O9="","",O9)</f>
        <v>6. 2. 2019</v>
      </c>
      <c r="N119" s="287"/>
      <c r="O119" s="287"/>
      <c r="P119" s="287"/>
      <c r="Q119" s="193"/>
      <c r="R119" s="33"/>
    </row>
    <row r="120" spans="2:65" s="1" customFormat="1" ht="6.95" customHeight="1">
      <c r="B120" s="31"/>
      <c r="C120" s="193"/>
      <c r="D120" s="193"/>
      <c r="E120" s="193"/>
      <c r="F120" s="193"/>
      <c r="G120" s="193"/>
      <c r="H120" s="193"/>
      <c r="I120" s="193"/>
      <c r="J120" s="193"/>
      <c r="K120" s="193"/>
      <c r="L120" s="193"/>
      <c r="M120" s="193"/>
      <c r="N120" s="193"/>
      <c r="O120" s="193"/>
      <c r="P120" s="193"/>
      <c r="Q120" s="193"/>
      <c r="R120" s="33"/>
    </row>
    <row r="121" spans="2:65" s="1" customFormat="1" ht="15">
      <c r="B121" s="31"/>
      <c r="C121" s="194" t="s">
        <v>23</v>
      </c>
      <c r="D121" s="193"/>
      <c r="E121" s="193"/>
      <c r="F121" s="190" t="str">
        <f>E12</f>
        <v xml:space="preserve"> </v>
      </c>
      <c r="G121" s="193"/>
      <c r="H121" s="193"/>
      <c r="I121" s="193"/>
      <c r="J121" s="193"/>
      <c r="K121" s="194" t="s">
        <v>27</v>
      </c>
      <c r="L121" s="193"/>
      <c r="M121" s="268" t="str">
        <f>E18</f>
        <v xml:space="preserve"> </v>
      </c>
      <c r="N121" s="268"/>
      <c r="O121" s="268"/>
      <c r="P121" s="268"/>
      <c r="Q121" s="268"/>
      <c r="R121" s="33"/>
    </row>
    <row r="122" spans="2:65" s="1" customFormat="1" ht="14.45" customHeight="1">
      <c r="B122" s="31"/>
      <c r="C122" s="194" t="s">
        <v>26</v>
      </c>
      <c r="D122" s="193"/>
      <c r="E122" s="193"/>
      <c r="F122" s="190" t="str">
        <f>IF(E15="","",E15)</f>
        <v xml:space="preserve"> </v>
      </c>
      <c r="G122" s="193"/>
      <c r="H122" s="193"/>
      <c r="I122" s="193"/>
      <c r="J122" s="193"/>
      <c r="K122" s="194" t="s">
        <v>29</v>
      </c>
      <c r="L122" s="193"/>
      <c r="M122" s="268" t="str">
        <f>E21</f>
        <v xml:space="preserve"> </v>
      </c>
      <c r="N122" s="268"/>
      <c r="O122" s="268"/>
      <c r="P122" s="268"/>
      <c r="Q122" s="268"/>
      <c r="R122" s="33"/>
    </row>
    <row r="123" spans="2:65" s="1" customFormat="1" ht="10.35" customHeight="1">
      <c r="B123" s="31"/>
      <c r="C123" s="193"/>
      <c r="D123" s="193"/>
      <c r="E123" s="193"/>
      <c r="F123" s="193"/>
      <c r="G123" s="193"/>
      <c r="H123" s="193"/>
      <c r="I123" s="193"/>
      <c r="J123" s="193"/>
      <c r="K123" s="193"/>
      <c r="L123" s="193"/>
      <c r="M123" s="193"/>
      <c r="N123" s="193"/>
      <c r="O123" s="193"/>
      <c r="P123" s="193"/>
      <c r="Q123" s="193"/>
      <c r="R123" s="33"/>
    </row>
    <row r="124" spans="2:65" s="8" customFormat="1" ht="29.25" customHeight="1">
      <c r="B124" s="117"/>
      <c r="C124" s="118" t="s">
        <v>119</v>
      </c>
      <c r="D124" s="195" t="s">
        <v>120</v>
      </c>
      <c r="E124" s="195" t="s">
        <v>51</v>
      </c>
      <c r="F124" s="292" t="s">
        <v>121</v>
      </c>
      <c r="G124" s="292"/>
      <c r="H124" s="292"/>
      <c r="I124" s="292"/>
      <c r="J124" s="195" t="s">
        <v>122</v>
      </c>
      <c r="K124" s="195" t="s">
        <v>123</v>
      </c>
      <c r="L124" s="292" t="s">
        <v>124</v>
      </c>
      <c r="M124" s="292"/>
      <c r="N124" s="292" t="s">
        <v>96</v>
      </c>
      <c r="O124" s="292"/>
      <c r="P124" s="292"/>
      <c r="Q124" s="293"/>
      <c r="R124" s="120"/>
      <c r="T124" s="72" t="s">
        <v>125</v>
      </c>
      <c r="U124" s="73" t="s">
        <v>33</v>
      </c>
      <c r="V124" s="73" t="s">
        <v>126</v>
      </c>
      <c r="W124" s="73" t="s">
        <v>127</v>
      </c>
      <c r="X124" s="73" t="s">
        <v>128</v>
      </c>
      <c r="Y124" s="73" t="s">
        <v>129</v>
      </c>
      <c r="Z124" s="73" t="s">
        <v>130</v>
      </c>
      <c r="AA124" s="74" t="s">
        <v>131</v>
      </c>
    </row>
    <row r="125" spans="2:65" s="1" customFormat="1" ht="29.25" customHeight="1">
      <c r="B125" s="31"/>
      <c r="C125" s="76" t="s">
        <v>93</v>
      </c>
      <c r="D125" s="193"/>
      <c r="E125" s="193"/>
      <c r="F125" s="193"/>
      <c r="G125" s="193"/>
      <c r="H125" s="193"/>
      <c r="I125" s="193"/>
      <c r="J125" s="193"/>
      <c r="K125" s="193"/>
      <c r="L125" s="193"/>
      <c r="M125" s="193"/>
      <c r="N125" s="301">
        <f>N126+N166+N181+N187</f>
        <v>0</v>
      </c>
      <c r="O125" s="302"/>
      <c r="P125" s="302"/>
      <c r="Q125" s="302"/>
      <c r="R125" s="33"/>
      <c r="T125" s="75"/>
      <c r="U125" s="47"/>
      <c r="V125" s="47"/>
      <c r="W125" s="121" t="e">
        <f>W126+W166+W181+W187</f>
        <v>#REF!</v>
      </c>
      <c r="X125" s="47"/>
      <c r="Y125" s="121" t="e">
        <f>Y126+Y166+Y181+Y187</f>
        <v>#REF!</v>
      </c>
      <c r="Z125" s="47"/>
      <c r="AA125" s="122" t="e">
        <f>AA126+AA166+AA181+AA187</f>
        <v>#REF!</v>
      </c>
      <c r="AT125" s="18" t="s">
        <v>67</v>
      </c>
      <c r="AU125" s="18" t="s">
        <v>98</v>
      </c>
      <c r="BK125" s="123" t="e">
        <f>BK126+BK166+BK181+BK187</f>
        <v>#REF!</v>
      </c>
    </row>
    <row r="126" spans="2:65" s="9" customFormat="1" ht="37.35" customHeight="1">
      <c r="B126" s="124"/>
      <c r="C126" s="125"/>
      <c r="D126" s="126" t="s">
        <v>99</v>
      </c>
      <c r="E126" s="126"/>
      <c r="F126" s="126"/>
      <c r="G126" s="126"/>
      <c r="H126" s="126"/>
      <c r="I126" s="126"/>
      <c r="J126" s="126"/>
      <c r="K126" s="126"/>
      <c r="L126" s="126"/>
      <c r="M126" s="126"/>
      <c r="N126" s="294">
        <f>N127+N141+N143+N146+N150+N157+N161</f>
        <v>0</v>
      </c>
      <c r="O126" s="295"/>
      <c r="P126" s="295"/>
      <c r="Q126" s="295"/>
      <c r="R126" s="127"/>
      <c r="T126" s="128"/>
      <c r="U126" s="125"/>
      <c r="V126" s="125"/>
      <c r="W126" s="129" t="e">
        <f>W127+W141+#REF!+W143+W146+W150+W157+W161</f>
        <v>#REF!</v>
      </c>
      <c r="X126" s="125"/>
      <c r="Y126" s="129" t="e">
        <f>Y127+Y141+#REF!+Y143+Y146+Y150+Y157+Y161</f>
        <v>#REF!</v>
      </c>
      <c r="Z126" s="125"/>
      <c r="AA126" s="130" t="e">
        <f>AA127+AA141+#REF!+AA143+AA146+AA150+AA157+AA161</f>
        <v>#REF!</v>
      </c>
      <c r="AR126" s="131" t="s">
        <v>74</v>
      </c>
      <c r="AT126" s="132" t="s">
        <v>67</v>
      </c>
      <c r="AU126" s="132" t="s">
        <v>68</v>
      </c>
      <c r="AY126" s="131" t="s">
        <v>132</v>
      </c>
      <c r="BK126" s="133" t="e">
        <f>BK127+BK141+#REF!+BK143+BK146+BK150+BK157+BK161</f>
        <v>#REF!</v>
      </c>
    </row>
    <row r="127" spans="2:65" s="9" customFormat="1" ht="19.899999999999999" customHeight="1">
      <c r="B127" s="124"/>
      <c r="C127" s="125"/>
      <c r="D127" s="134" t="s">
        <v>100</v>
      </c>
      <c r="E127" s="134"/>
      <c r="F127" s="134"/>
      <c r="G127" s="134"/>
      <c r="H127" s="134"/>
      <c r="I127" s="134"/>
      <c r="J127" s="134"/>
      <c r="K127" s="134"/>
      <c r="L127" s="134"/>
      <c r="M127" s="134"/>
      <c r="N127" s="273">
        <f>SUM(N128:Q140)</f>
        <v>0</v>
      </c>
      <c r="O127" s="274"/>
      <c r="P127" s="274"/>
      <c r="Q127" s="274"/>
      <c r="R127" s="127"/>
      <c r="T127" s="128"/>
      <c r="U127" s="125"/>
      <c r="V127" s="125"/>
      <c r="W127" s="129">
        <f>SUM(W128:W138)</f>
        <v>0</v>
      </c>
      <c r="X127" s="125"/>
      <c r="Y127" s="129">
        <f>SUM(Y128:Y138)</f>
        <v>0</v>
      </c>
      <c r="Z127" s="125"/>
      <c r="AA127" s="130">
        <f>SUM(AA128:AA138)</f>
        <v>0</v>
      </c>
      <c r="AR127" s="131" t="s">
        <v>74</v>
      </c>
      <c r="AT127" s="132" t="s">
        <v>67</v>
      </c>
      <c r="AU127" s="132" t="s">
        <v>74</v>
      </c>
      <c r="AY127" s="131" t="s">
        <v>132</v>
      </c>
      <c r="BK127" s="133">
        <f>SUM(BK128:BK138)</f>
        <v>0</v>
      </c>
    </row>
    <row r="128" spans="2:65" s="1" customFormat="1" ht="38.25" customHeight="1">
      <c r="B128" s="135"/>
      <c r="C128" s="136">
        <v>1</v>
      </c>
      <c r="D128" s="136" t="s">
        <v>133</v>
      </c>
      <c r="E128" s="137" t="s">
        <v>138</v>
      </c>
      <c r="F128" s="275" t="s">
        <v>139</v>
      </c>
      <c r="G128" s="275"/>
      <c r="H128" s="275"/>
      <c r="I128" s="275"/>
      <c r="J128" s="138" t="s">
        <v>136</v>
      </c>
      <c r="K128" s="139">
        <v>10</v>
      </c>
      <c r="L128" s="271"/>
      <c r="M128" s="271"/>
      <c r="N128" s="271">
        <f t="shared" ref="N128:N140" si="0">ROUND(L128*K128,2)</f>
        <v>0</v>
      </c>
      <c r="O128" s="271"/>
      <c r="P128" s="271"/>
      <c r="Q128" s="271"/>
      <c r="R128" s="140"/>
      <c r="T128" s="141" t="s">
        <v>5</v>
      </c>
      <c r="U128" s="40" t="s">
        <v>34</v>
      </c>
      <c r="V128" s="142">
        <v>0</v>
      </c>
      <c r="W128" s="142">
        <f t="shared" ref="W128:W139" si="1">V128*K128</f>
        <v>0</v>
      </c>
      <c r="X128" s="142">
        <v>0</v>
      </c>
      <c r="Y128" s="142">
        <f t="shared" ref="Y128:Y139" si="2">X128*K128</f>
        <v>0</v>
      </c>
      <c r="Z128" s="142">
        <v>0</v>
      </c>
      <c r="AA128" s="143">
        <f t="shared" ref="AA128:AA139" si="3">Z128*K128</f>
        <v>0</v>
      </c>
      <c r="AR128" s="18" t="s">
        <v>137</v>
      </c>
      <c r="AT128" s="18" t="s">
        <v>133</v>
      </c>
      <c r="AU128" s="18" t="s">
        <v>90</v>
      </c>
      <c r="AY128" s="18" t="s">
        <v>132</v>
      </c>
      <c r="BE128" s="144">
        <f t="shared" ref="BE128:BE139" si="4">IF(U128="základní",N128,0)</f>
        <v>0</v>
      </c>
      <c r="BF128" s="144">
        <f t="shared" ref="BF128:BF139" si="5">IF(U128="snížená",N128,0)</f>
        <v>0</v>
      </c>
      <c r="BG128" s="144">
        <f t="shared" ref="BG128:BG139" si="6">IF(U128="zákl. přenesená",N128,0)</f>
        <v>0</v>
      </c>
      <c r="BH128" s="144">
        <f t="shared" ref="BH128:BH139" si="7">IF(U128="sníž. přenesená",N128,0)</f>
        <v>0</v>
      </c>
      <c r="BI128" s="144">
        <f t="shared" ref="BI128:BI139" si="8">IF(U128="nulová",N128,0)</f>
        <v>0</v>
      </c>
      <c r="BJ128" s="18" t="s">
        <v>74</v>
      </c>
      <c r="BK128" s="144">
        <f t="shared" ref="BK128:BK139" si="9">ROUND(L128*K128,2)</f>
        <v>0</v>
      </c>
      <c r="BL128" s="18" t="s">
        <v>137</v>
      </c>
      <c r="BM128" s="18" t="s">
        <v>90</v>
      </c>
    </row>
    <row r="129" spans="2:65" s="1" customFormat="1" ht="25.5" customHeight="1">
      <c r="B129" s="135"/>
      <c r="C129" s="136">
        <v>2</v>
      </c>
      <c r="D129" s="136" t="s">
        <v>133</v>
      </c>
      <c r="E129" s="137" t="s">
        <v>140</v>
      </c>
      <c r="F129" s="275" t="s">
        <v>141</v>
      </c>
      <c r="G129" s="275"/>
      <c r="H129" s="275"/>
      <c r="I129" s="275"/>
      <c r="J129" s="138" t="s">
        <v>136</v>
      </c>
      <c r="K129" s="139">
        <v>38</v>
      </c>
      <c r="L129" s="271"/>
      <c r="M129" s="271"/>
      <c r="N129" s="271">
        <f t="shared" si="0"/>
        <v>0</v>
      </c>
      <c r="O129" s="271"/>
      <c r="P129" s="271"/>
      <c r="Q129" s="271"/>
      <c r="R129" s="140"/>
      <c r="T129" s="141" t="s">
        <v>5</v>
      </c>
      <c r="U129" s="40" t="s">
        <v>34</v>
      </c>
      <c r="V129" s="142">
        <v>0</v>
      </c>
      <c r="W129" s="142">
        <f t="shared" si="1"/>
        <v>0</v>
      </c>
      <c r="X129" s="142">
        <v>0</v>
      </c>
      <c r="Y129" s="142">
        <f t="shared" si="2"/>
        <v>0</v>
      </c>
      <c r="Z129" s="142">
        <v>0</v>
      </c>
      <c r="AA129" s="143">
        <f t="shared" si="3"/>
        <v>0</v>
      </c>
      <c r="AR129" s="18" t="s">
        <v>137</v>
      </c>
      <c r="AT129" s="18" t="s">
        <v>133</v>
      </c>
      <c r="AU129" s="18" t="s">
        <v>90</v>
      </c>
      <c r="AY129" s="18" t="s">
        <v>132</v>
      </c>
      <c r="BE129" s="144">
        <f t="shared" si="4"/>
        <v>0</v>
      </c>
      <c r="BF129" s="144">
        <f t="shared" si="5"/>
        <v>0</v>
      </c>
      <c r="BG129" s="144">
        <f t="shared" si="6"/>
        <v>0</v>
      </c>
      <c r="BH129" s="144">
        <f t="shared" si="7"/>
        <v>0</v>
      </c>
      <c r="BI129" s="144">
        <f t="shared" si="8"/>
        <v>0</v>
      </c>
      <c r="BJ129" s="18" t="s">
        <v>74</v>
      </c>
      <c r="BK129" s="144">
        <f t="shared" si="9"/>
        <v>0</v>
      </c>
      <c r="BL129" s="18" t="s">
        <v>137</v>
      </c>
      <c r="BM129" s="18" t="s">
        <v>137</v>
      </c>
    </row>
    <row r="130" spans="2:65" s="1" customFormat="1" ht="25.5" customHeight="1">
      <c r="B130" s="135"/>
      <c r="C130" s="136">
        <v>3</v>
      </c>
      <c r="D130" s="136" t="s">
        <v>133</v>
      </c>
      <c r="E130" s="137" t="s">
        <v>143</v>
      </c>
      <c r="F130" s="275" t="s">
        <v>144</v>
      </c>
      <c r="G130" s="275"/>
      <c r="H130" s="275"/>
      <c r="I130" s="275"/>
      <c r="J130" s="138" t="s">
        <v>136</v>
      </c>
      <c r="K130" s="139">
        <v>2</v>
      </c>
      <c r="L130" s="271"/>
      <c r="M130" s="271"/>
      <c r="N130" s="271">
        <f t="shared" si="0"/>
        <v>0</v>
      </c>
      <c r="O130" s="271"/>
      <c r="P130" s="271"/>
      <c r="Q130" s="271"/>
      <c r="R130" s="140"/>
      <c r="T130" s="141" t="s">
        <v>5</v>
      </c>
      <c r="U130" s="40" t="s">
        <v>34</v>
      </c>
      <c r="V130" s="142">
        <v>0</v>
      </c>
      <c r="W130" s="142">
        <f t="shared" si="1"/>
        <v>0</v>
      </c>
      <c r="X130" s="142">
        <v>0</v>
      </c>
      <c r="Y130" s="142">
        <f t="shared" si="2"/>
        <v>0</v>
      </c>
      <c r="Z130" s="142">
        <v>0</v>
      </c>
      <c r="AA130" s="143">
        <f t="shared" si="3"/>
        <v>0</v>
      </c>
      <c r="AR130" s="18" t="s">
        <v>137</v>
      </c>
      <c r="AT130" s="18" t="s">
        <v>133</v>
      </c>
      <c r="AU130" s="18" t="s">
        <v>90</v>
      </c>
      <c r="AY130" s="18" t="s">
        <v>132</v>
      </c>
      <c r="BE130" s="144">
        <f t="shared" si="4"/>
        <v>0</v>
      </c>
      <c r="BF130" s="144">
        <f t="shared" si="5"/>
        <v>0</v>
      </c>
      <c r="BG130" s="144">
        <f t="shared" si="6"/>
        <v>0</v>
      </c>
      <c r="BH130" s="144">
        <f t="shared" si="7"/>
        <v>0</v>
      </c>
      <c r="BI130" s="144">
        <f t="shared" si="8"/>
        <v>0</v>
      </c>
      <c r="BJ130" s="18" t="s">
        <v>74</v>
      </c>
      <c r="BK130" s="144">
        <f t="shared" si="9"/>
        <v>0</v>
      </c>
      <c r="BL130" s="18" t="s">
        <v>137</v>
      </c>
      <c r="BM130" s="18" t="s">
        <v>142</v>
      </c>
    </row>
    <row r="131" spans="2:65" s="1" customFormat="1" ht="25.5" customHeight="1">
      <c r="B131" s="135"/>
      <c r="C131" s="136">
        <v>4</v>
      </c>
      <c r="D131" s="136" t="s">
        <v>133</v>
      </c>
      <c r="E131" s="137" t="s">
        <v>146</v>
      </c>
      <c r="F131" s="275" t="s">
        <v>147</v>
      </c>
      <c r="G131" s="275"/>
      <c r="H131" s="275"/>
      <c r="I131" s="275"/>
      <c r="J131" s="138" t="s">
        <v>148</v>
      </c>
      <c r="K131" s="139">
        <v>10</v>
      </c>
      <c r="L131" s="308"/>
      <c r="M131" s="309"/>
      <c r="N131" s="271">
        <f t="shared" si="0"/>
        <v>0</v>
      </c>
      <c r="O131" s="271"/>
      <c r="P131" s="271"/>
      <c r="Q131" s="271"/>
      <c r="R131" s="140"/>
      <c r="T131" s="141" t="s">
        <v>5</v>
      </c>
      <c r="U131" s="40" t="s">
        <v>34</v>
      </c>
      <c r="V131" s="142">
        <v>0</v>
      </c>
      <c r="W131" s="142">
        <f t="shared" si="1"/>
        <v>0</v>
      </c>
      <c r="X131" s="142">
        <v>0</v>
      </c>
      <c r="Y131" s="142">
        <f t="shared" si="2"/>
        <v>0</v>
      </c>
      <c r="Z131" s="142">
        <v>0</v>
      </c>
      <c r="AA131" s="143">
        <f t="shared" si="3"/>
        <v>0</v>
      </c>
      <c r="AR131" s="18" t="s">
        <v>137</v>
      </c>
      <c r="AT131" s="18" t="s">
        <v>133</v>
      </c>
      <c r="AU131" s="18" t="s">
        <v>90</v>
      </c>
      <c r="AY131" s="18" t="s">
        <v>132</v>
      </c>
      <c r="BE131" s="144">
        <f t="shared" si="4"/>
        <v>0</v>
      </c>
      <c r="BF131" s="144">
        <f t="shared" si="5"/>
        <v>0</v>
      </c>
      <c r="BG131" s="144">
        <f t="shared" si="6"/>
        <v>0</v>
      </c>
      <c r="BH131" s="144">
        <f t="shared" si="7"/>
        <v>0</v>
      </c>
      <c r="BI131" s="144">
        <f t="shared" si="8"/>
        <v>0</v>
      </c>
      <c r="BJ131" s="18" t="s">
        <v>74</v>
      </c>
      <c r="BK131" s="144">
        <f t="shared" si="9"/>
        <v>0</v>
      </c>
      <c r="BL131" s="18" t="s">
        <v>137</v>
      </c>
      <c r="BM131" s="18" t="s">
        <v>145</v>
      </c>
    </row>
    <row r="132" spans="2:65" s="1" customFormat="1" ht="25.5" customHeight="1">
      <c r="B132" s="135"/>
      <c r="C132" s="136">
        <v>5</v>
      </c>
      <c r="D132" s="136" t="s">
        <v>133</v>
      </c>
      <c r="E132" s="137" t="s">
        <v>150</v>
      </c>
      <c r="F132" s="275" t="s">
        <v>151</v>
      </c>
      <c r="G132" s="275"/>
      <c r="H132" s="275"/>
      <c r="I132" s="275"/>
      <c r="J132" s="138" t="s">
        <v>148</v>
      </c>
      <c r="K132" s="139">
        <v>2</v>
      </c>
      <c r="L132" s="308"/>
      <c r="M132" s="309"/>
      <c r="N132" s="271">
        <f t="shared" si="0"/>
        <v>0</v>
      </c>
      <c r="O132" s="271"/>
      <c r="P132" s="271"/>
      <c r="Q132" s="271"/>
      <c r="R132" s="140"/>
      <c r="T132" s="141" t="s">
        <v>5</v>
      </c>
      <c r="U132" s="40" t="s">
        <v>34</v>
      </c>
      <c r="V132" s="142">
        <v>0</v>
      </c>
      <c r="W132" s="142">
        <f t="shared" si="1"/>
        <v>0</v>
      </c>
      <c r="X132" s="142">
        <v>0</v>
      </c>
      <c r="Y132" s="142">
        <f t="shared" si="2"/>
        <v>0</v>
      </c>
      <c r="Z132" s="142">
        <v>0</v>
      </c>
      <c r="AA132" s="143">
        <f t="shared" si="3"/>
        <v>0</v>
      </c>
      <c r="AR132" s="18" t="s">
        <v>137</v>
      </c>
      <c r="AT132" s="18" t="s">
        <v>133</v>
      </c>
      <c r="AU132" s="18" t="s">
        <v>90</v>
      </c>
      <c r="AY132" s="18" t="s">
        <v>132</v>
      </c>
      <c r="BE132" s="144">
        <f t="shared" si="4"/>
        <v>0</v>
      </c>
      <c r="BF132" s="144">
        <f t="shared" si="5"/>
        <v>0</v>
      </c>
      <c r="BG132" s="144">
        <f t="shared" si="6"/>
        <v>0</v>
      </c>
      <c r="BH132" s="144">
        <f t="shared" si="7"/>
        <v>0</v>
      </c>
      <c r="BI132" s="144">
        <f t="shared" si="8"/>
        <v>0</v>
      </c>
      <c r="BJ132" s="18" t="s">
        <v>74</v>
      </c>
      <c r="BK132" s="144">
        <f t="shared" si="9"/>
        <v>0</v>
      </c>
      <c r="BL132" s="18" t="s">
        <v>137</v>
      </c>
      <c r="BM132" s="18" t="s">
        <v>149</v>
      </c>
    </row>
    <row r="133" spans="2:65" s="1" customFormat="1" ht="25.5" customHeight="1">
      <c r="B133" s="135"/>
      <c r="C133" s="136">
        <v>6</v>
      </c>
      <c r="D133" s="136" t="s">
        <v>133</v>
      </c>
      <c r="E133" s="145" t="s">
        <v>153</v>
      </c>
      <c r="F133" s="305" t="s">
        <v>154</v>
      </c>
      <c r="G133" s="306"/>
      <c r="H133" s="306"/>
      <c r="I133" s="307"/>
      <c r="J133" s="138" t="s">
        <v>155</v>
      </c>
      <c r="K133" s="139">
        <v>153</v>
      </c>
      <c r="L133" s="271"/>
      <c r="M133" s="271"/>
      <c r="N133" s="271">
        <f t="shared" si="0"/>
        <v>0</v>
      </c>
      <c r="O133" s="271"/>
      <c r="P133" s="271"/>
      <c r="Q133" s="271"/>
      <c r="R133" s="140"/>
      <c r="T133" s="141" t="s">
        <v>5</v>
      </c>
      <c r="U133" s="40" t="s">
        <v>34</v>
      </c>
      <c r="V133" s="142">
        <v>0</v>
      </c>
      <c r="W133" s="142">
        <f t="shared" si="1"/>
        <v>0</v>
      </c>
      <c r="X133" s="142">
        <v>0</v>
      </c>
      <c r="Y133" s="142">
        <f t="shared" si="2"/>
        <v>0</v>
      </c>
      <c r="Z133" s="142">
        <v>0</v>
      </c>
      <c r="AA133" s="143">
        <f t="shared" si="3"/>
        <v>0</v>
      </c>
      <c r="AR133" s="18" t="s">
        <v>137</v>
      </c>
      <c r="AT133" s="18" t="s">
        <v>133</v>
      </c>
      <c r="AU133" s="18" t="s">
        <v>90</v>
      </c>
      <c r="AY133" s="18" t="s">
        <v>132</v>
      </c>
      <c r="BE133" s="144">
        <f t="shared" si="4"/>
        <v>0</v>
      </c>
      <c r="BF133" s="144">
        <f t="shared" si="5"/>
        <v>0</v>
      </c>
      <c r="BG133" s="144">
        <f t="shared" si="6"/>
        <v>0</v>
      </c>
      <c r="BH133" s="144">
        <f t="shared" si="7"/>
        <v>0</v>
      </c>
      <c r="BI133" s="144">
        <f t="shared" si="8"/>
        <v>0</v>
      </c>
      <c r="BJ133" s="18" t="s">
        <v>74</v>
      </c>
      <c r="BK133" s="144">
        <f t="shared" si="9"/>
        <v>0</v>
      </c>
      <c r="BL133" s="18" t="s">
        <v>137</v>
      </c>
      <c r="BM133" s="18" t="s">
        <v>152</v>
      </c>
    </row>
    <row r="134" spans="2:65" s="1" customFormat="1" ht="25.5" customHeight="1">
      <c r="B134" s="135"/>
      <c r="C134" s="136">
        <v>7</v>
      </c>
      <c r="D134" s="136" t="s">
        <v>133</v>
      </c>
      <c r="E134" s="145" t="s">
        <v>157</v>
      </c>
      <c r="F134" s="305" t="s">
        <v>158</v>
      </c>
      <c r="G134" s="306"/>
      <c r="H134" s="306"/>
      <c r="I134" s="307"/>
      <c r="J134" s="138" t="s">
        <v>155</v>
      </c>
      <c r="K134" s="139">
        <v>153</v>
      </c>
      <c r="L134" s="271"/>
      <c r="M134" s="271"/>
      <c r="N134" s="271">
        <f t="shared" si="0"/>
        <v>0</v>
      </c>
      <c r="O134" s="271"/>
      <c r="P134" s="271"/>
      <c r="Q134" s="271"/>
      <c r="R134" s="140"/>
      <c r="T134" s="141" t="s">
        <v>5</v>
      </c>
      <c r="U134" s="40" t="s">
        <v>34</v>
      </c>
      <c r="V134" s="142">
        <v>0</v>
      </c>
      <c r="W134" s="142">
        <f t="shared" si="1"/>
        <v>0</v>
      </c>
      <c r="X134" s="142">
        <v>0</v>
      </c>
      <c r="Y134" s="142">
        <f t="shared" si="2"/>
        <v>0</v>
      </c>
      <c r="Z134" s="142">
        <v>0</v>
      </c>
      <c r="AA134" s="143">
        <f t="shared" si="3"/>
        <v>0</v>
      </c>
      <c r="AR134" s="18" t="s">
        <v>137</v>
      </c>
      <c r="AT134" s="18" t="s">
        <v>133</v>
      </c>
      <c r="AU134" s="18" t="s">
        <v>90</v>
      </c>
      <c r="AY134" s="18" t="s">
        <v>132</v>
      </c>
      <c r="BE134" s="144">
        <f t="shared" si="4"/>
        <v>0</v>
      </c>
      <c r="BF134" s="144">
        <f t="shared" si="5"/>
        <v>0</v>
      </c>
      <c r="BG134" s="144">
        <f t="shared" si="6"/>
        <v>0</v>
      </c>
      <c r="BH134" s="144">
        <f t="shared" si="7"/>
        <v>0</v>
      </c>
      <c r="BI134" s="144">
        <f t="shared" si="8"/>
        <v>0</v>
      </c>
      <c r="BJ134" s="18" t="s">
        <v>74</v>
      </c>
      <c r="BK134" s="144">
        <f t="shared" si="9"/>
        <v>0</v>
      </c>
      <c r="BL134" s="18" t="s">
        <v>137</v>
      </c>
      <c r="BM134" s="18" t="s">
        <v>156</v>
      </c>
    </row>
    <row r="135" spans="2:65" s="1" customFormat="1" ht="25.5" customHeight="1">
      <c r="B135" s="135"/>
      <c r="C135" s="136">
        <v>8</v>
      </c>
      <c r="D135" s="136" t="s">
        <v>133</v>
      </c>
      <c r="E135" s="137" t="s">
        <v>160</v>
      </c>
      <c r="F135" s="275" t="s">
        <v>161</v>
      </c>
      <c r="G135" s="275"/>
      <c r="H135" s="275"/>
      <c r="I135" s="275"/>
      <c r="J135" s="138" t="s">
        <v>148</v>
      </c>
      <c r="K135" s="139">
        <v>60.5</v>
      </c>
      <c r="L135" s="308"/>
      <c r="M135" s="309"/>
      <c r="N135" s="271">
        <f t="shared" si="0"/>
        <v>0</v>
      </c>
      <c r="O135" s="271"/>
      <c r="P135" s="271"/>
      <c r="Q135" s="271"/>
      <c r="R135" s="140"/>
      <c r="T135" s="141" t="s">
        <v>5</v>
      </c>
      <c r="U135" s="40" t="s">
        <v>34</v>
      </c>
      <c r="V135" s="142">
        <v>0</v>
      </c>
      <c r="W135" s="142">
        <f t="shared" si="1"/>
        <v>0</v>
      </c>
      <c r="X135" s="142">
        <v>0</v>
      </c>
      <c r="Y135" s="142">
        <f t="shared" si="2"/>
        <v>0</v>
      </c>
      <c r="Z135" s="142">
        <v>0</v>
      </c>
      <c r="AA135" s="143">
        <f t="shared" si="3"/>
        <v>0</v>
      </c>
      <c r="AR135" s="18" t="s">
        <v>137</v>
      </c>
      <c r="AT135" s="18" t="s">
        <v>133</v>
      </c>
      <c r="AU135" s="18" t="s">
        <v>90</v>
      </c>
      <c r="AY135" s="18" t="s">
        <v>132</v>
      </c>
      <c r="BE135" s="144">
        <f t="shared" si="4"/>
        <v>0</v>
      </c>
      <c r="BF135" s="144">
        <f t="shared" si="5"/>
        <v>0</v>
      </c>
      <c r="BG135" s="144">
        <f t="shared" si="6"/>
        <v>0</v>
      </c>
      <c r="BH135" s="144">
        <f t="shared" si="7"/>
        <v>0</v>
      </c>
      <c r="BI135" s="144">
        <f t="shared" si="8"/>
        <v>0</v>
      </c>
      <c r="BJ135" s="18" t="s">
        <v>74</v>
      </c>
      <c r="BK135" s="144">
        <f t="shared" si="9"/>
        <v>0</v>
      </c>
      <c r="BL135" s="18" t="s">
        <v>137</v>
      </c>
      <c r="BM135" s="18" t="s">
        <v>159</v>
      </c>
    </row>
    <row r="136" spans="2:65" s="1" customFormat="1" ht="25.5" customHeight="1">
      <c r="B136" s="135"/>
      <c r="C136" s="136">
        <v>9</v>
      </c>
      <c r="D136" s="136" t="s">
        <v>133</v>
      </c>
      <c r="E136" s="137" t="s">
        <v>163</v>
      </c>
      <c r="F136" s="275" t="s">
        <v>164</v>
      </c>
      <c r="G136" s="275"/>
      <c r="H136" s="275"/>
      <c r="I136" s="275"/>
      <c r="J136" s="138" t="s">
        <v>148</v>
      </c>
      <c r="K136" s="139">
        <v>60.5</v>
      </c>
      <c r="L136" s="308"/>
      <c r="M136" s="309"/>
      <c r="N136" s="271">
        <f t="shared" si="0"/>
        <v>0</v>
      </c>
      <c r="O136" s="271"/>
      <c r="P136" s="271"/>
      <c r="Q136" s="271"/>
      <c r="R136" s="140"/>
      <c r="T136" s="141" t="s">
        <v>5</v>
      </c>
      <c r="U136" s="40" t="s">
        <v>34</v>
      </c>
      <c r="V136" s="142">
        <v>0</v>
      </c>
      <c r="W136" s="142">
        <f t="shared" si="1"/>
        <v>0</v>
      </c>
      <c r="X136" s="142">
        <v>0</v>
      </c>
      <c r="Y136" s="142">
        <f t="shared" si="2"/>
        <v>0</v>
      </c>
      <c r="Z136" s="142">
        <v>0</v>
      </c>
      <c r="AA136" s="143">
        <f t="shared" si="3"/>
        <v>0</v>
      </c>
      <c r="AR136" s="18" t="s">
        <v>137</v>
      </c>
      <c r="AT136" s="18" t="s">
        <v>133</v>
      </c>
      <c r="AU136" s="18" t="s">
        <v>90</v>
      </c>
      <c r="AY136" s="18" t="s">
        <v>132</v>
      </c>
      <c r="BE136" s="144">
        <f t="shared" si="4"/>
        <v>0</v>
      </c>
      <c r="BF136" s="144">
        <f t="shared" si="5"/>
        <v>0</v>
      </c>
      <c r="BG136" s="144">
        <f t="shared" si="6"/>
        <v>0</v>
      </c>
      <c r="BH136" s="144">
        <f t="shared" si="7"/>
        <v>0</v>
      </c>
      <c r="BI136" s="144">
        <f t="shared" si="8"/>
        <v>0</v>
      </c>
      <c r="BJ136" s="18" t="s">
        <v>74</v>
      </c>
      <c r="BK136" s="144">
        <f t="shared" si="9"/>
        <v>0</v>
      </c>
      <c r="BL136" s="18" t="s">
        <v>137</v>
      </c>
      <c r="BM136" s="18" t="s">
        <v>162</v>
      </c>
    </row>
    <row r="137" spans="2:65" s="1" customFormat="1" ht="38.25" customHeight="1">
      <c r="B137" s="135"/>
      <c r="C137" s="136">
        <v>10</v>
      </c>
      <c r="D137" s="136" t="s">
        <v>133</v>
      </c>
      <c r="E137" s="137" t="s">
        <v>166</v>
      </c>
      <c r="F137" s="275" t="s">
        <v>167</v>
      </c>
      <c r="G137" s="275"/>
      <c r="H137" s="275"/>
      <c r="I137" s="275"/>
      <c r="J137" s="138" t="s">
        <v>155</v>
      </c>
      <c r="K137" s="139">
        <v>153</v>
      </c>
      <c r="L137" s="308"/>
      <c r="M137" s="309"/>
      <c r="N137" s="271">
        <f t="shared" si="0"/>
        <v>0</v>
      </c>
      <c r="O137" s="271"/>
      <c r="P137" s="271"/>
      <c r="Q137" s="271"/>
      <c r="R137" s="140"/>
      <c r="T137" s="141" t="s">
        <v>5</v>
      </c>
      <c r="U137" s="40" t="s">
        <v>34</v>
      </c>
      <c r="V137" s="142">
        <v>0</v>
      </c>
      <c r="W137" s="142">
        <f t="shared" si="1"/>
        <v>0</v>
      </c>
      <c r="X137" s="142">
        <v>0</v>
      </c>
      <c r="Y137" s="142">
        <f t="shared" si="2"/>
        <v>0</v>
      </c>
      <c r="Z137" s="142">
        <v>0</v>
      </c>
      <c r="AA137" s="143">
        <f t="shared" si="3"/>
        <v>0</v>
      </c>
      <c r="AR137" s="18" t="s">
        <v>137</v>
      </c>
      <c r="AT137" s="18" t="s">
        <v>133</v>
      </c>
      <c r="AU137" s="18" t="s">
        <v>90</v>
      </c>
      <c r="AY137" s="18" t="s">
        <v>132</v>
      </c>
      <c r="BE137" s="144">
        <f t="shared" si="4"/>
        <v>0</v>
      </c>
      <c r="BF137" s="144">
        <f t="shared" si="5"/>
        <v>0</v>
      </c>
      <c r="BG137" s="144">
        <f t="shared" si="6"/>
        <v>0</v>
      </c>
      <c r="BH137" s="144">
        <f t="shared" si="7"/>
        <v>0</v>
      </c>
      <c r="BI137" s="144">
        <f t="shared" si="8"/>
        <v>0</v>
      </c>
      <c r="BJ137" s="18" t="s">
        <v>74</v>
      </c>
      <c r="BK137" s="144">
        <f t="shared" si="9"/>
        <v>0</v>
      </c>
      <c r="BL137" s="18" t="s">
        <v>137</v>
      </c>
      <c r="BM137" s="18" t="s">
        <v>165</v>
      </c>
    </row>
    <row r="138" spans="2:65" s="1" customFormat="1" ht="16.5" customHeight="1">
      <c r="B138" s="135"/>
      <c r="C138" s="136">
        <v>11</v>
      </c>
      <c r="D138" s="136" t="s">
        <v>133</v>
      </c>
      <c r="E138" s="137" t="s">
        <v>169</v>
      </c>
      <c r="F138" s="275" t="s">
        <v>364</v>
      </c>
      <c r="G138" s="275"/>
      <c r="H138" s="275"/>
      <c r="I138" s="275"/>
      <c r="J138" s="138" t="s">
        <v>155</v>
      </c>
      <c r="K138" s="139">
        <v>185</v>
      </c>
      <c r="L138" s="308"/>
      <c r="M138" s="309"/>
      <c r="N138" s="271">
        <f t="shared" si="0"/>
        <v>0</v>
      </c>
      <c r="O138" s="271"/>
      <c r="P138" s="271"/>
      <c r="Q138" s="271"/>
      <c r="R138" s="140"/>
      <c r="T138" s="141" t="s">
        <v>5</v>
      </c>
      <c r="U138" s="40" t="s">
        <v>34</v>
      </c>
      <c r="V138" s="142">
        <v>0</v>
      </c>
      <c r="W138" s="142">
        <f t="shared" si="1"/>
        <v>0</v>
      </c>
      <c r="X138" s="142">
        <v>0</v>
      </c>
      <c r="Y138" s="142">
        <f t="shared" si="2"/>
        <v>0</v>
      </c>
      <c r="Z138" s="142">
        <v>0</v>
      </c>
      <c r="AA138" s="143">
        <f t="shared" si="3"/>
        <v>0</v>
      </c>
      <c r="AR138" s="18" t="s">
        <v>137</v>
      </c>
      <c r="AT138" s="18" t="s">
        <v>133</v>
      </c>
      <c r="AU138" s="18" t="s">
        <v>90</v>
      </c>
      <c r="AY138" s="18" t="s">
        <v>132</v>
      </c>
      <c r="BE138" s="144">
        <f t="shared" si="4"/>
        <v>0</v>
      </c>
      <c r="BF138" s="144">
        <f t="shared" si="5"/>
        <v>0</v>
      </c>
      <c r="BG138" s="144">
        <f t="shared" si="6"/>
        <v>0</v>
      </c>
      <c r="BH138" s="144">
        <f t="shared" si="7"/>
        <v>0</v>
      </c>
      <c r="BI138" s="144">
        <f t="shared" si="8"/>
        <v>0</v>
      </c>
      <c r="BJ138" s="18" t="s">
        <v>74</v>
      </c>
      <c r="BK138" s="144">
        <f t="shared" si="9"/>
        <v>0</v>
      </c>
      <c r="BL138" s="18" t="s">
        <v>137</v>
      </c>
      <c r="BM138" s="18" t="s">
        <v>168</v>
      </c>
    </row>
    <row r="139" spans="2:65" s="1" customFormat="1" ht="25.5" customHeight="1">
      <c r="B139" s="135"/>
      <c r="C139" s="146">
        <v>13</v>
      </c>
      <c r="D139" s="146" t="s">
        <v>172</v>
      </c>
      <c r="E139" s="147" t="s">
        <v>173</v>
      </c>
      <c r="F139" s="280" t="s">
        <v>174</v>
      </c>
      <c r="G139" s="280"/>
      <c r="H139" s="280"/>
      <c r="I139" s="280"/>
      <c r="J139" s="148" t="s">
        <v>175</v>
      </c>
      <c r="K139" s="149">
        <v>7.5</v>
      </c>
      <c r="L139" s="315"/>
      <c r="M139" s="316"/>
      <c r="N139" s="272">
        <f t="shared" si="0"/>
        <v>0</v>
      </c>
      <c r="O139" s="271"/>
      <c r="P139" s="271"/>
      <c r="Q139" s="271"/>
      <c r="R139" s="140"/>
      <c r="T139" s="141" t="s">
        <v>5</v>
      </c>
      <c r="U139" s="40" t="s">
        <v>34</v>
      </c>
      <c r="V139" s="142">
        <v>0</v>
      </c>
      <c r="W139" s="142">
        <f t="shared" si="1"/>
        <v>0</v>
      </c>
      <c r="X139" s="142">
        <v>0</v>
      </c>
      <c r="Y139" s="142">
        <f t="shared" si="2"/>
        <v>0</v>
      </c>
      <c r="Z139" s="142">
        <v>0</v>
      </c>
      <c r="AA139" s="143">
        <f t="shared" si="3"/>
        <v>0</v>
      </c>
      <c r="AR139" s="18" t="s">
        <v>145</v>
      </c>
      <c r="AT139" s="18" t="s">
        <v>172</v>
      </c>
      <c r="AU139" s="18" t="s">
        <v>90</v>
      </c>
      <c r="AY139" s="18" t="s">
        <v>132</v>
      </c>
      <c r="BE139" s="144">
        <f t="shared" si="4"/>
        <v>0</v>
      </c>
      <c r="BF139" s="144">
        <f t="shared" si="5"/>
        <v>0</v>
      </c>
      <c r="BG139" s="144">
        <f t="shared" si="6"/>
        <v>0</v>
      </c>
      <c r="BH139" s="144">
        <f t="shared" si="7"/>
        <v>0</v>
      </c>
      <c r="BI139" s="144">
        <f t="shared" si="8"/>
        <v>0</v>
      </c>
      <c r="BJ139" s="18" t="s">
        <v>74</v>
      </c>
      <c r="BK139" s="144">
        <f t="shared" si="9"/>
        <v>0</v>
      </c>
      <c r="BL139" s="18" t="s">
        <v>137</v>
      </c>
      <c r="BM139" s="18" t="s">
        <v>176</v>
      </c>
    </row>
    <row r="140" spans="2:65" s="1" customFormat="1" ht="25.5" customHeight="1">
      <c r="B140" s="135"/>
      <c r="C140" s="146">
        <v>14</v>
      </c>
      <c r="D140" s="146" t="s">
        <v>172</v>
      </c>
      <c r="E140" s="147" t="s">
        <v>173</v>
      </c>
      <c r="F140" s="280" t="s">
        <v>444</v>
      </c>
      <c r="G140" s="280"/>
      <c r="H140" s="280"/>
      <c r="I140" s="280"/>
      <c r="J140" s="148" t="s">
        <v>175</v>
      </c>
      <c r="K140" s="149">
        <v>3.5</v>
      </c>
      <c r="L140" s="315"/>
      <c r="M140" s="316"/>
      <c r="N140" s="272">
        <f t="shared" si="0"/>
        <v>0</v>
      </c>
      <c r="O140" s="271"/>
      <c r="P140" s="271"/>
      <c r="Q140" s="271"/>
      <c r="R140" s="140"/>
      <c r="T140" s="141"/>
      <c r="U140" s="40"/>
      <c r="V140" s="142"/>
      <c r="W140" s="142"/>
      <c r="X140" s="142"/>
      <c r="Y140" s="142"/>
      <c r="Z140" s="142"/>
      <c r="AA140" s="143"/>
      <c r="AR140" s="18"/>
      <c r="AT140" s="18"/>
      <c r="AU140" s="18"/>
      <c r="AY140" s="18"/>
      <c r="BE140" s="144"/>
      <c r="BF140" s="144"/>
      <c r="BG140" s="144"/>
      <c r="BH140" s="144"/>
      <c r="BI140" s="144"/>
      <c r="BJ140" s="18"/>
      <c r="BK140" s="144"/>
      <c r="BL140" s="18"/>
      <c r="BM140" s="18"/>
    </row>
    <row r="141" spans="2:65" s="9" customFormat="1" ht="29.85" customHeight="1">
      <c r="B141" s="124"/>
      <c r="C141" s="125"/>
      <c r="D141" s="134" t="s">
        <v>101</v>
      </c>
      <c r="E141" s="134"/>
      <c r="F141" s="134"/>
      <c r="G141" s="134"/>
      <c r="H141" s="134"/>
      <c r="I141" s="134"/>
      <c r="J141" s="134"/>
      <c r="K141" s="134"/>
      <c r="L141" s="134"/>
      <c r="M141" s="134"/>
      <c r="N141" s="278">
        <f>BK141</f>
        <v>0</v>
      </c>
      <c r="O141" s="279"/>
      <c r="P141" s="279"/>
      <c r="Q141" s="279"/>
      <c r="R141" s="127"/>
      <c r="T141" s="128"/>
      <c r="U141" s="125"/>
      <c r="V141" s="125"/>
      <c r="W141" s="129">
        <f>W142</f>
        <v>0</v>
      </c>
      <c r="X141" s="125"/>
      <c r="Y141" s="129">
        <f>Y142</f>
        <v>0</v>
      </c>
      <c r="Z141" s="125"/>
      <c r="AA141" s="130">
        <f>AA142</f>
        <v>0</v>
      </c>
      <c r="AR141" s="131" t="s">
        <v>74</v>
      </c>
      <c r="AT141" s="132" t="s">
        <v>67</v>
      </c>
      <c r="AU141" s="132" t="s">
        <v>74</v>
      </c>
      <c r="AY141" s="131" t="s">
        <v>132</v>
      </c>
      <c r="BK141" s="133">
        <f>BK142</f>
        <v>0</v>
      </c>
    </row>
    <row r="142" spans="2:65" s="1" customFormat="1" ht="25.5" customHeight="1">
      <c r="B142" s="135"/>
      <c r="C142" s="136">
        <v>15</v>
      </c>
      <c r="D142" s="136" t="s">
        <v>133</v>
      </c>
      <c r="E142" s="137" t="s">
        <v>186</v>
      </c>
      <c r="F142" s="275" t="s">
        <v>187</v>
      </c>
      <c r="G142" s="275"/>
      <c r="H142" s="275"/>
      <c r="I142" s="275"/>
      <c r="J142" s="138" t="s">
        <v>155</v>
      </c>
      <c r="K142" s="139">
        <v>3</v>
      </c>
      <c r="L142" s="308"/>
      <c r="M142" s="309"/>
      <c r="N142" s="271">
        <f>ROUND(L142*K142,2)</f>
        <v>0</v>
      </c>
      <c r="O142" s="271"/>
      <c r="P142" s="271"/>
      <c r="Q142" s="271"/>
      <c r="R142" s="140"/>
      <c r="T142" s="141" t="s">
        <v>5</v>
      </c>
      <c r="U142" s="40" t="s">
        <v>34</v>
      </c>
      <c r="V142" s="142">
        <v>0</v>
      </c>
      <c r="W142" s="142">
        <f>V142*K142</f>
        <v>0</v>
      </c>
      <c r="X142" s="142">
        <v>0</v>
      </c>
      <c r="Y142" s="142">
        <f>X142*K142</f>
        <v>0</v>
      </c>
      <c r="Z142" s="142">
        <v>0</v>
      </c>
      <c r="AA142" s="143">
        <f>Z142*K142</f>
        <v>0</v>
      </c>
      <c r="AR142" s="18" t="s">
        <v>137</v>
      </c>
      <c r="AT142" s="18" t="s">
        <v>133</v>
      </c>
      <c r="AU142" s="18" t="s">
        <v>90</v>
      </c>
      <c r="AY142" s="18" t="s">
        <v>132</v>
      </c>
      <c r="BE142" s="144">
        <f>IF(U142="základní",N142,0)</f>
        <v>0</v>
      </c>
      <c r="BF142" s="144">
        <f>IF(U142="snížená",N142,0)</f>
        <v>0</v>
      </c>
      <c r="BG142" s="144">
        <f>IF(U142="zákl. přenesená",N142,0)</f>
        <v>0</v>
      </c>
      <c r="BH142" s="144">
        <f>IF(U142="sníž. přenesená",N142,0)</f>
        <v>0</v>
      </c>
      <c r="BI142" s="144">
        <f>IF(U142="nulová",N142,0)</f>
        <v>0</v>
      </c>
      <c r="BJ142" s="18" t="s">
        <v>74</v>
      </c>
      <c r="BK142" s="144">
        <f>ROUND(L142*K142,2)</f>
        <v>0</v>
      </c>
      <c r="BL142" s="18" t="s">
        <v>137</v>
      </c>
      <c r="BM142" s="18" t="s">
        <v>171</v>
      </c>
    </row>
    <row r="143" spans="2:65" s="9" customFormat="1" ht="29.85" customHeight="1">
      <c r="B143" s="124"/>
      <c r="C143" s="125"/>
      <c r="D143" s="134" t="s">
        <v>102</v>
      </c>
      <c r="E143" s="134"/>
      <c r="F143" s="134"/>
      <c r="G143" s="134"/>
      <c r="H143" s="134"/>
      <c r="I143" s="134"/>
      <c r="J143" s="134"/>
      <c r="K143" s="134"/>
      <c r="L143" s="134"/>
      <c r="M143" s="134"/>
      <c r="N143" s="278">
        <f>N144+N145</f>
        <v>0</v>
      </c>
      <c r="O143" s="279"/>
      <c r="P143" s="279"/>
      <c r="Q143" s="279"/>
      <c r="R143" s="127"/>
      <c r="T143" s="128"/>
      <c r="U143" s="125"/>
      <c r="V143" s="125"/>
      <c r="W143" s="129">
        <f>SUM(W144:W145)</f>
        <v>0</v>
      </c>
      <c r="X143" s="125"/>
      <c r="Y143" s="129">
        <f>SUM(Y144:Y145)</f>
        <v>0</v>
      </c>
      <c r="Z143" s="125"/>
      <c r="AA143" s="130">
        <f>SUM(AA144:AA145)</f>
        <v>0</v>
      </c>
      <c r="AR143" s="131" t="s">
        <v>74</v>
      </c>
      <c r="AT143" s="132" t="s">
        <v>67</v>
      </c>
      <c r="AU143" s="132" t="s">
        <v>74</v>
      </c>
      <c r="AY143" s="131" t="s">
        <v>132</v>
      </c>
      <c r="BK143" s="133">
        <f>SUM(BK144:BK145)</f>
        <v>0</v>
      </c>
    </row>
    <row r="144" spans="2:65" s="1" customFormat="1" ht="38.25" customHeight="1">
      <c r="B144" s="135"/>
      <c r="C144" s="136">
        <v>16</v>
      </c>
      <c r="D144" s="136" t="s">
        <v>133</v>
      </c>
      <c r="E144" s="137" t="s">
        <v>193</v>
      </c>
      <c r="F144" s="275" t="s">
        <v>194</v>
      </c>
      <c r="G144" s="275"/>
      <c r="H144" s="275"/>
      <c r="I144" s="275"/>
      <c r="J144" s="138" t="s">
        <v>201</v>
      </c>
      <c r="K144" s="139">
        <v>10</v>
      </c>
      <c r="L144" s="308"/>
      <c r="M144" s="309"/>
      <c r="N144" s="271">
        <f>ROUND(L144*K144,2)</f>
        <v>0</v>
      </c>
      <c r="O144" s="271"/>
      <c r="P144" s="271"/>
      <c r="Q144" s="271"/>
      <c r="R144" s="140"/>
      <c r="T144" s="141" t="s">
        <v>5</v>
      </c>
      <c r="U144" s="40" t="s">
        <v>34</v>
      </c>
      <c r="V144" s="142">
        <v>0</v>
      </c>
      <c r="W144" s="142">
        <f>V144*K144</f>
        <v>0</v>
      </c>
      <c r="X144" s="142">
        <v>0</v>
      </c>
      <c r="Y144" s="142">
        <f>X144*K144</f>
        <v>0</v>
      </c>
      <c r="Z144" s="142">
        <v>0</v>
      </c>
      <c r="AA144" s="143">
        <f>Z144*K144</f>
        <v>0</v>
      </c>
      <c r="AR144" s="18" t="s">
        <v>137</v>
      </c>
      <c r="AT144" s="18" t="s">
        <v>133</v>
      </c>
      <c r="AU144" s="18" t="s">
        <v>90</v>
      </c>
      <c r="AY144" s="18" t="s">
        <v>132</v>
      </c>
      <c r="BE144" s="144">
        <f>IF(U144="základní",N144,0)</f>
        <v>0</v>
      </c>
      <c r="BF144" s="144">
        <f>IF(U144="snížená",N144,0)</f>
        <v>0</v>
      </c>
      <c r="BG144" s="144">
        <f>IF(U144="zákl. přenesená",N144,0)</f>
        <v>0</v>
      </c>
      <c r="BH144" s="144">
        <f>IF(U144="sníž. přenesená",N144,0)</f>
        <v>0</v>
      </c>
      <c r="BI144" s="144">
        <f>IF(U144="nulová",N144,0)</f>
        <v>0</v>
      </c>
      <c r="BJ144" s="18" t="s">
        <v>74</v>
      </c>
      <c r="BK144" s="144">
        <f>ROUND(L144*K144,2)</f>
        <v>0</v>
      </c>
      <c r="BL144" s="18" t="s">
        <v>137</v>
      </c>
      <c r="BM144" s="18" t="s">
        <v>182</v>
      </c>
    </row>
    <row r="145" spans="2:65" s="1" customFormat="1" ht="25.5" customHeight="1">
      <c r="B145" s="135"/>
      <c r="C145" s="146">
        <v>17</v>
      </c>
      <c r="D145" s="146" t="s">
        <v>172</v>
      </c>
      <c r="E145" s="147" t="s">
        <v>199</v>
      </c>
      <c r="F145" s="280" t="s">
        <v>200</v>
      </c>
      <c r="G145" s="280"/>
      <c r="H145" s="280"/>
      <c r="I145" s="280"/>
      <c r="J145" s="148" t="s">
        <v>201</v>
      </c>
      <c r="K145" s="149">
        <v>2</v>
      </c>
      <c r="L145" s="272"/>
      <c r="M145" s="272"/>
      <c r="N145" s="272">
        <f>ROUND(L145*K145,2)</f>
        <v>0</v>
      </c>
      <c r="O145" s="271"/>
      <c r="P145" s="271"/>
      <c r="Q145" s="271"/>
      <c r="R145" s="140"/>
      <c r="T145" s="141" t="s">
        <v>5</v>
      </c>
      <c r="U145" s="40" t="s">
        <v>34</v>
      </c>
      <c r="V145" s="142">
        <v>0</v>
      </c>
      <c r="W145" s="142">
        <f>V145*K145</f>
        <v>0</v>
      </c>
      <c r="X145" s="142">
        <v>0</v>
      </c>
      <c r="Y145" s="142">
        <f>X145*K145</f>
        <v>0</v>
      </c>
      <c r="Z145" s="142">
        <v>0</v>
      </c>
      <c r="AA145" s="143">
        <f>Z145*K145</f>
        <v>0</v>
      </c>
      <c r="AR145" s="18" t="s">
        <v>145</v>
      </c>
      <c r="AT145" s="18" t="s">
        <v>172</v>
      </c>
      <c r="AU145" s="18" t="s">
        <v>90</v>
      </c>
      <c r="AY145" s="18" t="s">
        <v>132</v>
      </c>
      <c r="BE145" s="144">
        <f>IF(U145="základní",N145,0)</f>
        <v>0</v>
      </c>
      <c r="BF145" s="144">
        <f>IF(U145="snížená",N145,0)</f>
        <v>0</v>
      </c>
      <c r="BG145" s="144">
        <f>IF(U145="zákl. přenesená",N145,0)</f>
        <v>0</v>
      </c>
      <c r="BH145" s="144">
        <f>IF(U145="sníž. přenesená",N145,0)</f>
        <v>0</v>
      </c>
      <c r="BI145" s="144">
        <f>IF(U145="nulová",N145,0)</f>
        <v>0</v>
      </c>
      <c r="BJ145" s="18" t="s">
        <v>74</v>
      </c>
      <c r="BK145" s="144">
        <f>ROUND(L145*K145,2)</f>
        <v>0</v>
      </c>
      <c r="BL145" s="18" t="s">
        <v>137</v>
      </c>
      <c r="BM145" s="18" t="s">
        <v>188</v>
      </c>
    </row>
    <row r="146" spans="2:65" s="9" customFormat="1" ht="29.85" customHeight="1">
      <c r="B146" s="124"/>
      <c r="C146" s="125"/>
      <c r="D146" s="134" t="s">
        <v>103</v>
      </c>
      <c r="E146" s="134"/>
      <c r="F146" s="134"/>
      <c r="G146" s="134"/>
      <c r="H146" s="134"/>
      <c r="I146" s="134"/>
      <c r="J146" s="134"/>
      <c r="K146" s="134"/>
      <c r="L146" s="134"/>
      <c r="M146" s="134"/>
      <c r="N146" s="278">
        <f>BK146</f>
        <v>0</v>
      </c>
      <c r="O146" s="279"/>
      <c r="P146" s="279"/>
      <c r="Q146" s="279"/>
      <c r="R146" s="127"/>
      <c r="T146" s="128"/>
      <c r="U146" s="125"/>
      <c r="V146" s="125"/>
      <c r="W146" s="129">
        <f>SUM(W147:W149)</f>
        <v>0</v>
      </c>
      <c r="X146" s="125"/>
      <c r="Y146" s="129">
        <f>SUM(Y147:Y149)</f>
        <v>0</v>
      </c>
      <c r="Z146" s="125"/>
      <c r="AA146" s="130">
        <f>SUM(AA147:AA149)</f>
        <v>0</v>
      </c>
      <c r="AR146" s="131" t="s">
        <v>74</v>
      </c>
      <c r="AT146" s="132" t="s">
        <v>67</v>
      </c>
      <c r="AU146" s="132" t="s">
        <v>74</v>
      </c>
      <c r="AY146" s="131" t="s">
        <v>132</v>
      </c>
      <c r="BK146" s="133">
        <f>SUM(BK147:BK149)</f>
        <v>0</v>
      </c>
    </row>
    <row r="147" spans="2:65" s="1" customFormat="1" ht="25.5" customHeight="1">
      <c r="B147" s="135"/>
      <c r="C147" s="136">
        <v>18</v>
      </c>
      <c r="D147" s="136" t="s">
        <v>133</v>
      </c>
      <c r="E147" s="137" t="s">
        <v>203</v>
      </c>
      <c r="F147" s="275" t="s">
        <v>204</v>
      </c>
      <c r="G147" s="275"/>
      <c r="H147" s="275"/>
      <c r="I147" s="275"/>
      <c r="J147" s="138" t="s">
        <v>136</v>
      </c>
      <c r="K147" s="139">
        <v>38</v>
      </c>
      <c r="L147" s="271"/>
      <c r="M147" s="271"/>
      <c r="N147" s="271">
        <f>ROUND(L147*K147,2)</f>
        <v>0</v>
      </c>
      <c r="O147" s="271"/>
      <c r="P147" s="271"/>
      <c r="Q147" s="271"/>
      <c r="R147" s="140"/>
      <c r="T147" s="141" t="s">
        <v>5</v>
      </c>
      <c r="U147" s="40" t="s">
        <v>34</v>
      </c>
      <c r="V147" s="142">
        <v>0</v>
      </c>
      <c r="W147" s="142">
        <f>V147*K147</f>
        <v>0</v>
      </c>
      <c r="X147" s="142">
        <v>0</v>
      </c>
      <c r="Y147" s="142">
        <f>X147*K147</f>
        <v>0</v>
      </c>
      <c r="Z147" s="142">
        <v>0</v>
      </c>
      <c r="AA147" s="143">
        <f>Z147*K147</f>
        <v>0</v>
      </c>
      <c r="AR147" s="18" t="s">
        <v>137</v>
      </c>
      <c r="AT147" s="18" t="s">
        <v>133</v>
      </c>
      <c r="AU147" s="18" t="s">
        <v>90</v>
      </c>
      <c r="AY147" s="18" t="s">
        <v>132</v>
      </c>
      <c r="BE147" s="144">
        <f>IF(U147="základní",N147,0)</f>
        <v>0</v>
      </c>
      <c r="BF147" s="144">
        <f>IF(U147="snížená",N147,0)</f>
        <v>0</v>
      </c>
      <c r="BG147" s="144">
        <f>IF(U147="zákl. přenesená",N147,0)</f>
        <v>0</v>
      </c>
      <c r="BH147" s="144">
        <f>IF(U147="sníž. přenesená",N147,0)</f>
        <v>0</v>
      </c>
      <c r="BI147" s="144">
        <f>IF(U147="nulová",N147,0)</f>
        <v>0</v>
      </c>
      <c r="BJ147" s="18" t="s">
        <v>74</v>
      </c>
      <c r="BK147" s="144">
        <f>ROUND(L147*K147,2)</f>
        <v>0</v>
      </c>
      <c r="BL147" s="18" t="s">
        <v>137</v>
      </c>
      <c r="BM147" s="18" t="s">
        <v>189</v>
      </c>
    </row>
    <row r="148" spans="2:65" s="1" customFormat="1" ht="38.25" customHeight="1">
      <c r="B148" s="135"/>
      <c r="C148" s="136">
        <v>19</v>
      </c>
      <c r="D148" s="136" t="s">
        <v>133</v>
      </c>
      <c r="E148" s="145" t="s">
        <v>212</v>
      </c>
      <c r="F148" s="275" t="s">
        <v>213</v>
      </c>
      <c r="G148" s="275"/>
      <c r="H148" s="275"/>
      <c r="I148" s="275"/>
      <c r="J148" s="138" t="s">
        <v>136</v>
      </c>
      <c r="K148" s="139">
        <v>38</v>
      </c>
      <c r="L148" s="271"/>
      <c r="M148" s="271"/>
      <c r="N148" s="271">
        <f>ROUND(L148*K148,2)</f>
        <v>0</v>
      </c>
      <c r="O148" s="271"/>
      <c r="P148" s="271"/>
      <c r="Q148" s="271"/>
      <c r="R148" s="140"/>
      <c r="T148" s="141" t="s">
        <v>5</v>
      </c>
      <c r="U148" s="40" t="s">
        <v>34</v>
      </c>
      <c r="V148" s="142">
        <v>0</v>
      </c>
      <c r="W148" s="142">
        <f>V148*K148</f>
        <v>0</v>
      </c>
      <c r="X148" s="142">
        <v>0</v>
      </c>
      <c r="Y148" s="142">
        <f>X148*K148</f>
        <v>0</v>
      </c>
      <c r="Z148" s="142">
        <v>0</v>
      </c>
      <c r="AA148" s="143">
        <f>Z148*K148</f>
        <v>0</v>
      </c>
      <c r="AR148" s="18" t="s">
        <v>137</v>
      </c>
      <c r="AT148" s="18" t="s">
        <v>133</v>
      </c>
      <c r="AU148" s="18" t="s">
        <v>90</v>
      </c>
      <c r="AY148" s="18" t="s">
        <v>132</v>
      </c>
      <c r="BE148" s="144">
        <f>IF(U148="základní",N148,0)</f>
        <v>0</v>
      </c>
      <c r="BF148" s="144">
        <f>IF(U148="snížená",N148,0)</f>
        <v>0</v>
      </c>
      <c r="BG148" s="144">
        <f>IF(U148="zákl. přenesená",N148,0)</f>
        <v>0</v>
      </c>
      <c r="BH148" s="144">
        <f>IF(U148="sníž. přenesená",N148,0)</f>
        <v>0</v>
      </c>
      <c r="BI148" s="144">
        <f>IF(U148="nulová",N148,0)</f>
        <v>0</v>
      </c>
      <c r="BJ148" s="18" t="s">
        <v>74</v>
      </c>
      <c r="BK148" s="144">
        <f>ROUND(L148*K148,2)</f>
        <v>0</v>
      </c>
      <c r="BL148" s="18" t="s">
        <v>137</v>
      </c>
      <c r="BM148" s="18" t="s">
        <v>198</v>
      </c>
    </row>
    <row r="149" spans="2:65" s="1" customFormat="1" ht="25.5" customHeight="1">
      <c r="B149" s="135"/>
      <c r="C149" s="146">
        <v>20</v>
      </c>
      <c r="D149" s="146" t="s">
        <v>172</v>
      </c>
      <c r="E149" s="150" t="s">
        <v>215</v>
      </c>
      <c r="F149" s="280" t="s">
        <v>216</v>
      </c>
      <c r="G149" s="280"/>
      <c r="H149" s="280"/>
      <c r="I149" s="280"/>
      <c r="J149" s="148" t="s">
        <v>136</v>
      </c>
      <c r="K149" s="149">
        <v>38</v>
      </c>
      <c r="L149" s="272"/>
      <c r="M149" s="272"/>
      <c r="N149" s="272">
        <f>ROUND(L149*K149,2)</f>
        <v>0</v>
      </c>
      <c r="O149" s="271"/>
      <c r="P149" s="271"/>
      <c r="Q149" s="271"/>
      <c r="R149" s="140"/>
      <c r="T149" s="141" t="s">
        <v>5</v>
      </c>
      <c r="U149" s="40" t="s">
        <v>34</v>
      </c>
      <c r="V149" s="142">
        <v>0</v>
      </c>
      <c r="W149" s="142">
        <f>V149*K149</f>
        <v>0</v>
      </c>
      <c r="X149" s="142">
        <v>0</v>
      </c>
      <c r="Y149" s="142">
        <f>X149*K149</f>
        <v>0</v>
      </c>
      <c r="Z149" s="142">
        <v>0</v>
      </c>
      <c r="AA149" s="143">
        <f>Z149*K149</f>
        <v>0</v>
      </c>
      <c r="AR149" s="18" t="s">
        <v>145</v>
      </c>
      <c r="AT149" s="18" t="s">
        <v>172</v>
      </c>
      <c r="AU149" s="18" t="s">
        <v>90</v>
      </c>
      <c r="AY149" s="18" t="s">
        <v>132</v>
      </c>
      <c r="BE149" s="144">
        <f>IF(U149="základní",N149,0)</f>
        <v>0</v>
      </c>
      <c r="BF149" s="144">
        <f>IF(U149="snížená",N149,0)</f>
        <v>0</v>
      </c>
      <c r="BG149" s="144">
        <f>IF(U149="zákl. přenesená",N149,0)</f>
        <v>0</v>
      </c>
      <c r="BH149" s="144">
        <f>IF(U149="sníž. přenesená",N149,0)</f>
        <v>0</v>
      </c>
      <c r="BI149" s="144">
        <f>IF(U149="nulová",N149,0)</f>
        <v>0</v>
      </c>
      <c r="BJ149" s="18" t="s">
        <v>74</v>
      </c>
      <c r="BK149" s="144">
        <f>ROUND(L149*K149,2)</f>
        <v>0</v>
      </c>
      <c r="BL149" s="18" t="s">
        <v>137</v>
      </c>
      <c r="BM149" s="18" t="s">
        <v>202</v>
      </c>
    </row>
    <row r="150" spans="2:65" s="9" customFormat="1" ht="29.85" customHeight="1">
      <c r="B150" s="124"/>
      <c r="C150" s="125"/>
      <c r="D150" s="134" t="s">
        <v>104</v>
      </c>
      <c r="E150" s="134"/>
      <c r="F150" s="134"/>
      <c r="G150" s="134"/>
      <c r="H150" s="134"/>
      <c r="I150" s="134"/>
      <c r="J150" s="134"/>
      <c r="K150" s="134"/>
      <c r="L150" s="134"/>
      <c r="M150" s="134"/>
      <c r="N150" s="278">
        <f>BK150</f>
        <v>0</v>
      </c>
      <c r="O150" s="279"/>
      <c r="P150" s="279"/>
      <c r="Q150" s="279"/>
      <c r="R150" s="127"/>
      <c r="T150" s="128"/>
      <c r="U150" s="125"/>
      <c r="V150" s="125"/>
      <c r="W150" s="129">
        <f>SUM(W151:W156)</f>
        <v>0</v>
      </c>
      <c r="X150" s="125"/>
      <c r="Y150" s="129">
        <f>SUM(Y151:Y156)</f>
        <v>0</v>
      </c>
      <c r="Z150" s="125"/>
      <c r="AA150" s="130">
        <f>SUM(AA151:AA156)</f>
        <v>0</v>
      </c>
      <c r="AR150" s="131" t="s">
        <v>74</v>
      </c>
      <c r="AT150" s="132" t="s">
        <v>67</v>
      </c>
      <c r="AU150" s="132" t="s">
        <v>74</v>
      </c>
      <c r="AY150" s="131" t="s">
        <v>132</v>
      </c>
      <c r="BK150" s="133">
        <f>SUM(BK151:BK156)</f>
        <v>0</v>
      </c>
    </row>
    <row r="151" spans="2:65" s="1" customFormat="1" ht="25.5" customHeight="1">
      <c r="B151" s="135"/>
      <c r="C151" s="136">
        <v>21</v>
      </c>
      <c r="D151" s="136" t="s">
        <v>133</v>
      </c>
      <c r="E151" s="145" t="s">
        <v>218</v>
      </c>
      <c r="F151" s="275" t="s">
        <v>219</v>
      </c>
      <c r="G151" s="275"/>
      <c r="H151" s="275"/>
      <c r="I151" s="275"/>
      <c r="J151" s="138" t="s">
        <v>136</v>
      </c>
      <c r="K151" s="139">
        <v>195</v>
      </c>
      <c r="L151" s="271"/>
      <c r="M151" s="271"/>
      <c r="N151" s="271">
        <f t="shared" ref="N151:N156" si="10">ROUND(L151*K151,2)</f>
        <v>0</v>
      </c>
      <c r="O151" s="271"/>
      <c r="P151" s="271"/>
      <c r="Q151" s="271"/>
      <c r="R151" s="140"/>
      <c r="T151" s="141" t="s">
        <v>5</v>
      </c>
      <c r="U151" s="40" t="s">
        <v>34</v>
      </c>
      <c r="V151" s="142">
        <v>0</v>
      </c>
      <c r="W151" s="142">
        <f t="shared" ref="W151:W156" si="11">V151*K151</f>
        <v>0</v>
      </c>
      <c r="X151" s="142">
        <v>0</v>
      </c>
      <c r="Y151" s="142">
        <f t="shared" ref="Y151:Y156" si="12">X151*K151</f>
        <v>0</v>
      </c>
      <c r="Z151" s="142">
        <v>0</v>
      </c>
      <c r="AA151" s="143">
        <f t="shared" ref="AA151:AA156" si="13">Z151*K151</f>
        <v>0</v>
      </c>
      <c r="AR151" s="18" t="s">
        <v>137</v>
      </c>
      <c r="AT151" s="18" t="s">
        <v>133</v>
      </c>
      <c r="AU151" s="18" t="s">
        <v>90</v>
      </c>
      <c r="AY151" s="18" t="s">
        <v>132</v>
      </c>
      <c r="BE151" s="144">
        <f t="shared" ref="BE151:BE156" si="14">IF(U151="základní",N151,0)</f>
        <v>0</v>
      </c>
      <c r="BF151" s="144">
        <f t="shared" ref="BF151:BF156" si="15">IF(U151="snížená",N151,0)</f>
        <v>0</v>
      </c>
      <c r="BG151" s="144">
        <f t="shared" ref="BG151:BG156" si="16">IF(U151="zákl. přenesená",N151,0)</f>
        <v>0</v>
      </c>
      <c r="BH151" s="144">
        <f t="shared" ref="BH151:BH156" si="17">IF(U151="sníž. přenesená",N151,0)</f>
        <v>0</v>
      </c>
      <c r="BI151" s="144">
        <f t="shared" ref="BI151:BI156" si="18">IF(U151="nulová",N151,0)</f>
        <v>0</v>
      </c>
      <c r="BJ151" s="18" t="s">
        <v>74</v>
      </c>
      <c r="BK151" s="144">
        <f t="shared" ref="BK151:BK156" si="19">ROUND(L151*K151,2)</f>
        <v>0</v>
      </c>
      <c r="BL151" s="18" t="s">
        <v>137</v>
      </c>
      <c r="BM151" s="18" t="s">
        <v>205</v>
      </c>
    </row>
    <row r="152" spans="2:65" s="1" customFormat="1" ht="38.25" customHeight="1">
      <c r="B152" s="135"/>
      <c r="C152" s="136">
        <v>22</v>
      </c>
      <c r="D152" s="136" t="s">
        <v>133</v>
      </c>
      <c r="E152" s="145" t="s">
        <v>221</v>
      </c>
      <c r="F152" s="275" t="s">
        <v>222</v>
      </c>
      <c r="G152" s="275"/>
      <c r="H152" s="275"/>
      <c r="I152" s="275"/>
      <c r="J152" s="138" t="s">
        <v>136</v>
      </c>
      <c r="K152" s="139">
        <v>195</v>
      </c>
      <c r="L152" s="272"/>
      <c r="M152" s="272"/>
      <c r="N152" s="271">
        <f t="shared" si="10"/>
        <v>0</v>
      </c>
      <c r="O152" s="271"/>
      <c r="P152" s="271"/>
      <c r="Q152" s="271"/>
      <c r="R152" s="140"/>
      <c r="T152" s="141" t="s">
        <v>5</v>
      </c>
      <c r="U152" s="40" t="s">
        <v>34</v>
      </c>
      <c r="V152" s="142">
        <v>0</v>
      </c>
      <c r="W152" s="142">
        <f t="shared" si="11"/>
        <v>0</v>
      </c>
      <c r="X152" s="142">
        <v>0</v>
      </c>
      <c r="Y152" s="142">
        <f t="shared" si="12"/>
        <v>0</v>
      </c>
      <c r="Z152" s="142">
        <v>0</v>
      </c>
      <c r="AA152" s="143">
        <f t="shared" si="13"/>
        <v>0</v>
      </c>
      <c r="AR152" s="18" t="s">
        <v>137</v>
      </c>
      <c r="AT152" s="18" t="s">
        <v>133</v>
      </c>
      <c r="AU152" s="18" t="s">
        <v>90</v>
      </c>
      <c r="AY152" s="18" t="s">
        <v>132</v>
      </c>
      <c r="BE152" s="144">
        <f t="shared" si="14"/>
        <v>0</v>
      </c>
      <c r="BF152" s="144">
        <f t="shared" si="15"/>
        <v>0</v>
      </c>
      <c r="BG152" s="144">
        <f t="shared" si="16"/>
        <v>0</v>
      </c>
      <c r="BH152" s="144">
        <f t="shared" si="17"/>
        <v>0</v>
      </c>
      <c r="BI152" s="144">
        <f t="shared" si="18"/>
        <v>0</v>
      </c>
      <c r="BJ152" s="18" t="s">
        <v>74</v>
      </c>
      <c r="BK152" s="144">
        <f t="shared" si="19"/>
        <v>0</v>
      </c>
      <c r="BL152" s="18" t="s">
        <v>137</v>
      </c>
      <c r="BM152" s="18" t="s">
        <v>208</v>
      </c>
    </row>
    <row r="153" spans="2:65" s="1" customFormat="1" ht="25.5" customHeight="1">
      <c r="B153" s="135"/>
      <c r="C153" s="155">
        <v>23</v>
      </c>
      <c r="D153" s="155" t="s">
        <v>172</v>
      </c>
      <c r="E153" s="145" t="s">
        <v>224</v>
      </c>
      <c r="F153" s="275" t="s">
        <v>225</v>
      </c>
      <c r="G153" s="275"/>
      <c r="H153" s="275"/>
      <c r="I153" s="275"/>
      <c r="J153" s="156" t="s">
        <v>136</v>
      </c>
      <c r="K153" s="157">
        <v>181.5</v>
      </c>
      <c r="L153" s="271"/>
      <c r="M153" s="271"/>
      <c r="N153" s="314">
        <f t="shared" si="10"/>
        <v>0</v>
      </c>
      <c r="O153" s="271"/>
      <c r="P153" s="271"/>
      <c r="Q153" s="271"/>
      <c r="R153" s="140"/>
      <c r="T153" s="141" t="s">
        <v>5</v>
      </c>
      <c r="U153" s="40" t="s">
        <v>34</v>
      </c>
      <c r="V153" s="142">
        <v>0</v>
      </c>
      <c r="W153" s="142">
        <f t="shared" si="11"/>
        <v>0</v>
      </c>
      <c r="X153" s="142">
        <v>0</v>
      </c>
      <c r="Y153" s="142">
        <f t="shared" si="12"/>
        <v>0</v>
      </c>
      <c r="Z153" s="142">
        <v>0</v>
      </c>
      <c r="AA153" s="143">
        <f t="shared" si="13"/>
        <v>0</v>
      </c>
      <c r="AR153" s="18" t="s">
        <v>145</v>
      </c>
      <c r="AT153" s="18" t="s">
        <v>172</v>
      </c>
      <c r="AU153" s="18" t="s">
        <v>90</v>
      </c>
      <c r="AY153" s="18" t="s">
        <v>132</v>
      </c>
      <c r="BE153" s="144">
        <f t="shared" si="14"/>
        <v>0</v>
      </c>
      <c r="BF153" s="144">
        <f t="shared" si="15"/>
        <v>0</v>
      </c>
      <c r="BG153" s="144">
        <f t="shared" si="16"/>
        <v>0</v>
      </c>
      <c r="BH153" s="144">
        <f t="shared" si="17"/>
        <v>0</v>
      </c>
      <c r="BI153" s="144">
        <f t="shared" si="18"/>
        <v>0</v>
      </c>
      <c r="BJ153" s="18" t="s">
        <v>74</v>
      </c>
      <c r="BK153" s="144">
        <f t="shared" si="19"/>
        <v>0</v>
      </c>
      <c r="BL153" s="18" t="s">
        <v>137</v>
      </c>
      <c r="BM153" s="18" t="s">
        <v>211</v>
      </c>
    </row>
    <row r="154" spans="2:65" s="1" customFormat="1" ht="25.5" customHeight="1">
      <c r="B154" s="135"/>
      <c r="C154" s="136">
        <v>24</v>
      </c>
      <c r="D154" s="136" t="s">
        <v>133</v>
      </c>
      <c r="E154" s="145" t="s">
        <v>227</v>
      </c>
      <c r="F154" s="275" t="s">
        <v>228</v>
      </c>
      <c r="G154" s="275"/>
      <c r="H154" s="275"/>
      <c r="I154" s="275"/>
      <c r="J154" s="138" t="s">
        <v>136</v>
      </c>
      <c r="K154" s="139">
        <v>195</v>
      </c>
      <c r="L154" s="272"/>
      <c r="M154" s="272"/>
      <c r="N154" s="271">
        <f t="shared" si="10"/>
        <v>0</v>
      </c>
      <c r="O154" s="271"/>
      <c r="P154" s="271"/>
      <c r="Q154" s="271"/>
      <c r="R154" s="140"/>
      <c r="T154" s="141" t="s">
        <v>5</v>
      </c>
      <c r="U154" s="40" t="s">
        <v>34</v>
      </c>
      <c r="V154" s="142">
        <v>0</v>
      </c>
      <c r="W154" s="142">
        <f t="shared" si="11"/>
        <v>0</v>
      </c>
      <c r="X154" s="142">
        <v>0</v>
      </c>
      <c r="Y154" s="142">
        <f t="shared" si="12"/>
        <v>0</v>
      </c>
      <c r="Z154" s="142">
        <v>0</v>
      </c>
      <c r="AA154" s="143">
        <f t="shared" si="13"/>
        <v>0</v>
      </c>
      <c r="AR154" s="18" t="s">
        <v>137</v>
      </c>
      <c r="AT154" s="18" t="s">
        <v>133</v>
      </c>
      <c r="AU154" s="18" t="s">
        <v>90</v>
      </c>
      <c r="AY154" s="18" t="s">
        <v>132</v>
      </c>
      <c r="BE154" s="144">
        <f t="shared" si="14"/>
        <v>0</v>
      </c>
      <c r="BF154" s="144">
        <f t="shared" si="15"/>
        <v>0</v>
      </c>
      <c r="BG154" s="144">
        <f t="shared" si="16"/>
        <v>0</v>
      </c>
      <c r="BH154" s="144">
        <f t="shared" si="17"/>
        <v>0</v>
      </c>
      <c r="BI154" s="144">
        <f t="shared" si="18"/>
        <v>0</v>
      </c>
      <c r="BJ154" s="18" t="s">
        <v>74</v>
      </c>
      <c r="BK154" s="144">
        <f t="shared" si="19"/>
        <v>0</v>
      </c>
      <c r="BL154" s="18" t="s">
        <v>137</v>
      </c>
      <c r="BM154" s="18" t="s">
        <v>214</v>
      </c>
    </row>
    <row r="155" spans="2:65" s="1" customFormat="1" ht="39.75" customHeight="1">
      <c r="B155" s="135"/>
      <c r="C155" s="155">
        <v>25</v>
      </c>
      <c r="D155" s="155" t="s">
        <v>172</v>
      </c>
      <c r="E155" s="145" t="s">
        <v>230</v>
      </c>
      <c r="F155" s="275" t="s">
        <v>231</v>
      </c>
      <c r="G155" s="275"/>
      <c r="H155" s="275"/>
      <c r="I155" s="275"/>
      <c r="J155" s="156" t="s">
        <v>136</v>
      </c>
      <c r="K155" s="157">
        <v>181.5</v>
      </c>
      <c r="L155" s="271"/>
      <c r="M155" s="271"/>
      <c r="N155" s="314">
        <f t="shared" si="10"/>
        <v>0</v>
      </c>
      <c r="O155" s="271"/>
      <c r="P155" s="271"/>
      <c r="Q155" s="271"/>
      <c r="R155" s="140"/>
      <c r="T155" s="141" t="s">
        <v>5</v>
      </c>
      <c r="U155" s="40" t="s">
        <v>34</v>
      </c>
      <c r="V155" s="142">
        <v>0</v>
      </c>
      <c r="W155" s="142">
        <f t="shared" si="11"/>
        <v>0</v>
      </c>
      <c r="X155" s="142">
        <v>0</v>
      </c>
      <c r="Y155" s="142">
        <f t="shared" si="12"/>
        <v>0</v>
      </c>
      <c r="Z155" s="142">
        <v>0</v>
      </c>
      <c r="AA155" s="143">
        <f t="shared" si="13"/>
        <v>0</v>
      </c>
      <c r="AR155" s="18" t="s">
        <v>145</v>
      </c>
      <c r="AT155" s="18" t="s">
        <v>172</v>
      </c>
      <c r="AU155" s="18" t="s">
        <v>90</v>
      </c>
      <c r="AY155" s="18" t="s">
        <v>132</v>
      </c>
      <c r="BE155" s="144">
        <f t="shared" si="14"/>
        <v>0</v>
      </c>
      <c r="BF155" s="144">
        <f t="shared" si="15"/>
        <v>0</v>
      </c>
      <c r="BG155" s="144">
        <f t="shared" si="16"/>
        <v>0</v>
      </c>
      <c r="BH155" s="144">
        <f t="shared" si="17"/>
        <v>0</v>
      </c>
      <c r="BI155" s="144">
        <f t="shared" si="18"/>
        <v>0</v>
      </c>
      <c r="BJ155" s="18" t="s">
        <v>74</v>
      </c>
      <c r="BK155" s="144">
        <f t="shared" si="19"/>
        <v>0</v>
      </c>
      <c r="BL155" s="18" t="s">
        <v>137</v>
      </c>
      <c r="BM155" s="18" t="s">
        <v>217</v>
      </c>
    </row>
    <row r="156" spans="2:65" s="1" customFormat="1" ht="25.5" customHeight="1">
      <c r="B156" s="135"/>
      <c r="C156" s="136">
        <v>26</v>
      </c>
      <c r="D156" s="136" t="s">
        <v>133</v>
      </c>
      <c r="E156" s="145" t="s">
        <v>233</v>
      </c>
      <c r="F156" s="275" t="s">
        <v>234</v>
      </c>
      <c r="G156" s="275"/>
      <c r="H156" s="275"/>
      <c r="I156" s="275"/>
      <c r="J156" s="138" t="s">
        <v>136</v>
      </c>
      <c r="K156" s="139">
        <v>181</v>
      </c>
      <c r="L156" s="271"/>
      <c r="M156" s="271"/>
      <c r="N156" s="271">
        <f t="shared" si="10"/>
        <v>0</v>
      </c>
      <c r="O156" s="271"/>
      <c r="P156" s="271"/>
      <c r="Q156" s="271"/>
      <c r="R156" s="140"/>
      <c r="T156" s="141" t="s">
        <v>5</v>
      </c>
      <c r="U156" s="40" t="s">
        <v>34</v>
      </c>
      <c r="V156" s="142">
        <v>0</v>
      </c>
      <c r="W156" s="142">
        <f t="shared" si="11"/>
        <v>0</v>
      </c>
      <c r="X156" s="142">
        <v>0</v>
      </c>
      <c r="Y156" s="142">
        <f t="shared" si="12"/>
        <v>0</v>
      </c>
      <c r="Z156" s="142">
        <v>0</v>
      </c>
      <c r="AA156" s="143">
        <f t="shared" si="13"/>
        <v>0</v>
      </c>
      <c r="AR156" s="18" t="s">
        <v>137</v>
      </c>
      <c r="AT156" s="18" t="s">
        <v>133</v>
      </c>
      <c r="AU156" s="18" t="s">
        <v>90</v>
      </c>
      <c r="AY156" s="18" t="s">
        <v>132</v>
      </c>
      <c r="BE156" s="144">
        <f t="shared" si="14"/>
        <v>0</v>
      </c>
      <c r="BF156" s="144">
        <f t="shared" si="15"/>
        <v>0</v>
      </c>
      <c r="BG156" s="144">
        <f t="shared" si="16"/>
        <v>0</v>
      </c>
      <c r="BH156" s="144">
        <f t="shared" si="17"/>
        <v>0</v>
      </c>
      <c r="BI156" s="144">
        <f t="shared" si="18"/>
        <v>0</v>
      </c>
      <c r="BJ156" s="18" t="s">
        <v>74</v>
      </c>
      <c r="BK156" s="144">
        <f t="shared" si="19"/>
        <v>0</v>
      </c>
      <c r="BL156" s="18" t="s">
        <v>137</v>
      </c>
      <c r="BM156" s="18" t="s">
        <v>220</v>
      </c>
    </row>
    <row r="157" spans="2:65" s="9" customFormat="1" ht="29.85" customHeight="1">
      <c r="B157" s="124"/>
      <c r="C157" s="125"/>
      <c r="D157" s="134" t="s">
        <v>105</v>
      </c>
      <c r="E157" s="134"/>
      <c r="F157" s="134"/>
      <c r="G157" s="134"/>
      <c r="H157" s="134"/>
      <c r="I157" s="134"/>
      <c r="J157" s="134"/>
      <c r="K157" s="134"/>
      <c r="L157" s="134"/>
      <c r="M157" s="134"/>
      <c r="N157" s="278">
        <f>BK157</f>
        <v>0</v>
      </c>
      <c r="O157" s="279"/>
      <c r="P157" s="279"/>
      <c r="Q157" s="279"/>
      <c r="R157" s="127"/>
      <c r="T157" s="128"/>
      <c r="U157" s="125"/>
      <c r="V157" s="125"/>
      <c r="W157" s="129">
        <f>SUM(W158:W160)</f>
        <v>0</v>
      </c>
      <c r="X157" s="125"/>
      <c r="Y157" s="129">
        <f>SUM(Y158:Y160)</f>
        <v>0</v>
      </c>
      <c r="Z157" s="125"/>
      <c r="AA157" s="130">
        <f>SUM(AA158:AA160)</f>
        <v>0</v>
      </c>
      <c r="AR157" s="131" t="s">
        <v>74</v>
      </c>
      <c r="AT157" s="132" t="s">
        <v>67</v>
      </c>
      <c r="AU157" s="132" t="s">
        <v>74</v>
      </c>
      <c r="AY157" s="131" t="s">
        <v>132</v>
      </c>
      <c r="BK157" s="133">
        <f>SUM(BK158:BK160)</f>
        <v>0</v>
      </c>
    </row>
    <row r="158" spans="2:65" s="1" customFormat="1" ht="38.25" customHeight="1">
      <c r="B158" s="135"/>
      <c r="C158" s="136">
        <v>27</v>
      </c>
      <c r="D158" s="136" t="s">
        <v>133</v>
      </c>
      <c r="E158" s="137" t="s">
        <v>239</v>
      </c>
      <c r="F158" s="275" t="s">
        <v>240</v>
      </c>
      <c r="G158" s="275"/>
      <c r="H158" s="275"/>
      <c r="I158" s="275"/>
      <c r="J158" s="138" t="s">
        <v>155</v>
      </c>
      <c r="K158" s="139">
        <v>37.5</v>
      </c>
      <c r="L158" s="271"/>
      <c r="M158" s="271"/>
      <c r="N158" s="271">
        <f>ROUND(L158*K158,2)</f>
        <v>0</v>
      </c>
      <c r="O158" s="271"/>
      <c r="P158" s="271"/>
      <c r="Q158" s="271"/>
      <c r="R158" s="140"/>
      <c r="T158" s="141" t="s">
        <v>5</v>
      </c>
      <c r="U158" s="40" t="s">
        <v>34</v>
      </c>
      <c r="V158" s="142">
        <v>0</v>
      </c>
      <c r="W158" s="142">
        <f>V158*K158</f>
        <v>0</v>
      </c>
      <c r="X158" s="142">
        <v>0</v>
      </c>
      <c r="Y158" s="142">
        <f>X158*K158</f>
        <v>0</v>
      </c>
      <c r="Z158" s="142">
        <v>0</v>
      </c>
      <c r="AA158" s="143">
        <f>Z158*K158</f>
        <v>0</v>
      </c>
      <c r="AR158" s="18" t="s">
        <v>137</v>
      </c>
      <c r="AT158" s="18" t="s">
        <v>133</v>
      </c>
      <c r="AU158" s="18" t="s">
        <v>90</v>
      </c>
      <c r="AY158" s="18" t="s">
        <v>132</v>
      </c>
      <c r="BE158" s="144">
        <f>IF(U158="základní",N158,0)</f>
        <v>0</v>
      </c>
      <c r="BF158" s="144">
        <f>IF(U158="snížená",N158,0)</f>
        <v>0</v>
      </c>
      <c r="BG158" s="144">
        <f>IF(U158="zákl. přenesená",N158,0)</f>
        <v>0</v>
      </c>
      <c r="BH158" s="144">
        <f>IF(U158="sníž. přenesená",N158,0)</f>
        <v>0</v>
      </c>
      <c r="BI158" s="144">
        <f>IF(U158="nulová",N158,0)</f>
        <v>0</v>
      </c>
      <c r="BJ158" s="18" t="s">
        <v>74</v>
      </c>
      <c r="BK158" s="144">
        <f>ROUND(L158*K158,2)</f>
        <v>0</v>
      </c>
      <c r="BL158" s="18" t="s">
        <v>137</v>
      </c>
      <c r="BM158" s="18" t="s">
        <v>232</v>
      </c>
    </row>
    <row r="159" spans="2:65" s="1" customFormat="1" ht="25.5" customHeight="1">
      <c r="B159" s="135"/>
      <c r="C159" s="136">
        <v>28</v>
      </c>
      <c r="D159" s="136" t="s">
        <v>133</v>
      </c>
      <c r="E159" s="137" t="s">
        <v>242</v>
      </c>
      <c r="F159" s="275" t="s">
        <v>472</v>
      </c>
      <c r="G159" s="275"/>
      <c r="H159" s="275"/>
      <c r="I159" s="275"/>
      <c r="J159" s="138" t="s">
        <v>148</v>
      </c>
      <c r="K159" s="139">
        <v>10</v>
      </c>
      <c r="L159" s="271"/>
      <c r="M159" s="271"/>
      <c r="N159" s="271">
        <f>ROUND(L159*K159,2)</f>
        <v>0</v>
      </c>
      <c r="O159" s="271"/>
      <c r="P159" s="271"/>
      <c r="Q159" s="271"/>
      <c r="R159" s="140"/>
      <c r="T159" s="141" t="s">
        <v>5</v>
      </c>
      <c r="U159" s="40" t="s">
        <v>34</v>
      </c>
      <c r="V159" s="142">
        <v>0</v>
      </c>
      <c r="W159" s="142">
        <f>V159*K159</f>
        <v>0</v>
      </c>
      <c r="X159" s="142">
        <v>0</v>
      </c>
      <c r="Y159" s="142">
        <f>X159*K159</f>
        <v>0</v>
      </c>
      <c r="Z159" s="142">
        <v>0</v>
      </c>
      <c r="AA159" s="143">
        <f>Z159*K159</f>
        <v>0</v>
      </c>
      <c r="AR159" s="18" t="s">
        <v>137</v>
      </c>
      <c r="AT159" s="18" t="s">
        <v>133</v>
      </c>
      <c r="AU159" s="18" t="s">
        <v>90</v>
      </c>
      <c r="AY159" s="18" t="s">
        <v>132</v>
      </c>
      <c r="BE159" s="144">
        <f>IF(U159="základní",N159,0)</f>
        <v>0</v>
      </c>
      <c r="BF159" s="144">
        <f>IF(U159="snížená",N159,0)</f>
        <v>0</v>
      </c>
      <c r="BG159" s="144">
        <f>IF(U159="zákl. přenesená",N159,0)</f>
        <v>0</v>
      </c>
      <c r="BH159" s="144">
        <f>IF(U159="sníž. přenesená",N159,0)</f>
        <v>0</v>
      </c>
      <c r="BI159" s="144">
        <f>IF(U159="nulová",N159,0)</f>
        <v>0</v>
      </c>
      <c r="BJ159" s="18" t="s">
        <v>74</v>
      </c>
      <c r="BK159" s="144">
        <f>ROUND(L159*K159,2)</f>
        <v>0</v>
      </c>
      <c r="BL159" s="18" t="s">
        <v>137</v>
      </c>
      <c r="BM159" s="18" t="s">
        <v>235</v>
      </c>
    </row>
    <row r="160" spans="2:65" s="1" customFormat="1" ht="25.5" customHeight="1">
      <c r="B160" s="135"/>
      <c r="C160" s="136">
        <v>29</v>
      </c>
      <c r="D160" s="136" t="s">
        <v>133</v>
      </c>
      <c r="E160" s="145" t="s">
        <v>247</v>
      </c>
      <c r="F160" s="275" t="s">
        <v>248</v>
      </c>
      <c r="G160" s="275"/>
      <c r="H160" s="275"/>
      <c r="I160" s="275"/>
      <c r="J160" s="138" t="s">
        <v>136</v>
      </c>
      <c r="K160" s="139">
        <v>195</v>
      </c>
      <c r="L160" s="271"/>
      <c r="M160" s="271"/>
      <c r="N160" s="271">
        <f>ROUND(L160*K160,2)</f>
        <v>0</v>
      </c>
      <c r="O160" s="271"/>
      <c r="P160" s="271"/>
      <c r="Q160" s="271"/>
      <c r="R160" s="140"/>
      <c r="T160" s="141"/>
      <c r="U160" s="40"/>
      <c r="V160" s="142"/>
      <c r="W160" s="142"/>
      <c r="X160" s="142"/>
      <c r="Y160" s="142"/>
      <c r="Z160" s="142"/>
      <c r="AA160" s="143"/>
      <c r="AR160" s="18"/>
      <c r="AT160" s="18"/>
      <c r="AU160" s="18"/>
      <c r="AY160" s="18"/>
      <c r="BE160" s="144"/>
      <c r="BF160" s="144"/>
      <c r="BG160" s="144"/>
      <c r="BH160" s="144"/>
      <c r="BI160" s="144"/>
      <c r="BJ160" s="18"/>
      <c r="BK160" s="144">
        <f>ROUND(L160*K160,2)</f>
        <v>0</v>
      </c>
      <c r="BL160" s="18"/>
      <c r="BM160" s="18"/>
    </row>
    <row r="161" spans="2:65" s="9" customFormat="1" ht="29.85" customHeight="1">
      <c r="B161" s="124"/>
      <c r="C161" s="125"/>
      <c r="D161" s="134" t="s">
        <v>106</v>
      </c>
      <c r="E161" s="134"/>
      <c r="F161" s="134"/>
      <c r="G161" s="134"/>
      <c r="H161" s="134"/>
      <c r="I161" s="134"/>
      <c r="J161" s="134"/>
      <c r="K161" s="134"/>
      <c r="L161" s="134"/>
      <c r="M161" s="134"/>
      <c r="N161" s="278">
        <f>BK161</f>
        <v>0</v>
      </c>
      <c r="O161" s="279"/>
      <c r="P161" s="279"/>
      <c r="Q161" s="279"/>
      <c r="R161" s="127"/>
      <c r="T161" s="128"/>
      <c r="U161" s="125"/>
      <c r="V161" s="125"/>
      <c r="W161" s="129">
        <f>SUM(W162:W165)</f>
        <v>0</v>
      </c>
      <c r="X161" s="125"/>
      <c r="Y161" s="129">
        <f>SUM(Y162:Y165)</f>
        <v>0</v>
      </c>
      <c r="Z161" s="125"/>
      <c r="AA161" s="130">
        <f>SUM(AA162:AA165)</f>
        <v>0</v>
      </c>
      <c r="AR161" s="131" t="s">
        <v>74</v>
      </c>
      <c r="AT161" s="132" t="s">
        <v>67</v>
      </c>
      <c r="AU161" s="132" t="s">
        <v>74</v>
      </c>
      <c r="AY161" s="131" t="s">
        <v>132</v>
      </c>
      <c r="BK161" s="133">
        <f>SUM(BK162:BK165)</f>
        <v>0</v>
      </c>
    </row>
    <row r="162" spans="2:65" s="1" customFormat="1" ht="38.25" customHeight="1">
      <c r="B162" s="135"/>
      <c r="C162" s="136">
        <v>30</v>
      </c>
      <c r="D162" s="136" t="s">
        <v>133</v>
      </c>
      <c r="E162" s="137" t="s">
        <v>252</v>
      </c>
      <c r="F162" s="275" t="s">
        <v>253</v>
      </c>
      <c r="G162" s="275"/>
      <c r="H162" s="275"/>
      <c r="I162" s="275"/>
      <c r="J162" s="138" t="s">
        <v>175</v>
      </c>
      <c r="K162" s="139">
        <v>84</v>
      </c>
      <c r="L162" s="271"/>
      <c r="M162" s="271"/>
      <c r="N162" s="271">
        <f>ROUND(L162*K162,2)</f>
        <v>0</v>
      </c>
      <c r="O162" s="271"/>
      <c r="P162" s="271"/>
      <c r="Q162" s="271"/>
      <c r="R162" s="140"/>
      <c r="T162" s="141" t="s">
        <v>5</v>
      </c>
      <c r="U162" s="40" t="s">
        <v>34</v>
      </c>
      <c r="V162" s="142">
        <v>0</v>
      </c>
      <c r="W162" s="142">
        <f>V162*K162</f>
        <v>0</v>
      </c>
      <c r="X162" s="142">
        <v>0</v>
      </c>
      <c r="Y162" s="142">
        <f>X162*K162</f>
        <v>0</v>
      </c>
      <c r="Z162" s="142">
        <v>0</v>
      </c>
      <c r="AA162" s="143">
        <f>Z162*K162</f>
        <v>0</v>
      </c>
      <c r="AR162" s="18" t="s">
        <v>137</v>
      </c>
      <c r="AT162" s="18" t="s">
        <v>133</v>
      </c>
      <c r="AU162" s="18" t="s">
        <v>90</v>
      </c>
      <c r="AY162" s="18" t="s">
        <v>132</v>
      </c>
      <c r="BE162" s="144">
        <f>IF(U162="základní",N162,0)</f>
        <v>0</v>
      </c>
      <c r="BF162" s="144">
        <f>IF(U162="snížená",N162,0)</f>
        <v>0</v>
      </c>
      <c r="BG162" s="144">
        <f>IF(U162="zákl. přenesená",N162,0)</f>
        <v>0</v>
      </c>
      <c r="BH162" s="144">
        <f>IF(U162="sníž. přenesená",N162,0)</f>
        <v>0</v>
      </c>
      <c r="BI162" s="144">
        <f>IF(U162="nulová",N162,0)</f>
        <v>0</v>
      </c>
      <c r="BJ162" s="18" t="s">
        <v>74</v>
      </c>
      <c r="BK162" s="144">
        <f>ROUND(L162*K162,2)</f>
        <v>0</v>
      </c>
      <c r="BL162" s="18" t="s">
        <v>137</v>
      </c>
      <c r="BM162" s="18" t="s">
        <v>324</v>
      </c>
    </row>
    <row r="163" spans="2:65" s="1" customFormat="1" ht="38.25" customHeight="1">
      <c r="B163" s="135"/>
      <c r="C163" s="136">
        <v>31</v>
      </c>
      <c r="D163" s="136" t="s">
        <v>133</v>
      </c>
      <c r="E163" s="137" t="s">
        <v>255</v>
      </c>
      <c r="F163" s="275" t="s">
        <v>256</v>
      </c>
      <c r="G163" s="275"/>
      <c r="H163" s="275"/>
      <c r="I163" s="275"/>
      <c r="J163" s="138" t="s">
        <v>175</v>
      </c>
      <c r="K163" s="139">
        <v>84</v>
      </c>
      <c r="L163" s="271"/>
      <c r="M163" s="271"/>
      <c r="N163" s="271">
        <f>ROUND(L163*K163,2)</f>
        <v>0</v>
      </c>
      <c r="O163" s="271"/>
      <c r="P163" s="271"/>
      <c r="Q163" s="271"/>
      <c r="R163" s="140"/>
      <c r="T163" s="141" t="s">
        <v>5</v>
      </c>
      <c r="U163" s="40" t="s">
        <v>34</v>
      </c>
      <c r="V163" s="142">
        <v>0</v>
      </c>
      <c r="W163" s="142">
        <f>V163*K163</f>
        <v>0</v>
      </c>
      <c r="X163" s="142">
        <v>0</v>
      </c>
      <c r="Y163" s="142">
        <f>X163*K163</f>
        <v>0</v>
      </c>
      <c r="Z163" s="142">
        <v>0</v>
      </c>
      <c r="AA163" s="143">
        <f>Z163*K163</f>
        <v>0</v>
      </c>
      <c r="AR163" s="18" t="s">
        <v>137</v>
      </c>
      <c r="AT163" s="18" t="s">
        <v>133</v>
      </c>
      <c r="AU163" s="18" t="s">
        <v>90</v>
      </c>
      <c r="AY163" s="18" t="s">
        <v>132</v>
      </c>
      <c r="BE163" s="144">
        <f>IF(U163="základní",N163,0)</f>
        <v>0</v>
      </c>
      <c r="BF163" s="144">
        <f>IF(U163="snížená",N163,0)</f>
        <v>0</v>
      </c>
      <c r="BG163" s="144">
        <f>IF(U163="zákl. přenesená",N163,0)</f>
        <v>0</v>
      </c>
      <c r="BH163" s="144">
        <f>IF(U163="sníž. přenesená",N163,0)</f>
        <v>0</v>
      </c>
      <c r="BI163" s="144">
        <f>IF(U163="nulová",N163,0)</f>
        <v>0</v>
      </c>
      <c r="BJ163" s="18" t="s">
        <v>74</v>
      </c>
      <c r="BK163" s="144">
        <f>ROUND(L163*K163,2)</f>
        <v>0</v>
      </c>
      <c r="BL163" s="18" t="s">
        <v>137</v>
      </c>
      <c r="BM163" s="18" t="s">
        <v>238</v>
      </c>
    </row>
    <row r="164" spans="2:65" s="1" customFormat="1" ht="38.25" customHeight="1">
      <c r="B164" s="135"/>
      <c r="C164" s="136">
        <v>32</v>
      </c>
      <c r="D164" s="136" t="s">
        <v>133</v>
      </c>
      <c r="E164" s="137" t="s">
        <v>258</v>
      </c>
      <c r="F164" s="275" t="s">
        <v>259</v>
      </c>
      <c r="G164" s="275"/>
      <c r="H164" s="275"/>
      <c r="I164" s="275"/>
      <c r="J164" s="138" t="s">
        <v>175</v>
      </c>
      <c r="K164" s="139">
        <v>84</v>
      </c>
      <c r="L164" s="271"/>
      <c r="M164" s="271"/>
      <c r="N164" s="271">
        <f>ROUND(L164*K164,2)</f>
        <v>0</v>
      </c>
      <c r="O164" s="271"/>
      <c r="P164" s="271"/>
      <c r="Q164" s="271"/>
      <c r="R164" s="140"/>
      <c r="T164" s="141" t="s">
        <v>5</v>
      </c>
      <c r="U164" s="40" t="s">
        <v>34</v>
      </c>
      <c r="V164" s="142">
        <v>0</v>
      </c>
      <c r="W164" s="142">
        <f>V164*K164</f>
        <v>0</v>
      </c>
      <c r="X164" s="142">
        <v>0</v>
      </c>
      <c r="Y164" s="142">
        <f>X164*K164</f>
        <v>0</v>
      </c>
      <c r="Z164" s="142">
        <v>0</v>
      </c>
      <c r="AA164" s="143">
        <f>Z164*K164</f>
        <v>0</v>
      </c>
      <c r="AR164" s="18" t="s">
        <v>137</v>
      </c>
      <c r="AT164" s="18" t="s">
        <v>133</v>
      </c>
      <c r="AU164" s="18" t="s">
        <v>90</v>
      </c>
      <c r="AY164" s="18" t="s">
        <v>132</v>
      </c>
      <c r="BE164" s="144">
        <f>IF(U164="základní",N164,0)</f>
        <v>0</v>
      </c>
      <c r="BF164" s="144">
        <f>IF(U164="snížená",N164,0)</f>
        <v>0</v>
      </c>
      <c r="BG164" s="144">
        <f>IF(U164="zákl. přenesená",N164,0)</f>
        <v>0</v>
      </c>
      <c r="BH164" s="144">
        <f>IF(U164="sníž. přenesená",N164,0)</f>
        <v>0</v>
      </c>
      <c r="BI164" s="144">
        <f>IF(U164="nulová",N164,0)</f>
        <v>0</v>
      </c>
      <c r="BJ164" s="18" t="s">
        <v>74</v>
      </c>
      <c r="BK164" s="144">
        <f>ROUND(L164*K164,2)</f>
        <v>0</v>
      </c>
      <c r="BL164" s="18" t="s">
        <v>137</v>
      </c>
      <c r="BM164" s="18" t="s">
        <v>241</v>
      </c>
    </row>
    <row r="165" spans="2:65" s="1" customFormat="1" ht="38.25" customHeight="1">
      <c r="B165" s="135"/>
      <c r="C165" s="136">
        <v>33</v>
      </c>
      <c r="D165" s="136" t="s">
        <v>133</v>
      </c>
      <c r="E165" s="137" t="s">
        <v>261</v>
      </c>
      <c r="F165" s="275" t="s">
        <v>262</v>
      </c>
      <c r="G165" s="275"/>
      <c r="H165" s="275"/>
      <c r="I165" s="275"/>
      <c r="J165" s="138" t="s">
        <v>175</v>
      </c>
      <c r="K165" s="139">
        <v>84</v>
      </c>
      <c r="L165" s="271"/>
      <c r="M165" s="271"/>
      <c r="N165" s="271">
        <f>ROUND(L165*K165,2)</f>
        <v>0</v>
      </c>
      <c r="O165" s="271"/>
      <c r="P165" s="271"/>
      <c r="Q165" s="271"/>
      <c r="R165" s="140"/>
      <c r="T165" s="141" t="s">
        <v>5</v>
      </c>
      <c r="U165" s="40" t="s">
        <v>34</v>
      </c>
      <c r="V165" s="142">
        <v>0</v>
      </c>
      <c r="W165" s="142">
        <f>V165*K165</f>
        <v>0</v>
      </c>
      <c r="X165" s="142">
        <v>0</v>
      </c>
      <c r="Y165" s="142">
        <f>X165*K165</f>
        <v>0</v>
      </c>
      <c r="Z165" s="142">
        <v>0</v>
      </c>
      <c r="AA165" s="143">
        <f>Z165*K165</f>
        <v>0</v>
      </c>
      <c r="AR165" s="18" t="s">
        <v>137</v>
      </c>
      <c r="AT165" s="18" t="s">
        <v>133</v>
      </c>
      <c r="AU165" s="18" t="s">
        <v>90</v>
      </c>
      <c r="AY165" s="18" t="s">
        <v>132</v>
      </c>
      <c r="BE165" s="144">
        <f>IF(U165="základní",N165,0)</f>
        <v>0</v>
      </c>
      <c r="BF165" s="144">
        <f>IF(U165="snížená",N165,0)</f>
        <v>0</v>
      </c>
      <c r="BG165" s="144">
        <f>IF(U165="zákl. přenesená",N165,0)</f>
        <v>0</v>
      </c>
      <c r="BH165" s="144">
        <f>IF(U165="sníž. přenesená",N165,0)</f>
        <v>0</v>
      </c>
      <c r="BI165" s="144">
        <f>IF(U165="nulová",N165,0)</f>
        <v>0</v>
      </c>
      <c r="BJ165" s="18" t="s">
        <v>74</v>
      </c>
      <c r="BK165" s="144">
        <f>ROUND(L165*K165,2)</f>
        <v>0</v>
      </c>
      <c r="BL165" s="18" t="s">
        <v>137</v>
      </c>
      <c r="BM165" s="18" t="s">
        <v>243</v>
      </c>
    </row>
    <row r="166" spans="2:65" s="9" customFormat="1" ht="37.35" customHeight="1">
      <c r="B166" s="124"/>
      <c r="C166" s="125"/>
      <c r="D166" s="126" t="s">
        <v>107</v>
      </c>
      <c r="E166" s="126"/>
      <c r="F166" s="126"/>
      <c r="G166" s="126"/>
      <c r="H166" s="126"/>
      <c r="I166" s="126"/>
      <c r="J166" s="126"/>
      <c r="K166" s="126"/>
      <c r="L166" s="126"/>
      <c r="M166" s="126"/>
      <c r="N166" s="276">
        <f>N167+N171+N179</f>
        <v>0</v>
      </c>
      <c r="O166" s="277"/>
      <c r="P166" s="277"/>
      <c r="Q166" s="277"/>
      <c r="R166" s="127"/>
      <c r="T166" s="128"/>
      <c r="U166" s="125"/>
      <c r="V166" s="125"/>
      <c r="W166" s="129" t="e">
        <f>W167+W171+W176+W179+#REF!+#REF!+#REF!</f>
        <v>#REF!</v>
      </c>
      <c r="X166" s="125"/>
      <c r="Y166" s="129" t="e">
        <f>Y167+Y171+Y176+Y179+#REF!+#REF!+#REF!</f>
        <v>#REF!</v>
      </c>
      <c r="Z166" s="125"/>
      <c r="AA166" s="130" t="e">
        <f>AA167+AA171+AA176+AA179+#REF!+#REF!+#REF!</f>
        <v>#REF!</v>
      </c>
      <c r="AR166" s="131" t="s">
        <v>74</v>
      </c>
      <c r="AT166" s="132" t="s">
        <v>67</v>
      </c>
      <c r="AU166" s="132" t="s">
        <v>68</v>
      </c>
      <c r="AY166" s="131" t="s">
        <v>132</v>
      </c>
      <c r="BK166" s="133" t="e">
        <f>BK167+BK171+BK176+BK179+#REF!+#REF!+#REF!</f>
        <v>#REF!</v>
      </c>
    </row>
    <row r="167" spans="2:65" s="9" customFormat="1" ht="19.899999999999999" customHeight="1">
      <c r="B167" s="124"/>
      <c r="C167" s="125"/>
      <c r="D167" s="134" t="s">
        <v>108</v>
      </c>
      <c r="E167" s="134"/>
      <c r="F167" s="134"/>
      <c r="G167" s="134"/>
      <c r="H167" s="134"/>
      <c r="I167" s="134"/>
      <c r="J167" s="134"/>
      <c r="K167" s="134"/>
      <c r="L167" s="134"/>
      <c r="M167" s="134"/>
      <c r="N167" s="273">
        <f>BK167</f>
        <v>0</v>
      </c>
      <c r="O167" s="274"/>
      <c r="P167" s="274"/>
      <c r="Q167" s="274"/>
      <c r="R167" s="127"/>
      <c r="T167" s="128"/>
      <c r="U167" s="125"/>
      <c r="V167" s="125"/>
      <c r="W167" s="129">
        <f>SUM(W168:W170)</f>
        <v>0</v>
      </c>
      <c r="X167" s="125"/>
      <c r="Y167" s="129">
        <f>SUM(Y168:Y170)</f>
        <v>0</v>
      </c>
      <c r="Z167" s="125"/>
      <c r="AA167" s="130">
        <f>SUM(AA168:AA170)</f>
        <v>0</v>
      </c>
      <c r="AR167" s="131" t="s">
        <v>74</v>
      </c>
      <c r="AT167" s="132" t="s">
        <v>67</v>
      </c>
      <c r="AU167" s="132" t="s">
        <v>74</v>
      </c>
      <c r="AY167" s="131" t="s">
        <v>132</v>
      </c>
      <c r="BK167" s="133">
        <f>SUM(BK168:BK170)</f>
        <v>0</v>
      </c>
    </row>
    <row r="168" spans="2:65" s="1" customFormat="1" ht="38.25" customHeight="1">
      <c r="B168" s="135"/>
      <c r="C168" s="136">
        <v>34</v>
      </c>
      <c r="D168" s="136" t="s">
        <v>133</v>
      </c>
      <c r="E168" s="145" t="s">
        <v>264</v>
      </c>
      <c r="F168" s="275" t="s">
        <v>265</v>
      </c>
      <c r="G168" s="275"/>
      <c r="H168" s="275"/>
      <c r="I168" s="275"/>
      <c r="J168" s="138" t="s">
        <v>136</v>
      </c>
      <c r="K168" s="139">
        <v>181.5</v>
      </c>
      <c r="L168" s="271"/>
      <c r="M168" s="271"/>
      <c r="N168" s="271">
        <f>ROUND(L168*K168,2)</f>
        <v>0</v>
      </c>
      <c r="O168" s="271"/>
      <c r="P168" s="271"/>
      <c r="Q168" s="271"/>
      <c r="R168" s="140"/>
      <c r="T168" s="141" t="s">
        <v>5</v>
      </c>
      <c r="U168" s="40" t="s">
        <v>34</v>
      </c>
      <c r="V168" s="142">
        <v>0</v>
      </c>
      <c r="W168" s="142">
        <f>V168*K168</f>
        <v>0</v>
      </c>
      <c r="X168" s="142">
        <v>0</v>
      </c>
      <c r="Y168" s="142">
        <f>X168*K168</f>
        <v>0</v>
      </c>
      <c r="Z168" s="142">
        <v>0</v>
      </c>
      <c r="AA168" s="143">
        <f>Z168*K168</f>
        <v>0</v>
      </c>
      <c r="AR168" s="18" t="s">
        <v>137</v>
      </c>
      <c r="AT168" s="18" t="s">
        <v>133</v>
      </c>
      <c r="AU168" s="18" t="s">
        <v>90</v>
      </c>
      <c r="AY168" s="18" t="s">
        <v>132</v>
      </c>
      <c r="BE168" s="144">
        <f>IF(U168="základní",N168,0)</f>
        <v>0</v>
      </c>
      <c r="BF168" s="144">
        <f>IF(U168="snížená",N168,0)</f>
        <v>0</v>
      </c>
      <c r="BG168" s="144">
        <f>IF(U168="zákl. přenesená",N168,0)</f>
        <v>0</v>
      </c>
      <c r="BH168" s="144">
        <f>IF(U168="sníž. přenesená",N168,0)</f>
        <v>0</v>
      </c>
      <c r="BI168" s="144">
        <f>IF(U168="nulová",N168,0)</f>
        <v>0</v>
      </c>
      <c r="BJ168" s="18" t="s">
        <v>74</v>
      </c>
      <c r="BK168" s="144">
        <f>ROUND(L168*K168,2)</f>
        <v>0</v>
      </c>
      <c r="BL168" s="18" t="s">
        <v>137</v>
      </c>
      <c r="BM168" s="18" t="s">
        <v>246</v>
      </c>
    </row>
    <row r="169" spans="2:65" s="1" customFormat="1" ht="25.5" customHeight="1">
      <c r="B169" s="135"/>
      <c r="C169" s="136">
        <v>35</v>
      </c>
      <c r="D169" s="136" t="s">
        <v>133</v>
      </c>
      <c r="E169" s="137" t="s">
        <v>267</v>
      </c>
      <c r="F169" s="275" t="s">
        <v>268</v>
      </c>
      <c r="G169" s="275"/>
      <c r="H169" s="275"/>
      <c r="I169" s="275"/>
      <c r="J169" s="138" t="s">
        <v>148</v>
      </c>
      <c r="K169" s="139">
        <v>60.5</v>
      </c>
      <c r="L169" s="271"/>
      <c r="M169" s="271"/>
      <c r="N169" s="271">
        <f>ROUND(L169*K169,2)</f>
        <v>0</v>
      </c>
      <c r="O169" s="271"/>
      <c r="P169" s="271"/>
      <c r="Q169" s="271"/>
      <c r="R169" s="140"/>
      <c r="T169" s="141" t="s">
        <v>5</v>
      </c>
      <c r="U169" s="40" t="s">
        <v>34</v>
      </c>
      <c r="V169" s="142">
        <v>0</v>
      </c>
      <c r="W169" s="142">
        <f>V169*K169</f>
        <v>0</v>
      </c>
      <c r="X169" s="142">
        <v>0</v>
      </c>
      <c r="Y169" s="142">
        <f>X169*K169</f>
        <v>0</v>
      </c>
      <c r="Z169" s="142">
        <v>0</v>
      </c>
      <c r="AA169" s="143">
        <f>Z169*K169</f>
        <v>0</v>
      </c>
      <c r="AR169" s="18" t="s">
        <v>137</v>
      </c>
      <c r="AT169" s="18" t="s">
        <v>133</v>
      </c>
      <c r="AU169" s="18" t="s">
        <v>90</v>
      </c>
      <c r="AY169" s="18" t="s">
        <v>132</v>
      </c>
      <c r="BE169" s="144">
        <f>IF(U169="základní",N169,0)</f>
        <v>0</v>
      </c>
      <c r="BF169" s="144">
        <f>IF(U169="snížená",N169,0)</f>
        <v>0</v>
      </c>
      <c r="BG169" s="144">
        <f>IF(U169="zákl. přenesená",N169,0)</f>
        <v>0</v>
      </c>
      <c r="BH169" s="144">
        <f>IF(U169="sníž. přenesená",N169,0)</f>
        <v>0</v>
      </c>
      <c r="BI169" s="144">
        <f>IF(U169="nulová",N169,0)</f>
        <v>0</v>
      </c>
      <c r="BJ169" s="18" t="s">
        <v>74</v>
      </c>
      <c r="BK169" s="144">
        <f>ROUND(L169*K169,2)</f>
        <v>0</v>
      </c>
      <c r="BL169" s="18" t="s">
        <v>137</v>
      </c>
      <c r="BM169" s="18" t="s">
        <v>251</v>
      </c>
    </row>
    <row r="170" spans="2:65" s="1" customFormat="1" ht="25.5" customHeight="1">
      <c r="B170" s="135"/>
      <c r="C170" s="146">
        <v>36</v>
      </c>
      <c r="D170" s="146" t="s">
        <v>172</v>
      </c>
      <c r="E170" s="147" t="s">
        <v>270</v>
      </c>
      <c r="F170" s="280" t="s">
        <v>271</v>
      </c>
      <c r="G170" s="280"/>
      <c r="H170" s="280"/>
      <c r="I170" s="280"/>
      <c r="J170" s="148" t="s">
        <v>148</v>
      </c>
      <c r="K170" s="149">
        <v>60.5</v>
      </c>
      <c r="L170" s="272"/>
      <c r="M170" s="272"/>
      <c r="N170" s="272">
        <f>ROUND(L170*K170,2)</f>
        <v>0</v>
      </c>
      <c r="O170" s="271"/>
      <c r="P170" s="271"/>
      <c r="Q170" s="271"/>
      <c r="R170" s="140"/>
      <c r="T170" s="141" t="s">
        <v>5</v>
      </c>
      <c r="U170" s="40" t="s">
        <v>34</v>
      </c>
      <c r="V170" s="142">
        <v>0</v>
      </c>
      <c r="W170" s="142">
        <f>V170*K170</f>
        <v>0</v>
      </c>
      <c r="X170" s="142">
        <v>0</v>
      </c>
      <c r="Y170" s="142">
        <f>X170*K170</f>
        <v>0</v>
      </c>
      <c r="Z170" s="142">
        <v>0</v>
      </c>
      <c r="AA170" s="143">
        <f>Z170*K170</f>
        <v>0</v>
      </c>
      <c r="AR170" s="18" t="s">
        <v>145</v>
      </c>
      <c r="AT170" s="18" t="s">
        <v>172</v>
      </c>
      <c r="AU170" s="18" t="s">
        <v>90</v>
      </c>
      <c r="AY170" s="18" t="s">
        <v>132</v>
      </c>
      <c r="BE170" s="144">
        <f>IF(U170="základní",N170,0)</f>
        <v>0</v>
      </c>
      <c r="BF170" s="144">
        <f>IF(U170="snížená",N170,0)</f>
        <v>0</v>
      </c>
      <c r="BG170" s="144">
        <f>IF(U170="zákl. přenesená",N170,0)</f>
        <v>0</v>
      </c>
      <c r="BH170" s="144">
        <f>IF(U170="sníž. přenesená",N170,0)</f>
        <v>0</v>
      </c>
      <c r="BI170" s="144">
        <f>IF(U170="nulová",N170,0)</f>
        <v>0</v>
      </c>
      <c r="BJ170" s="18" t="s">
        <v>74</v>
      </c>
      <c r="BK170" s="144">
        <f>ROUND(L170*K170,2)</f>
        <v>0</v>
      </c>
      <c r="BL170" s="18" t="s">
        <v>137</v>
      </c>
      <c r="BM170" s="18" t="s">
        <v>254</v>
      </c>
    </row>
    <row r="171" spans="2:65" s="9" customFormat="1" ht="29.85" customHeight="1">
      <c r="B171" s="124"/>
      <c r="C171" s="125"/>
      <c r="D171" s="134" t="s">
        <v>109</v>
      </c>
      <c r="E171" s="134"/>
      <c r="F171" s="134"/>
      <c r="G171" s="134"/>
      <c r="H171" s="134"/>
      <c r="I171" s="134"/>
      <c r="J171" s="134"/>
      <c r="K171" s="134"/>
      <c r="L171" s="134"/>
      <c r="M171" s="134"/>
      <c r="N171" s="278">
        <f>BK171</f>
        <v>0</v>
      </c>
      <c r="O171" s="279"/>
      <c r="P171" s="279"/>
      <c r="Q171" s="279"/>
      <c r="R171" s="127"/>
      <c r="T171" s="128"/>
      <c r="U171" s="125"/>
      <c r="V171" s="125"/>
      <c r="W171" s="129">
        <f>SUM(W172:W175)</f>
        <v>0</v>
      </c>
      <c r="X171" s="125"/>
      <c r="Y171" s="129">
        <f>SUM(Y172:Y175)</f>
        <v>0</v>
      </c>
      <c r="Z171" s="125"/>
      <c r="AA171" s="130">
        <f>SUM(AA172:AA175)</f>
        <v>0</v>
      </c>
      <c r="AR171" s="131" t="s">
        <v>74</v>
      </c>
      <c r="AT171" s="132" t="s">
        <v>67</v>
      </c>
      <c r="AU171" s="132" t="s">
        <v>74</v>
      </c>
      <c r="AY171" s="131" t="s">
        <v>132</v>
      </c>
      <c r="BK171" s="133">
        <f>SUM(BK172:BK175)</f>
        <v>0</v>
      </c>
    </row>
    <row r="172" spans="2:65" s="1" customFormat="1" ht="25.5" customHeight="1">
      <c r="B172" s="135"/>
      <c r="C172" s="136">
        <v>37</v>
      </c>
      <c r="D172" s="136" t="s">
        <v>133</v>
      </c>
      <c r="E172" s="137" t="s">
        <v>273</v>
      </c>
      <c r="F172" s="275" t="s">
        <v>274</v>
      </c>
      <c r="G172" s="275"/>
      <c r="H172" s="275"/>
      <c r="I172" s="275"/>
      <c r="J172" s="138" t="s">
        <v>148</v>
      </c>
      <c r="K172" s="139">
        <v>14.6</v>
      </c>
      <c r="L172" s="271"/>
      <c r="M172" s="271"/>
      <c r="N172" s="271">
        <f>ROUND(L172*K172,2)</f>
        <v>0</v>
      </c>
      <c r="O172" s="271"/>
      <c r="P172" s="271"/>
      <c r="Q172" s="271"/>
      <c r="R172" s="140"/>
      <c r="T172" s="141" t="s">
        <v>5</v>
      </c>
      <c r="U172" s="40" t="s">
        <v>34</v>
      </c>
      <c r="V172" s="142">
        <v>0</v>
      </c>
      <c r="W172" s="142">
        <f>V172*K172</f>
        <v>0</v>
      </c>
      <c r="X172" s="142">
        <v>0</v>
      </c>
      <c r="Y172" s="142">
        <f>X172*K172</f>
        <v>0</v>
      </c>
      <c r="Z172" s="142">
        <v>0</v>
      </c>
      <c r="AA172" s="143">
        <f>Z172*K172</f>
        <v>0</v>
      </c>
      <c r="AR172" s="18" t="s">
        <v>137</v>
      </c>
      <c r="AT172" s="18" t="s">
        <v>133</v>
      </c>
      <c r="AU172" s="18" t="s">
        <v>90</v>
      </c>
      <c r="AY172" s="18" t="s">
        <v>132</v>
      </c>
      <c r="BE172" s="144">
        <f>IF(U172="základní",N172,0)</f>
        <v>0</v>
      </c>
      <c r="BF172" s="144">
        <f>IF(U172="snížená",N172,0)</f>
        <v>0</v>
      </c>
      <c r="BG172" s="144">
        <f>IF(U172="zákl. přenesená",N172,0)</f>
        <v>0</v>
      </c>
      <c r="BH172" s="144">
        <f>IF(U172="sníž. přenesená",N172,0)</f>
        <v>0</v>
      </c>
      <c r="BI172" s="144">
        <f>IF(U172="nulová",N172,0)</f>
        <v>0</v>
      </c>
      <c r="BJ172" s="18" t="s">
        <v>74</v>
      </c>
      <c r="BK172" s="144">
        <f>ROUND(L172*K172,2)</f>
        <v>0</v>
      </c>
      <c r="BL172" s="18" t="s">
        <v>137</v>
      </c>
      <c r="BM172" s="18" t="s">
        <v>260</v>
      </c>
    </row>
    <row r="173" spans="2:65" s="1" customFormat="1" ht="16.5" customHeight="1">
      <c r="B173" s="135"/>
      <c r="C173" s="136">
        <v>38</v>
      </c>
      <c r="D173" s="136" t="s">
        <v>133</v>
      </c>
      <c r="E173" s="137" t="s">
        <v>276</v>
      </c>
      <c r="F173" s="275" t="s">
        <v>277</v>
      </c>
      <c r="G173" s="275"/>
      <c r="H173" s="275"/>
      <c r="I173" s="275"/>
      <c r="J173" s="138" t="s">
        <v>278</v>
      </c>
      <c r="K173" s="139">
        <v>5</v>
      </c>
      <c r="L173" s="271"/>
      <c r="M173" s="271"/>
      <c r="N173" s="271">
        <f>ROUND(L173*K173,2)</f>
        <v>0</v>
      </c>
      <c r="O173" s="271"/>
      <c r="P173" s="271"/>
      <c r="Q173" s="271"/>
      <c r="R173" s="140"/>
      <c r="T173" s="141" t="s">
        <v>5</v>
      </c>
      <c r="U173" s="40" t="s">
        <v>34</v>
      </c>
      <c r="V173" s="142">
        <v>0</v>
      </c>
      <c r="W173" s="142">
        <f>V173*K173</f>
        <v>0</v>
      </c>
      <c r="X173" s="142">
        <v>0</v>
      </c>
      <c r="Y173" s="142">
        <f>X173*K173</f>
        <v>0</v>
      </c>
      <c r="Z173" s="142">
        <v>0</v>
      </c>
      <c r="AA173" s="143">
        <f>Z173*K173</f>
        <v>0</v>
      </c>
      <c r="AR173" s="18" t="s">
        <v>137</v>
      </c>
      <c r="AT173" s="18" t="s">
        <v>133</v>
      </c>
      <c r="AU173" s="18" t="s">
        <v>90</v>
      </c>
      <c r="AY173" s="18" t="s">
        <v>132</v>
      </c>
      <c r="BE173" s="144">
        <f>IF(U173="základní",N173,0)</f>
        <v>0</v>
      </c>
      <c r="BF173" s="144">
        <f>IF(U173="snížená",N173,0)</f>
        <v>0</v>
      </c>
      <c r="BG173" s="144">
        <f>IF(U173="zákl. přenesená",N173,0)</f>
        <v>0</v>
      </c>
      <c r="BH173" s="144">
        <f>IF(U173="sníž. přenesená",N173,0)</f>
        <v>0</v>
      </c>
      <c r="BI173" s="144">
        <f>IF(U173="nulová",N173,0)</f>
        <v>0</v>
      </c>
      <c r="BJ173" s="18" t="s">
        <v>74</v>
      </c>
      <c r="BK173" s="144">
        <f>ROUND(L173*K173,2)</f>
        <v>0</v>
      </c>
      <c r="BL173" s="18" t="s">
        <v>137</v>
      </c>
      <c r="BM173" s="18" t="s">
        <v>263</v>
      </c>
    </row>
    <row r="174" spans="2:65" s="1" customFormat="1" ht="25.5" customHeight="1">
      <c r="B174" s="135"/>
      <c r="C174" s="136">
        <v>39</v>
      </c>
      <c r="D174" s="136" t="s">
        <v>133</v>
      </c>
      <c r="E174" s="137" t="s">
        <v>280</v>
      </c>
      <c r="F174" s="275" t="s">
        <v>281</v>
      </c>
      <c r="G174" s="275"/>
      <c r="H174" s="275"/>
      <c r="I174" s="275"/>
      <c r="J174" s="138" t="s">
        <v>201</v>
      </c>
      <c r="K174" s="139">
        <v>3</v>
      </c>
      <c r="L174" s="271"/>
      <c r="M174" s="271"/>
      <c r="N174" s="271">
        <f>ROUND(L174*K174,2)</f>
        <v>0</v>
      </c>
      <c r="O174" s="271"/>
      <c r="P174" s="271"/>
      <c r="Q174" s="271"/>
      <c r="R174" s="140"/>
      <c r="T174" s="141" t="s">
        <v>5</v>
      </c>
      <c r="U174" s="40" t="s">
        <v>34</v>
      </c>
      <c r="V174" s="142">
        <v>0</v>
      </c>
      <c r="W174" s="142">
        <f>V174*K174</f>
        <v>0</v>
      </c>
      <c r="X174" s="142">
        <v>0</v>
      </c>
      <c r="Y174" s="142">
        <f>X174*K174</f>
        <v>0</v>
      </c>
      <c r="Z174" s="142">
        <v>0</v>
      </c>
      <c r="AA174" s="143">
        <f>Z174*K174</f>
        <v>0</v>
      </c>
      <c r="AR174" s="18" t="s">
        <v>137</v>
      </c>
      <c r="AT174" s="18" t="s">
        <v>133</v>
      </c>
      <c r="AU174" s="18" t="s">
        <v>90</v>
      </c>
      <c r="AY174" s="18" t="s">
        <v>132</v>
      </c>
      <c r="BE174" s="144">
        <f>IF(U174="základní",N174,0)</f>
        <v>0</v>
      </c>
      <c r="BF174" s="144">
        <f>IF(U174="snížená",N174,0)</f>
        <v>0</v>
      </c>
      <c r="BG174" s="144">
        <f>IF(U174="zákl. přenesená",N174,0)</f>
        <v>0</v>
      </c>
      <c r="BH174" s="144">
        <f>IF(U174="sníž. přenesená",N174,0)</f>
        <v>0</v>
      </c>
      <c r="BI174" s="144">
        <f>IF(U174="nulová",N174,0)</f>
        <v>0</v>
      </c>
      <c r="BJ174" s="18" t="s">
        <v>74</v>
      </c>
      <c r="BK174" s="144">
        <f>ROUND(L174*K174,2)</f>
        <v>0</v>
      </c>
      <c r="BL174" s="18" t="s">
        <v>137</v>
      </c>
      <c r="BM174" s="18" t="s">
        <v>266</v>
      </c>
    </row>
    <row r="175" spans="2:65" s="1" customFormat="1" ht="25.5" customHeight="1">
      <c r="B175" s="135"/>
      <c r="C175" s="136">
        <v>40</v>
      </c>
      <c r="D175" s="136" t="s">
        <v>133</v>
      </c>
      <c r="E175" s="137" t="s">
        <v>283</v>
      </c>
      <c r="F175" s="275" t="s">
        <v>284</v>
      </c>
      <c r="G175" s="275"/>
      <c r="H175" s="275"/>
      <c r="I175" s="275"/>
      <c r="J175" s="138" t="s">
        <v>201</v>
      </c>
      <c r="K175" s="139">
        <v>3</v>
      </c>
      <c r="L175" s="271"/>
      <c r="M175" s="271"/>
      <c r="N175" s="271">
        <f>ROUND(L175*K175,2)</f>
        <v>0</v>
      </c>
      <c r="O175" s="271"/>
      <c r="P175" s="271"/>
      <c r="Q175" s="271"/>
      <c r="R175" s="140"/>
      <c r="T175" s="141" t="s">
        <v>5</v>
      </c>
      <c r="U175" s="40" t="s">
        <v>34</v>
      </c>
      <c r="V175" s="142">
        <v>0</v>
      </c>
      <c r="W175" s="142">
        <f>V175*K175</f>
        <v>0</v>
      </c>
      <c r="X175" s="142">
        <v>0</v>
      </c>
      <c r="Y175" s="142">
        <f>X175*K175</f>
        <v>0</v>
      </c>
      <c r="Z175" s="142">
        <v>0</v>
      </c>
      <c r="AA175" s="143">
        <f>Z175*K175</f>
        <v>0</v>
      </c>
      <c r="AR175" s="18" t="s">
        <v>137</v>
      </c>
      <c r="AT175" s="18" t="s">
        <v>133</v>
      </c>
      <c r="AU175" s="18" t="s">
        <v>90</v>
      </c>
      <c r="AY175" s="18" t="s">
        <v>132</v>
      </c>
      <c r="BE175" s="144">
        <f>IF(U175="základní",N175,0)</f>
        <v>0</v>
      </c>
      <c r="BF175" s="144">
        <f>IF(U175="snížená",N175,0)</f>
        <v>0</v>
      </c>
      <c r="BG175" s="144">
        <f>IF(U175="zákl. přenesená",N175,0)</f>
        <v>0</v>
      </c>
      <c r="BH175" s="144">
        <f>IF(U175="sníž. přenesená",N175,0)</f>
        <v>0</v>
      </c>
      <c r="BI175" s="144">
        <f>IF(U175="nulová",N175,0)</f>
        <v>0</v>
      </c>
      <c r="BJ175" s="18" t="s">
        <v>74</v>
      </c>
      <c r="BK175" s="144">
        <f>ROUND(L175*K175,2)</f>
        <v>0</v>
      </c>
      <c r="BL175" s="18" t="s">
        <v>137</v>
      </c>
      <c r="BM175" s="18" t="s">
        <v>269</v>
      </c>
    </row>
    <row r="176" spans="2:65" s="9" customFormat="1" ht="29.85" hidden="1" customHeight="1">
      <c r="B176" s="124"/>
      <c r="C176" s="125"/>
      <c r="D176" s="134"/>
      <c r="E176" s="134"/>
      <c r="F176" s="134"/>
      <c r="G176" s="134"/>
      <c r="H176" s="134"/>
      <c r="I176" s="134"/>
      <c r="J176" s="134"/>
      <c r="K176" s="134"/>
      <c r="L176" s="134"/>
      <c r="M176" s="134"/>
      <c r="N176" s="278"/>
      <c r="O176" s="279"/>
      <c r="P176" s="279"/>
      <c r="Q176" s="279"/>
      <c r="R176" s="127"/>
      <c r="T176" s="128"/>
      <c r="U176" s="125"/>
      <c r="V176" s="125"/>
      <c r="W176" s="129">
        <f>SUM(W177:W178)</f>
        <v>0</v>
      </c>
      <c r="X176" s="125"/>
      <c r="Y176" s="129">
        <f>SUM(Y177:Y178)</f>
        <v>0</v>
      </c>
      <c r="Z176" s="125"/>
      <c r="AA176" s="130">
        <f>SUM(AA177:AA178)</f>
        <v>0</v>
      </c>
      <c r="AR176" s="131" t="s">
        <v>74</v>
      </c>
      <c r="AT176" s="132" t="s">
        <v>67</v>
      </c>
      <c r="AU176" s="132" t="s">
        <v>74</v>
      </c>
      <c r="AY176" s="131" t="s">
        <v>132</v>
      </c>
      <c r="BK176" s="133">
        <f>SUM(BK177:BK178)</f>
        <v>0</v>
      </c>
    </row>
    <row r="177" spans="2:65" s="1" customFormat="1" ht="25.5" hidden="1" customHeight="1">
      <c r="B177" s="135"/>
      <c r="C177" s="136"/>
      <c r="D177" s="136"/>
      <c r="E177" s="137"/>
      <c r="F177" s="275"/>
      <c r="G177" s="275"/>
      <c r="H177" s="275"/>
      <c r="I177" s="275"/>
      <c r="J177" s="138"/>
      <c r="K177" s="139"/>
      <c r="L177" s="271"/>
      <c r="M177" s="271"/>
      <c r="N177" s="271"/>
      <c r="O177" s="271"/>
      <c r="P177" s="271"/>
      <c r="Q177" s="271"/>
      <c r="R177" s="140"/>
      <c r="T177" s="141" t="s">
        <v>5</v>
      </c>
      <c r="U177" s="40" t="s">
        <v>34</v>
      </c>
      <c r="V177" s="142">
        <v>0</v>
      </c>
      <c r="W177" s="142">
        <f>V177*K177</f>
        <v>0</v>
      </c>
      <c r="X177" s="142">
        <v>0</v>
      </c>
      <c r="Y177" s="142">
        <f>X177*K177</f>
        <v>0</v>
      </c>
      <c r="Z177" s="142">
        <v>0</v>
      </c>
      <c r="AA177" s="143">
        <f>Z177*K177</f>
        <v>0</v>
      </c>
      <c r="AR177" s="18" t="s">
        <v>137</v>
      </c>
      <c r="AT177" s="18" t="s">
        <v>133</v>
      </c>
      <c r="AU177" s="18" t="s">
        <v>90</v>
      </c>
      <c r="AY177" s="18" t="s">
        <v>132</v>
      </c>
      <c r="BE177" s="144">
        <f>IF(U177="základní",N177,0)</f>
        <v>0</v>
      </c>
      <c r="BF177" s="144">
        <f>IF(U177="snížená",N177,0)</f>
        <v>0</v>
      </c>
      <c r="BG177" s="144">
        <f>IF(U177="zákl. přenesená",N177,0)</f>
        <v>0</v>
      </c>
      <c r="BH177" s="144">
        <f>IF(U177="sníž. přenesená",N177,0)</f>
        <v>0</v>
      </c>
      <c r="BI177" s="144">
        <f>IF(U177="nulová",N177,0)</f>
        <v>0</v>
      </c>
      <c r="BJ177" s="18" t="s">
        <v>74</v>
      </c>
      <c r="BK177" s="144">
        <f>ROUND(L177*K177,2)</f>
        <v>0</v>
      </c>
      <c r="BL177" s="18" t="s">
        <v>137</v>
      </c>
      <c r="BM177" s="18" t="s">
        <v>272</v>
      </c>
    </row>
    <row r="178" spans="2:65" s="1" customFormat="1" ht="25.5" hidden="1" customHeight="1">
      <c r="B178" s="135"/>
      <c r="C178" s="136"/>
      <c r="D178" s="136"/>
      <c r="E178" s="137"/>
      <c r="F178" s="275"/>
      <c r="G178" s="275"/>
      <c r="H178" s="275"/>
      <c r="I178" s="275"/>
      <c r="J178" s="138"/>
      <c r="K178" s="139"/>
      <c r="L178" s="271"/>
      <c r="M178" s="271"/>
      <c r="N178" s="271"/>
      <c r="O178" s="271"/>
      <c r="P178" s="271"/>
      <c r="Q178" s="271"/>
      <c r="R178" s="140"/>
      <c r="T178" s="141" t="s">
        <v>5</v>
      </c>
      <c r="U178" s="40" t="s">
        <v>34</v>
      </c>
      <c r="V178" s="142">
        <v>0</v>
      </c>
      <c r="W178" s="142">
        <f>V178*K178</f>
        <v>0</v>
      </c>
      <c r="X178" s="142">
        <v>0</v>
      </c>
      <c r="Y178" s="142">
        <f>X178*K178</f>
        <v>0</v>
      </c>
      <c r="Z178" s="142">
        <v>0</v>
      </c>
      <c r="AA178" s="143">
        <f>Z178*K178</f>
        <v>0</v>
      </c>
      <c r="AR178" s="18" t="s">
        <v>137</v>
      </c>
      <c r="AT178" s="18" t="s">
        <v>133</v>
      </c>
      <c r="AU178" s="18" t="s">
        <v>90</v>
      </c>
      <c r="AY178" s="18" t="s">
        <v>132</v>
      </c>
      <c r="BE178" s="144">
        <f>IF(U178="základní",N178,0)</f>
        <v>0</v>
      </c>
      <c r="BF178" s="144">
        <f>IF(U178="snížená",N178,0)</f>
        <v>0</v>
      </c>
      <c r="BG178" s="144">
        <f>IF(U178="zákl. přenesená",N178,0)</f>
        <v>0</v>
      </c>
      <c r="BH178" s="144">
        <f>IF(U178="sníž. přenesená",N178,0)</f>
        <v>0</v>
      </c>
      <c r="BI178" s="144">
        <f>IF(U178="nulová",N178,0)</f>
        <v>0</v>
      </c>
      <c r="BJ178" s="18" t="s">
        <v>74</v>
      </c>
      <c r="BK178" s="144">
        <f>ROUND(L178*K178,2)</f>
        <v>0</v>
      </c>
      <c r="BL178" s="18" t="s">
        <v>137</v>
      </c>
      <c r="BM178" s="18" t="s">
        <v>325</v>
      </c>
    </row>
    <row r="179" spans="2:65" s="9" customFormat="1" ht="29.85" customHeight="1">
      <c r="B179" s="124"/>
      <c r="C179" s="125"/>
      <c r="D179" s="134" t="s">
        <v>111</v>
      </c>
      <c r="E179" s="134"/>
      <c r="F179" s="134"/>
      <c r="G179" s="134"/>
      <c r="H179" s="134"/>
      <c r="I179" s="134"/>
      <c r="J179" s="134"/>
      <c r="K179" s="134"/>
      <c r="L179" s="134"/>
      <c r="M179" s="134"/>
      <c r="N179" s="278">
        <f>BK179</f>
        <v>0</v>
      </c>
      <c r="O179" s="279"/>
      <c r="P179" s="279"/>
      <c r="Q179" s="279"/>
      <c r="R179" s="127"/>
      <c r="T179" s="128"/>
      <c r="U179" s="125"/>
      <c r="V179" s="125"/>
      <c r="W179" s="129">
        <f>SUM(W180:W180)</f>
        <v>0</v>
      </c>
      <c r="X179" s="125"/>
      <c r="Y179" s="129">
        <f>SUM(Y180:Y180)</f>
        <v>0</v>
      </c>
      <c r="Z179" s="125"/>
      <c r="AA179" s="130">
        <f>SUM(AA180:AA180)</f>
        <v>0</v>
      </c>
      <c r="AR179" s="131" t="s">
        <v>74</v>
      </c>
      <c r="AT179" s="132" t="s">
        <v>67</v>
      </c>
      <c r="AU179" s="132" t="s">
        <v>74</v>
      </c>
      <c r="AY179" s="131" t="s">
        <v>132</v>
      </c>
      <c r="BK179" s="133">
        <f>SUM(BK180:BK180)</f>
        <v>0</v>
      </c>
    </row>
    <row r="180" spans="2:65" s="1" customFormat="1" ht="16.5" customHeight="1">
      <c r="B180" s="135"/>
      <c r="C180" s="136">
        <v>41</v>
      </c>
      <c r="D180" s="136" t="s">
        <v>133</v>
      </c>
      <c r="E180" s="137" t="s">
        <v>368</v>
      </c>
      <c r="F180" s="275" t="s">
        <v>369</v>
      </c>
      <c r="G180" s="275"/>
      <c r="H180" s="275"/>
      <c r="I180" s="275"/>
      <c r="J180" s="138" t="s">
        <v>148</v>
      </c>
      <c r="K180" s="139">
        <v>14</v>
      </c>
      <c r="L180" s="271"/>
      <c r="M180" s="271"/>
      <c r="N180" s="271">
        <f>ROUND(L180*K180,2)</f>
        <v>0</v>
      </c>
      <c r="O180" s="271"/>
      <c r="P180" s="271"/>
      <c r="Q180" s="271"/>
      <c r="R180" s="140"/>
      <c r="T180" s="141" t="s">
        <v>5</v>
      </c>
      <c r="U180" s="40" t="s">
        <v>34</v>
      </c>
      <c r="V180" s="142">
        <v>0</v>
      </c>
      <c r="W180" s="142">
        <f>V180*K180</f>
        <v>0</v>
      </c>
      <c r="X180" s="142">
        <v>0</v>
      </c>
      <c r="Y180" s="142">
        <f>X180*K180</f>
        <v>0</v>
      </c>
      <c r="Z180" s="142">
        <v>0</v>
      </c>
      <c r="AA180" s="143">
        <f>Z180*K180</f>
        <v>0</v>
      </c>
      <c r="AR180" s="18" t="s">
        <v>137</v>
      </c>
      <c r="AT180" s="18" t="s">
        <v>133</v>
      </c>
      <c r="AU180" s="18" t="s">
        <v>90</v>
      </c>
      <c r="AY180" s="18" t="s">
        <v>132</v>
      </c>
      <c r="BE180" s="144">
        <f>IF(U180="základní",N180,0)</f>
        <v>0</v>
      </c>
      <c r="BF180" s="144">
        <f>IF(U180="snížená",N180,0)</f>
        <v>0</v>
      </c>
      <c r="BG180" s="144">
        <f>IF(U180="zákl. přenesená",N180,0)</f>
        <v>0</v>
      </c>
      <c r="BH180" s="144">
        <f>IF(U180="sníž. přenesená",N180,0)</f>
        <v>0</v>
      </c>
      <c r="BI180" s="144">
        <f>IF(U180="nulová",N180,0)</f>
        <v>0</v>
      </c>
      <c r="BJ180" s="18" t="s">
        <v>74</v>
      </c>
      <c r="BK180" s="144">
        <f>ROUND(L180*K180,2)</f>
        <v>0</v>
      </c>
      <c r="BL180" s="18" t="s">
        <v>137</v>
      </c>
      <c r="BM180" s="18" t="s">
        <v>275</v>
      </c>
    </row>
    <row r="181" spans="2:65" s="9" customFormat="1" ht="37.35" customHeight="1">
      <c r="B181" s="124"/>
      <c r="C181" s="125"/>
      <c r="D181" s="126" t="s">
        <v>114</v>
      </c>
      <c r="E181" s="126"/>
      <c r="F181" s="126"/>
      <c r="G181" s="126"/>
      <c r="H181" s="126"/>
      <c r="I181" s="126"/>
      <c r="J181" s="126"/>
      <c r="K181" s="126"/>
      <c r="L181" s="126"/>
      <c r="M181" s="126"/>
      <c r="N181" s="276">
        <f>BK181</f>
        <v>0</v>
      </c>
      <c r="O181" s="277"/>
      <c r="P181" s="277"/>
      <c r="Q181" s="277"/>
      <c r="R181" s="127"/>
      <c r="T181" s="128"/>
      <c r="U181" s="125"/>
      <c r="V181" s="125"/>
      <c r="W181" s="129">
        <f>W182</f>
        <v>0</v>
      </c>
      <c r="X181" s="125"/>
      <c r="Y181" s="129">
        <f>Y182</f>
        <v>0</v>
      </c>
      <c r="Z181" s="125"/>
      <c r="AA181" s="130">
        <f>AA182</f>
        <v>0</v>
      </c>
      <c r="AR181" s="131" t="s">
        <v>303</v>
      </c>
      <c r="AT181" s="132" t="s">
        <v>67</v>
      </c>
      <c r="AU181" s="132" t="s">
        <v>68</v>
      </c>
      <c r="AY181" s="131" t="s">
        <v>132</v>
      </c>
      <c r="BK181" s="133">
        <f>BK182</f>
        <v>0</v>
      </c>
    </row>
    <row r="182" spans="2:65" s="9" customFormat="1" ht="19.899999999999999" customHeight="1">
      <c r="B182" s="124"/>
      <c r="C182" s="125"/>
      <c r="D182" s="134" t="s">
        <v>115</v>
      </c>
      <c r="E182" s="134"/>
      <c r="F182" s="134"/>
      <c r="G182" s="134"/>
      <c r="H182" s="134"/>
      <c r="I182" s="134"/>
      <c r="J182" s="134"/>
      <c r="K182" s="134"/>
      <c r="L182" s="134"/>
      <c r="M182" s="134"/>
      <c r="N182" s="273">
        <f>BK182</f>
        <v>0</v>
      </c>
      <c r="O182" s="274"/>
      <c r="P182" s="274"/>
      <c r="Q182" s="274"/>
      <c r="R182" s="127"/>
      <c r="T182" s="128"/>
      <c r="U182" s="125"/>
      <c r="V182" s="125"/>
      <c r="W182" s="129">
        <f>SUM(W183:W186)</f>
        <v>0</v>
      </c>
      <c r="X182" s="125"/>
      <c r="Y182" s="129">
        <f>SUM(Y183:Y186)</f>
        <v>0</v>
      </c>
      <c r="Z182" s="125"/>
      <c r="AA182" s="130">
        <f>SUM(AA183:AA186)</f>
        <v>0</v>
      </c>
      <c r="AR182" s="131" t="s">
        <v>303</v>
      </c>
      <c r="AT182" s="132" t="s">
        <v>67</v>
      </c>
      <c r="AU182" s="132" t="s">
        <v>74</v>
      </c>
      <c r="AY182" s="131" t="s">
        <v>132</v>
      </c>
      <c r="BK182" s="133">
        <f>SUM(BK183:BK186)</f>
        <v>0</v>
      </c>
    </row>
    <row r="183" spans="2:65" s="1" customFormat="1" ht="25.5" customHeight="1">
      <c r="B183" s="135"/>
      <c r="C183" s="136">
        <v>42</v>
      </c>
      <c r="D183" s="136" t="s">
        <v>133</v>
      </c>
      <c r="E183" s="137" t="s">
        <v>304</v>
      </c>
      <c r="F183" s="275" t="s">
        <v>305</v>
      </c>
      <c r="G183" s="275"/>
      <c r="H183" s="275"/>
      <c r="I183" s="275"/>
      <c r="J183" s="138" t="s">
        <v>306</v>
      </c>
      <c r="K183" s="139">
        <v>1</v>
      </c>
      <c r="L183" s="271"/>
      <c r="M183" s="271"/>
      <c r="N183" s="271">
        <f>ROUND(L183*K183,2)</f>
        <v>0</v>
      </c>
      <c r="O183" s="271"/>
      <c r="P183" s="271"/>
      <c r="Q183" s="271"/>
      <c r="R183" s="140"/>
      <c r="T183" s="141" t="s">
        <v>5</v>
      </c>
      <c r="U183" s="40" t="s">
        <v>34</v>
      </c>
      <c r="V183" s="142">
        <v>0</v>
      </c>
      <c r="W183" s="142">
        <f>V183*K183</f>
        <v>0</v>
      </c>
      <c r="X183" s="142">
        <v>0</v>
      </c>
      <c r="Y183" s="142">
        <f>X183*K183</f>
        <v>0</v>
      </c>
      <c r="Z183" s="142">
        <v>0</v>
      </c>
      <c r="AA183" s="143">
        <f>Z183*K183</f>
        <v>0</v>
      </c>
      <c r="AR183" s="18" t="s">
        <v>229</v>
      </c>
      <c r="AT183" s="18" t="s">
        <v>133</v>
      </c>
      <c r="AU183" s="18" t="s">
        <v>90</v>
      </c>
      <c r="AY183" s="18" t="s">
        <v>132</v>
      </c>
      <c r="BE183" s="144">
        <f>IF(U183="základní",N183,0)</f>
        <v>0</v>
      </c>
      <c r="BF183" s="144">
        <f>IF(U183="snížená",N183,0)</f>
        <v>0</v>
      </c>
      <c r="BG183" s="144">
        <f>IF(U183="zákl. přenesená",N183,0)</f>
        <v>0</v>
      </c>
      <c r="BH183" s="144">
        <f>IF(U183="sníž. přenesená",N183,0)</f>
        <v>0</v>
      </c>
      <c r="BI183" s="144">
        <f>IF(U183="nulová",N183,0)</f>
        <v>0</v>
      </c>
      <c r="BJ183" s="18" t="s">
        <v>74</v>
      </c>
      <c r="BK183" s="144">
        <f>ROUND(L183*K183,2)</f>
        <v>0</v>
      </c>
      <c r="BL183" s="18" t="s">
        <v>229</v>
      </c>
      <c r="BM183" s="18" t="s">
        <v>327</v>
      </c>
    </row>
    <row r="184" spans="2:65" s="1" customFormat="1" ht="25.5" customHeight="1">
      <c r="B184" s="135"/>
      <c r="C184" s="136">
        <v>43</v>
      </c>
      <c r="D184" s="136" t="s">
        <v>133</v>
      </c>
      <c r="E184" s="137" t="s">
        <v>308</v>
      </c>
      <c r="F184" s="275" t="s">
        <v>309</v>
      </c>
      <c r="G184" s="275"/>
      <c r="H184" s="275"/>
      <c r="I184" s="275"/>
      <c r="J184" s="138" t="s">
        <v>175</v>
      </c>
      <c r="K184" s="139">
        <v>8.56</v>
      </c>
      <c r="L184" s="271"/>
      <c r="M184" s="271"/>
      <c r="N184" s="271">
        <f>ROUND(L184*K184,2)</f>
        <v>0</v>
      </c>
      <c r="O184" s="271"/>
      <c r="P184" s="271"/>
      <c r="Q184" s="271"/>
      <c r="R184" s="140"/>
      <c r="T184" s="141" t="s">
        <v>5</v>
      </c>
      <c r="U184" s="40" t="s">
        <v>34</v>
      </c>
      <c r="V184" s="142">
        <v>0</v>
      </c>
      <c r="W184" s="142">
        <f>V184*K184</f>
        <v>0</v>
      </c>
      <c r="X184" s="142">
        <v>0</v>
      </c>
      <c r="Y184" s="142">
        <f>X184*K184</f>
        <v>0</v>
      </c>
      <c r="Z184" s="142">
        <v>0</v>
      </c>
      <c r="AA184" s="143">
        <f>Z184*K184</f>
        <v>0</v>
      </c>
      <c r="AR184" s="18" t="s">
        <v>229</v>
      </c>
      <c r="AT184" s="18" t="s">
        <v>133</v>
      </c>
      <c r="AU184" s="18" t="s">
        <v>90</v>
      </c>
      <c r="AY184" s="18" t="s">
        <v>132</v>
      </c>
      <c r="BE184" s="144">
        <f>IF(U184="základní",N184,0)</f>
        <v>0</v>
      </c>
      <c r="BF184" s="144">
        <f>IF(U184="snížená",N184,0)</f>
        <v>0</v>
      </c>
      <c r="BG184" s="144">
        <f>IF(U184="zákl. přenesená",N184,0)</f>
        <v>0</v>
      </c>
      <c r="BH184" s="144">
        <f>IF(U184="sníž. přenesená",N184,0)</f>
        <v>0</v>
      </c>
      <c r="BI184" s="144">
        <f>IF(U184="nulová",N184,0)</f>
        <v>0</v>
      </c>
      <c r="BJ184" s="18" t="s">
        <v>74</v>
      </c>
      <c r="BK184" s="144">
        <f>ROUND(L184*K184,2)</f>
        <v>0</v>
      </c>
      <c r="BL184" s="18" t="s">
        <v>229</v>
      </c>
      <c r="BM184" s="18" t="s">
        <v>328</v>
      </c>
    </row>
    <row r="185" spans="2:65" s="1" customFormat="1" ht="38.25" customHeight="1">
      <c r="B185" s="135"/>
      <c r="C185" s="136">
        <v>44</v>
      </c>
      <c r="D185" s="136" t="s">
        <v>133</v>
      </c>
      <c r="E185" s="137" t="s">
        <v>311</v>
      </c>
      <c r="F185" s="275" t="s">
        <v>312</v>
      </c>
      <c r="G185" s="275"/>
      <c r="H185" s="275"/>
      <c r="I185" s="275"/>
      <c r="J185" s="138" t="s">
        <v>175</v>
      </c>
      <c r="K185" s="139">
        <v>8.56</v>
      </c>
      <c r="L185" s="271"/>
      <c r="M185" s="271"/>
      <c r="N185" s="271">
        <f>ROUND(L185*K185,2)</f>
        <v>0</v>
      </c>
      <c r="O185" s="271"/>
      <c r="P185" s="271"/>
      <c r="Q185" s="271"/>
      <c r="R185" s="140"/>
      <c r="T185" s="141" t="s">
        <v>5</v>
      </c>
      <c r="U185" s="40" t="s">
        <v>34</v>
      </c>
      <c r="V185" s="142">
        <v>0</v>
      </c>
      <c r="W185" s="142">
        <f>V185*K185</f>
        <v>0</v>
      </c>
      <c r="X185" s="142">
        <v>0</v>
      </c>
      <c r="Y185" s="142">
        <f>X185*K185</f>
        <v>0</v>
      </c>
      <c r="Z185" s="142">
        <v>0</v>
      </c>
      <c r="AA185" s="143">
        <f>Z185*K185</f>
        <v>0</v>
      </c>
      <c r="AR185" s="18" t="s">
        <v>229</v>
      </c>
      <c r="AT185" s="18" t="s">
        <v>133</v>
      </c>
      <c r="AU185" s="18" t="s">
        <v>90</v>
      </c>
      <c r="AY185" s="18" t="s">
        <v>132</v>
      </c>
      <c r="BE185" s="144">
        <f>IF(U185="základní",N185,0)</f>
        <v>0</v>
      </c>
      <c r="BF185" s="144">
        <f>IF(U185="snížená",N185,0)</f>
        <v>0</v>
      </c>
      <c r="BG185" s="144">
        <f>IF(U185="zákl. přenesená",N185,0)</f>
        <v>0</v>
      </c>
      <c r="BH185" s="144">
        <f>IF(U185="sníž. přenesená",N185,0)</f>
        <v>0</v>
      </c>
      <c r="BI185" s="144">
        <f>IF(U185="nulová",N185,0)</f>
        <v>0</v>
      </c>
      <c r="BJ185" s="18" t="s">
        <v>74</v>
      </c>
      <c r="BK185" s="144">
        <f>ROUND(L185*K185,2)</f>
        <v>0</v>
      </c>
      <c r="BL185" s="18" t="s">
        <v>229</v>
      </c>
      <c r="BM185" s="18" t="s">
        <v>372</v>
      </c>
    </row>
    <row r="186" spans="2:65" s="1" customFormat="1" ht="38.25" customHeight="1">
      <c r="B186" s="135"/>
      <c r="C186" s="136">
        <v>45</v>
      </c>
      <c r="D186" s="136" t="s">
        <v>133</v>
      </c>
      <c r="E186" s="137" t="s">
        <v>314</v>
      </c>
      <c r="F186" s="275" t="s">
        <v>315</v>
      </c>
      <c r="G186" s="275"/>
      <c r="H186" s="275"/>
      <c r="I186" s="275"/>
      <c r="J186" s="138" t="s">
        <v>148</v>
      </c>
      <c r="K186" s="139">
        <v>10</v>
      </c>
      <c r="L186" s="271"/>
      <c r="M186" s="271"/>
      <c r="N186" s="271">
        <f>ROUND(L186*K186,2)</f>
        <v>0</v>
      </c>
      <c r="O186" s="271"/>
      <c r="P186" s="271"/>
      <c r="Q186" s="271"/>
      <c r="R186" s="140"/>
      <c r="T186" s="141" t="s">
        <v>5</v>
      </c>
      <c r="U186" s="40" t="s">
        <v>34</v>
      </c>
      <c r="V186" s="142">
        <v>0</v>
      </c>
      <c r="W186" s="142">
        <f>V186*K186</f>
        <v>0</v>
      </c>
      <c r="X186" s="142">
        <v>0</v>
      </c>
      <c r="Y186" s="142">
        <f>X186*K186</f>
        <v>0</v>
      </c>
      <c r="Z186" s="142">
        <v>0</v>
      </c>
      <c r="AA186" s="143">
        <f>Z186*K186</f>
        <v>0</v>
      </c>
      <c r="AR186" s="18" t="s">
        <v>229</v>
      </c>
      <c r="AT186" s="18" t="s">
        <v>133</v>
      </c>
      <c r="AU186" s="18" t="s">
        <v>90</v>
      </c>
      <c r="AY186" s="18" t="s">
        <v>132</v>
      </c>
      <c r="BE186" s="144">
        <f>IF(U186="základní",N186,0)</f>
        <v>0</v>
      </c>
      <c r="BF186" s="144">
        <f>IF(U186="snížená",N186,0)</f>
        <v>0</v>
      </c>
      <c r="BG186" s="144">
        <f>IF(U186="zákl. přenesená",N186,0)</f>
        <v>0</v>
      </c>
      <c r="BH186" s="144">
        <f>IF(U186="sníž. přenesená",N186,0)</f>
        <v>0</v>
      </c>
      <c r="BI186" s="144">
        <f>IF(U186="nulová",N186,0)</f>
        <v>0</v>
      </c>
      <c r="BJ186" s="18" t="s">
        <v>74</v>
      </c>
      <c r="BK186" s="144">
        <f>ROUND(L186*K186,2)</f>
        <v>0</v>
      </c>
      <c r="BL186" s="18" t="s">
        <v>229</v>
      </c>
      <c r="BM186" s="18" t="s">
        <v>373</v>
      </c>
    </row>
    <row r="187" spans="2:65" s="9" customFormat="1" ht="37.35" customHeight="1">
      <c r="B187" s="124"/>
      <c r="C187" s="125"/>
      <c r="D187" s="126" t="s">
        <v>116</v>
      </c>
      <c r="E187" s="126"/>
      <c r="F187" s="126"/>
      <c r="G187" s="126"/>
      <c r="H187" s="126"/>
      <c r="I187" s="126"/>
      <c r="J187" s="126"/>
      <c r="K187" s="126"/>
      <c r="L187" s="126"/>
      <c r="M187" s="126"/>
      <c r="N187" s="276">
        <f>BK187</f>
        <v>0</v>
      </c>
      <c r="O187" s="277"/>
      <c r="P187" s="277"/>
      <c r="Q187" s="277"/>
      <c r="R187" s="127"/>
      <c r="T187" s="128"/>
      <c r="U187" s="125"/>
      <c r="V187" s="125"/>
      <c r="W187" s="129">
        <f>W188</f>
        <v>0</v>
      </c>
      <c r="X187" s="125"/>
      <c r="Y187" s="129">
        <f>Y188</f>
        <v>0</v>
      </c>
      <c r="Z187" s="125"/>
      <c r="AA187" s="130">
        <f>AA188</f>
        <v>0</v>
      </c>
      <c r="AR187" s="131" t="s">
        <v>317</v>
      </c>
      <c r="AT187" s="132" t="s">
        <v>67</v>
      </c>
      <c r="AU187" s="132" t="s">
        <v>68</v>
      </c>
      <c r="AY187" s="131" t="s">
        <v>132</v>
      </c>
      <c r="BK187" s="133">
        <f>BK188</f>
        <v>0</v>
      </c>
    </row>
    <row r="188" spans="2:65" s="9" customFormat="1" ht="19.899999999999999" customHeight="1">
      <c r="B188" s="124"/>
      <c r="C188" s="125"/>
      <c r="D188" s="134" t="s">
        <v>117</v>
      </c>
      <c r="E188" s="134"/>
      <c r="F188" s="134"/>
      <c r="G188" s="134"/>
      <c r="H188" s="134"/>
      <c r="I188" s="134"/>
      <c r="J188" s="134"/>
      <c r="K188" s="134"/>
      <c r="L188" s="134"/>
      <c r="M188" s="134"/>
      <c r="N188" s="273">
        <f>BK188</f>
        <v>0</v>
      </c>
      <c r="O188" s="274"/>
      <c r="P188" s="274"/>
      <c r="Q188" s="274"/>
      <c r="R188" s="127"/>
      <c r="T188" s="128"/>
      <c r="U188" s="125"/>
      <c r="V188" s="125"/>
      <c r="W188" s="129">
        <f>W189</f>
        <v>0</v>
      </c>
      <c r="X188" s="125"/>
      <c r="Y188" s="129">
        <f>Y189</f>
        <v>0</v>
      </c>
      <c r="Z188" s="125"/>
      <c r="AA188" s="130">
        <f>AA189</f>
        <v>0</v>
      </c>
      <c r="AR188" s="131" t="s">
        <v>317</v>
      </c>
      <c r="AT188" s="132" t="s">
        <v>67</v>
      </c>
      <c r="AU188" s="132" t="s">
        <v>74</v>
      </c>
      <c r="AY188" s="131" t="s">
        <v>132</v>
      </c>
      <c r="BK188" s="133">
        <f>BK189</f>
        <v>0</v>
      </c>
    </row>
    <row r="189" spans="2:65" s="1" customFormat="1" ht="16.5" customHeight="1">
      <c r="B189" s="135"/>
      <c r="C189" s="136">
        <v>46</v>
      </c>
      <c r="D189" s="136" t="s">
        <v>133</v>
      </c>
      <c r="E189" s="137" t="s">
        <v>318</v>
      </c>
      <c r="F189" s="275" t="s">
        <v>319</v>
      </c>
      <c r="G189" s="275"/>
      <c r="H189" s="275"/>
      <c r="I189" s="275"/>
      <c r="J189" s="138" t="s">
        <v>320</v>
      </c>
      <c r="K189" s="139">
        <v>1</v>
      </c>
      <c r="L189" s="271"/>
      <c r="M189" s="271"/>
      <c r="N189" s="271">
        <f>ROUND(L189*K189,2)</f>
        <v>0</v>
      </c>
      <c r="O189" s="271"/>
      <c r="P189" s="271"/>
      <c r="Q189" s="271"/>
      <c r="R189" s="140"/>
      <c r="T189" s="141" t="s">
        <v>5</v>
      </c>
      <c r="U189" s="151" t="s">
        <v>34</v>
      </c>
      <c r="V189" s="152">
        <v>0</v>
      </c>
      <c r="W189" s="152">
        <f>V189*K189</f>
        <v>0</v>
      </c>
      <c r="X189" s="152">
        <v>0</v>
      </c>
      <c r="Y189" s="152">
        <f>X189*K189</f>
        <v>0</v>
      </c>
      <c r="Z189" s="152">
        <v>0</v>
      </c>
      <c r="AA189" s="153">
        <f>Z189*K189</f>
        <v>0</v>
      </c>
      <c r="AR189" s="18" t="s">
        <v>137</v>
      </c>
      <c r="AT189" s="18" t="s">
        <v>133</v>
      </c>
      <c r="AU189" s="18" t="s">
        <v>90</v>
      </c>
      <c r="AY189" s="18" t="s">
        <v>132</v>
      </c>
      <c r="BE189" s="144">
        <f>IF(U189="základní",N189,0)</f>
        <v>0</v>
      </c>
      <c r="BF189" s="144">
        <f>IF(U189="snížená",N189,0)</f>
        <v>0</v>
      </c>
      <c r="BG189" s="144">
        <f>IF(U189="zákl. přenesená",N189,0)</f>
        <v>0</v>
      </c>
      <c r="BH189" s="144">
        <f>IF(U189="sníž. přenesená",N189,0)</f>
        <v>0</v>
      </c>
      <c r="BI189" s="144">
        <f>IF(U189="nulová",N189,0)</f>
        <v>0</v>
      </c>
      <c r="BJ189" s="18" t="s">
        <v>74</v>
      </c>
      <c r="BK189" s="144">
        <f>ROUND(L189*K189,2)</f>
        <v>0</v>
      </c>
      <c r="BL189" s="18" t="s">
        <v>137</v>
      </c>
      <c r="BM189" s="18" t="s">
        <v>307</v>
      </c>
    </row>
    <row r="190" spans="2:65" s="1" customFormat="1" ht="6.95" customHeight="1">
      <c r="B190" s="55"/>
      <c r="C190" s="56"/>
      <c r="D190" s="56"/>
      <c r="E190" s="56"/>
      <c r="F190" s="56"/>
      <c r="G190" s="56"/>
      <c r="H190" s="56"/>
      <c r="I190" s="56"/>
      <c r="J190" s="56"/>
      <c r="K190" s="56"/>
      <c r="L190" s="56"/>
      <c r="M190" s="56"/>
      <c r="N190" s="56"/>
      <c r="O190" s="56"/>
      <c r="P190" s="56"/>
      <c r="Q190" s="56"/>
      <c r="R190" s="57"/>
    </row>
  </sheetData>
  <mergeCells count="225">
    <mergeCell ref="O9:P9"/>
    <mergeCell ref="O11:P11"/>
    <mergeCell ref="O12:P12"/>
    <mergeCell ref="O14:P14"/>
    <mergeCell ref="O15:P15"/>
    <mergeCell ref="O17:P17"/>
    <mergeCell ref="H1:K1"/>
    <mergeCell ref="C2:Q2"/>
    <mergeCell ref="S2:AC2"/>
    <mergeCell ref="C4:Q4"/>
    <mergeCell ref="F6:P6"/>
    <mergeCell ref="F7:P7"/>
    <mergeCell ref="M30:P30"/>
    <mergeCell ref="H32:J32"/>
    <mergeCell ref="M32:P32"/>
    <mergeCell ref="H33:J33"/>
    <mergeCell ref="M33:P33"/>
    <mergeCell ref="H34:J34"/>
    <mergeCell ref="M34:P34"/>
    <mergeCell ref="O18:P18"/>
    <mergeCell ref="O20:P20"/>
    <mergeCell ref="O21:P21"/>
    <mergeCell ref="E24:L24"/>
    <mergeCell ref="M27:P27"/>
    <mergeCell ref="M28:P28"/>
    <mergeCell ref="F78:P78"/>
    <mergeCell ref="F79:P79"/>
    <mergeCell ref="M81:P81"/>
    <mergeCell ref="M83:Q83"/>
    <mergeCell ref="M84:Q84"/>
    <mergeCell ref="C86:G86"/>
    <mergeCell ref="N86:Q86"/>
    <mergeCell ref="H35:J35"/>
    <mergeCell ref="M35:P35"/>
    <mergeCell ref="H36:J36"/>
    <mergeCell ref="M36:P36"/>
    <mergeCell ref="L38:P38"/>
    <mergeCell ref="C76:Q76"/>
    <mergeCell ref="N99:Q99"/>
    <mergeCell ref="N100:Q100"/>
    <mergeCell ref="N93:Q93"/>
    <mergeCell ref="N94:Q94"/>
    <mergeCell ref="N95:Q95"/>
    <mergeCell ref="N96:Q96"/>
    <mergeCell ref="N97:Q97"/>
    <mergeCell ref="N98:Q98"/>
    <mergeCell ref="N88:Q88"/>
    <mergeCell ref="N89:Q89"/>
    <mergeCell ref="N90:Q90"/>
    <mergeCell ref="N91:Q91"/>
    <mergeCell ref="N92:Q92"/>
    <mergeCell ref="C114:Q114"/>
    <mergeCell ref="F116:P116"/>
    <mergeCell ref="F117:P117"/>
    <mergeCell ref="M119:P119"/>
    <mergeCell ref="M121:Q121"/>
    <mergeCell ref="M122:Q122"/>
    <mergeCell ref="N101:Q101"/>
    <mergeCell ref="N102:Q102"/>
    <mergeCell ref="N103:Q103"/>
    <mergeCell ref="N104:Q104"/>
    <mergeCell ref="N106:Q106"/>
    <mergeCell ref="L108:Q108"/>
    <mergeCell ref="F128:I128"/>
    <mergeCell ref="L128:M128"/>
    <mergeCell ref="N128:Q128"/>
    <mergeCell ref="F129:I129"/>
    <mergeCell ref="L129:M129"/>
    <mergeCell ref="N129:Q129"/>
    <mergeCell ref="F124:I124"/>
    <mergeCell ref="L124:M124"/>
    <mergeCell ref="N124:Q124"/>
    <mergeCell ref="N125:Q125"/>
    <mergeCell ref="N126:Q126"/>
    <mergeCell ref="N127:Q127"/>
    <mergeCell ref="F132:I132"/>
    <mergeCell ref="L132:M132"/>
    <mergeCell ref="N132:Q132"/>
    <mergeCell ref="F133:I133"/>
    <mergeCell ref="L133:M133"/>
    <mergeCell ref="N133:Q133"/>
    <mergeCell ref="F130:I130"/>
    <mergeCell ref="L130:M130"/>
    <mergeCell ref="N130:Q130"/>
    <mergeCell ref="F131:I131"/>
    <mergeCell ref="L131:M131"/>
    <mergeCell ref="N131:Q131"/>
    <mergeCell ref="F136:I136"/>
    <mergeCell ref="L136:M136"/>
    <mergeCell ref="N136:Q136"/>
    <mergeCell ref="F137:I137"/>
    <mergeCell ref="L137:M137"/>
    <mergeCell ref="N137:Q137"/>
    <mergeCell ref="F134:I134"/>
    <mergeCell ref="L134:M134"/>
    <mergeCell ref="N134:Q134"/>
    <mergeCell ref="F135:I135"/>
    <mergeCell ref="L135:M135"/>
    <mergeCell ref="N135:Q135"/>
    <mergeCell ref="F140:I140"/>
    <mergeCell ref="L140:M140"/>
    <mergeCell ref="N140:Q140"/>
    <mergeCell ref="N141:Q141"/>
    <mergeCell ref="F142:I142"/>
    <mergeCell ref="L142:M142"/>
    <mergeCell ref="N142:Q142"/>
    <mergeCell ref="F138:I138"/>
    <mergeCell ref="L138:M138"/>
    <mergeCell ref="N138:Q138"/>
    <mergeCell ref="F139:I139"/>
    <mergeCell ref="L139:M139"/>
    <mergeCell ref="N139:Q139"/>
    <mergeCell ref="F145:I145"/>
    <mergeCell ref="L145:M145"/>
    <mergeCell ref="N145:Q145"/>
    <mergeCell ref="N146:Q146"/>
    <mergeCell ref="F147:I147"/>
    <mergeCell ref="L147:M147"/>
    <mergeCell ref="N147:Q147"/>
    <mergeCell ref="N143:Q143"/>
    <mergeCell ref="F144:I144"/>
    <mergeCell ref="L144:M144"/>
    <mergeCell ref="N144:Q144"/>
    <mergeCell ref="N150:Q150"/>
    <mergeCell ref="F151:I151"/>
    <mergeCell ref="L151:M151"/>
    <mergeCell ref="N151:Q151"/>
    <mergeCell ref="F152:I152"/>
    <mergeCell ref="L152:M152"/>
    <mergeCell ref="N152:Q152"/>
    <mergeCell ref="F148:I148"/>
    <mergeCell ref="L148:M148"/>
    <mergeCell ref="N148:Q148"/>
    <mergeCell ref="F149:I149"/>
    <mergeCell ref="L149:M149"/>
    <mergeCell ref="N149:Q149"/>
    <mergeCell ref="F155:I155"/>
    <mergeCell ref="L155:M155"/>
    <mergeCell ref="N155:Q155"/>
    <mergeCell ref="F156:I156"/>
    <mergeCell ref="L156:M156"/>
    <mergeCell ref="N156:Q156"/>
    <mergeCell ref="F153:I153"/>
    <mergeCell ref="L153:M153"/>
    <mergeCell ref="N153:Q153"/>
    <mergeCell ref="F154:I154"/>
    <mergeCell ref="L154:M154"/>
    <mergeCell ref="N154:Q154"/>
    <mergeCell ref="F160:I160"/>
    <mergeCell ref="L160:M160"/>
    <mergeCell ref="N160:Q160"/>
    <mergeCell ref="F159:I159"/>
    <mergeCell ref="L159:M159"/>
    <mergeCell ref="N159:Q159"/>
    <mergeCell ref="N157:Q157"/>
    <mergeCell ref="F158:I158"/>
    <mergeCell ref="L158:M158"/>
    <mergeCell ref="N158:Q158"/>
    <mergeCell ref="F164:I164"/>
    <mergeCell ref="L164:M164"/>
    <mergeCell ref="N164:Q164"/>
    <mergeCell ref="F165:I165"/>
    <mergeCell ref="L165:M165"/>
    <mergeCell ref="N165:Q165"/>
    <mergeCell ref="N161:Q161"/>
    <mergeCell ref="F162:I162"/>
    <mergeCell ref="L162:M162"/>
    <mergeCell ref="N162:Q162"/>
    <mergeCell ref="F163:I163"/>
    <mergeCell ref="L163:M163"/>
    <mergeCell ref="N163:Q163"/>
    <mergeCell ref="F170:I170"/>
    <mergeCell ref="L170:M170"/>
    <mergeCell ref="N170:Q170"/>
    <mergeCell ref="N171:Q171"/>
    <mergeCell ref="F172:I172"/>
    <mergeCell ref="L172:M172"/>
    <mergeCell ref="N172:Q172"/>
    <mergeCell ref="N166:Q166"/>
    <mergeCell ref="N167:Q167"/>
    <mergeCell ref="F168:I168"/>
    <mergeCell ref="L168:M168"/>
    <mergeCell ref="N168:Q168"/>
    <mergeCell ref="F169:I169"/>
    <mergeCell ref="L169:M169"/>
    <mergeCell ref="N169:Q169"/>
    <mergeCell ref="F175:I175"/>
    <mergeCell ref="L175:M175"/>
    <mergeCell ref="N175:Q175"/>
    <mergeCell ref="N176:Q176"/>
    <mergeCell ref="F177:I177"/>
    <mergeCell ref="L177:M177"/>
    <mergeCell ref="N177:Q177"/>
    <mergeCell ref="F173:I173"/>
    <mergeCell ref="L173:M173"/>
    <mergeCell ref="N173:Q173"/>
    <mergeCell ref="F174:I174"/>
    <mergeCell ref="L174:M174"/>
    <mergeCell ref="N174:Q174"/>
    <mergeCell ref="N181:Q181"/>
    <mergeCell ref="N182:Q182"/>
    <mergeCell ref="F183:I183"/>
    <mergeCell ref="L183:M183"/>
    <mergeCell ref="N183:Q183"/>
    <mergeCell ref="F184:I184"/>
    <mergeCell ref="L184:M184"/>
    <mergeCell ref="N184:Q184"/>
    <mergeCell ref="F178:I178"/>
    <mergeCell ref="L178:M178"/>
    <mergeCell ref="N178:Q178"/>
    <mergeCell ref="N179:Q179"/>
    <mergeCell ref="F180:I180"/>
    <mergeCell ref="L180:M180"/>
    <mergeCell ref="N180:Q180"/>
    <mergeCell ref="N187:Q187"/>
    <mergeCell ref="N188:Q188"/>
    <mergeCell ref="F189:I189"/>
    <mergeCell ref="L189:M189"/>
    <mergeCell ref="N189:Q189"/>
    <mergeCell ref="F185:I185"/>
    <mergeCell ref="L185:M185"/>
    <mergeCell ref="N185:Q185"/>
    <mergeCell ref="F186:I186"/>
    <mergeCell ref="L186:M186"/>
    <mergeCell ref="N186:Q186"/>
  </mergeCells>
  <hyperlinks>
    <hyperlink ref="F1:G1" location="C2" display="1) Krycí list rozpočtu"/>
    <hyperlink ref="H1:K1" location="C86" display="2) Rekapitulace rozpočtu"/>
    <hyperlink ref="L1" location="C129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162"/>
  <sheetViews>
    <sheetView showGridLines="0" workbookViewId="0">
      <pane ySplit="1" topLeftCell="A2" activePane="bottomLeft" state="frozen"/>
      <selection pane="bottomLeft" activeCell="D28" sqref="D28:P28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99"/>
      <c r="B1" s="11"/>
      <c r="C1" s="11"/>
      <c r="D1" s="12" t="s">
        <v>1</v>
      </c>
      <c r="E1" s="11"/>
      <c r="F1" s="13" t="s">
        <v>85</v>
      </c>
      <c r="G1" s="13"/>
      <c r="H1" s="281" t="s">
        <v>86</v>
      </c>
      <c r="I1" s="281"/>
      <c r="J1" s="281"/>
      <c r="K1" s="281"/>
      <c r="L1" s="13" t="s">
        <v>87</v>
      </c>
      <c r="M1" s="11"/>
      <c r="N1" s="11"/>
      <c r="O1" s="12" t="s">
        <v>88</v>
      </c>
      <c r="P1" s="11"/>
      <c r="Q1" s="11"/>
      <c r="R1" s="11"/>
      <c r="S1" s="13" t="s">
        <v>89</v>
      </c>
      <c r="T1" s="13"/>
      <c r="U1" s="99"/>
      <c r="V1" s="99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266" t="s">
        <v>7</v>
      </c>
      <c r="D2" s="267"/>
      <c r="E2" s="267"/>
      <c r="F2" s="267"/>
      <c r="G2" s="267"/>
      <c r="H2" s="267"/>
      <c r="I2" s="267"/>
      <c r="J2" s="267"/>
      <c r="K2" s="267"/>
      <c r="L2" s="267"/>
      <c r="M2" s="267"/>
      <c r="N2" s="267"/>
      <c r="O2" s="267"/>
      <c r="P2" s="267"/>
      <c r="Q2" s="267"/>
      <c r="S2" s="264" t="s">
        <v>8</v>
      </c>
      <c r="T2" s="265"/>
      <c r="U2" s="265"/>
      <c r="V2" s="265"/>
      <c r="W2" s="265"/>
      <c r="X2" s="265"/>
      <c r="Y2" s="265"/>
      <c r="Z2" s="265"/>
      <c r="AA2" s="265"/>
      <c r="AB2" s="265"/>
      <c r="AC2" s="265"/>
      <c r="AT2" s="18" t="s">
        <v>77</v>
      </c>
    </row>
    <row r="3" spans="1:6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90</v>
      </c>
    </row>
    <row r="4" spans="1:66" ht="36.950000000000003" customHeight="1">
      <c r="B4" s="22"/>
      <c r="C4" s="238" t="s">
        <v>91</v>
      </c>
      <c r="D4" s="239"/>
      <c r="E4" s="239"/>
      <c r="F4" s="239"/>
      <c r="G4" s="239"/>
      <c r="H4" s="239"/>
      <c r="I4" s="239"/>
      <c r="J4" s="239"/>
      <c r="K4" s="239"/>
      <c r="L4" s="239"/>
      <c r="M4" s="239"/>
      <c r="N4" s="239"/>
      <c r="O4" s="239"/>
      <c r="P4" s="239"/>
      <c r="Q4" s="239"/>
      <c r="R4" s="23"/>
      <c r="T4" s="17" t="s">
        <v>13</v>
      </c>
      <c r="AT4" s="18" t="s">
        <v>6</v>
      </c>
    </row>
    <row r="5" spans="1:66" ht="6.95" customHeight="1">
      <c r="B5" s="22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3"/>
    </row>
    <row r="6" spans="1:66" ht="25.35" customHeight="1">
      <c r="B6" s="22"/>
      <c r="C6" s="24"/>
      <c r="D6" s="28" t="s">
        <v>16</v>
      </c>
      <c r="E6" s="24"/>
      <c r="F6" s="285" t="str">
        <f>'Rekapitulace stavby'!K6</f>
        <v xml:space="preserve"> Český rozhlas</v>
      </c>
      <c r="G6" s="286"/>
      <c r="H6" s="286"/>
      <c r="I6" s="286"/>
      <c r="J6" s="286"/>
      <c r="K6" s="286"/>
      <c r="L6" s="286"/>
      <c r="M6" s="286"/>
      <c r="N6" s="286"/>
      <c r="O6" s="286"/>
      <c r="P6" s="286"/>
      <c r="Q6" s="24"/>
      <c r="R6" s="23"/>
    </row>
    <row r="7" spans="1:66" s="1" customFormat="1" ht="32.85" customHeight="1">
      <c r="B7" s="31"/>
      <c r="C7" s="32"/>
      <c r="D7" s="27" t="s">
        <v>92</v>
      </c>
      <c r="E7" s="32"/>
      <c r="F7" s="269">
        <v>8</v>
      </c>
      <c r="G7" s="284"/>
      <c r="H7" s="284"/>
      <c r="I7" s="284"/>
      <c r="J7" s="284"/>
      <c r="K7" s="284"/>
      <c r="L7" s="284"/>
      <c r="M7" s="284"/>
      <c r="N7" s="284"/>
      <c r="O7" s="284"/>
      <c r="P7" s="284"/>
      <c r="Q7" s="32"/>
      <c r="R7" s="33"/>
    </row>
    <row r="8" spans="1:66" s="1" customFormat="1" ht="14.45" customHeight="1">
      <c r="B8" s="31"/>
      <c r="C8" s="32"/>
      <c r="D8" s="28" t="s">
        <v>17</v>
      </c>
      <c r="E8" s="32"/>
      <c r="F8" s="26" t="s">
        <v>5</v>
      </c>
      <c r="G8" s="32"/>
      <c r="H8" s="32"/>
      <c r="I8" s="32"/>
      <c r="J8" s="32"/>
      <c r="K8" s="32"/>
      <c r="L8" s="32"/>
      <c r="M8" s="28" t="s">
        <v>18</v>
      </c>
      <c r="N8" s="32"/>
      <c r="O8" s="26" t="s">
        <v>5</v>
      </c>
      <c r="P8" s="32"/>
      <c r="Q8" s="32"/>
      <c r="R8" s="33"/>
    </row>
    <row r="9" spans="1:66" s="1" customFormat="1" ht="14.45" customHeight="1">
      <c r="B9" s="31"/>
      <c r="C9" s="32"/>
      <c r="D9" s="28" t="s">
        <v>19</v>
      </c>
      <c r="E9" s="32"/>
      <c r="F9" s="26" t="s">
        <v>20</v>
      </c>
      <c r="G9" s="32"/>
      <c r="H9" s="32"/>
      <c r="I9" s="32"/>
      <c r="J9" s="32"/>
      <c r="K9" s="32"/>
      <c r="L9" s="32"/>
      <c r="M9" s="28" t="s">
        <v>21</v>
      </c>
      <c r="N9" s="32"/>
      <c r="O9" s="287" t="str">
        <f>'Rekapitulace stavby'!AN8</f>
        <v>6. 2. 2019</v>
      </c>
      <c r="P9" s="287"/>
      <c r="Q9" s="32"/>
      <c r="R9" s="33"/>
    </row>
    <row r="10" spans="1:66" s="1" customFormat="1" ht="10.9" customHeight="1">
      <c r="B10" s="31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3"/>
    </row>
    <row r="11" spans="1:66" s="1" customFormat="1" ht="14.45" customHeight="1">
      <c r="B11" s="31"/>
      <c r="C11" s="32"/>
      <c r="D11" s="28" t="s">
        <v>23</v>
      </c>
      <c r="E11" s="32"/>
      <c r="F11" s="32"/>
      <c r="G11" s="32"/>
      <c r="H11" s="32"/>
      <c r="I11" s="32"/>
      <c r="J11" s="32"/>
      <c r="K11" s="32"/>
      <c r="L11" s="32"/>
      <c r="M11" s="28" t="s">
        <v>24</v>
      </c>
      <c r="N11" s="32"/>
      <c r="O11" s="268" t="str">
        <f>IF('Rekapitulace stavby'!AN10="","",'Rekapitulace stavby'!AN10)</f>
        <v/>
      </c>
      <c r="P11" s="268"/>
      <c r="Q11" s="32"/>
      <c r="R11" s="33"/>
    </row>
    <row r="12" spans="1:66" s="1" customFormat="1" ht="18" customHeight="1">
      <c r="B12" s="31"/>
      <c r="C12" s="32"/>
      <c r="D12" s="32"/>
      <c r="E12" s="26" t="str">
        <f>IF('Rekapitulace stavby'!E11="","",'Rekapitulace stavby'!E11)</f>
        <v xml:space="preserve"> </v>
      </c>
      <c r="F12" s="32"/>
      <c r="G12" s="32"/>
      <c r="H12" s="32"/>
      <c r="I12" s="32"/>
      <c r="J12" s="32"/>
      <c r="K12" s="32"/>
      <c r="L12" s="32"/>
      <c r="M12" s="28" t="s">
        <v>25</v>
      </c>
      <c r="N12" s="32"/>
      <c r="O12" s="268" t="str">
        <f>IF('Rekapitulace stavby'!AN11="","",'Rekapitulace stavby'!AN11)</f>
        <v/>
      </c>
      <c r="P12" s="268"/>
      <c r="Q12" s="32"/>
      <c r="R12" s="33"/>
    </row>
    <row r="13" spans="1:66" s="1" customFormat="1" ht="6.95" customHeight="1">
      <c r="B13" s="31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3"/>
    </row>
    <row r="14" spans="1:66" s="1" customFormat="1" ht="14.45" customHeight="1">
      <c r="B14" s="31"/>
      <c r="C14" s="32"/>
      <c r="D14" s="28" t="s">
        <v>26</v>
      </c>
      <c r="E14" s="32"/>
      <c r="F14" s="32"/>
      <c r="G14" s="32"/>
      <c r="H14" s="32"/>
      <c r="I14" s="32"/>
      <c r="J14" s="32"/>
      <c r="K14" s="32"/>
      <c r="L14" s="32"/>
      <c r="M14" s="28" t="s">
        <v>24</v>
      </c>
      <c r="N14" s="32"/>
      <c r="O14" s="268" t="str">
        <f>IF('Rekapitulace stavby'!AN13="","",'Rekapitulace stavby'!AN13)</f>
        <v/>
      </c>
      <c r="P14" s="268"/>
      <c r="Q14" s="32"/>
      <c r="R14" s="33"/>
    </row>
    <row r="15" spans="1:66" s="1" customFormat="1" ht="18" customHeight="1">
      <c r="B15" s="31"/>
      <c r="C15" s="32"/>
      <c r="D15" s="32"/>
      <c r="E15" s="26" t="str">
        <f>IF('Rekapitulace stavby'!E14="","",'Rekapitulace stavby'!E14)</f>
        <v xml:space="preserve"> </v>
      </c>
      <c r="F15" s="32"/>
      <c r="G15" s="32"/>
      <c r="H15" s="32"/>
      <c r="I15" s="32"/>
      <c r="J15" s="32"/>
      <c r="K15" s="32"/>
      <c r="L15" s="32"/>
      <c r="M15" s="28" t="s">
        <v>25</v>
      </c>
      <c r="N15" s="32"/>
      <c r="O15" s="268" t="str">
        <f>IF('Rekapitulace stavby'!AN14="","",'Rekapitulace stavby'!AN14)</f>
        <v/>
      </c>
      <c r="P15" s="268"/>
      <c r="Q15" s="32"/>
      <c r="R15" s="33"/>
    </row>
    <row r="16" spans="1:66" s="1" customFormat="1" ht="6.95" customHeight="1">
      <c r="B16" s="31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3"/>
    </row>
    <row r="17" spans="2:18" s="1" customFormat="1" ht="14.45" customHeight="1">
      <c r="B17" s="31"/>
      <c r="C17" s="32"/>
      <c r="D17" s="28" t="s">
        <v>27</v>
      </c>
      <c r="E17" s="32"/>
      <c r="F17" s="32"/>
      <c r="G17" s="32"/>
      <c r="H17" s="32"/>
      <c r="I17" s="32"/>
      <c r="J17" s="32"/>
      <c r="K17" s="32"/>
      <c r="L17" s="32"/>
      <c r="M17" s="28" t="s">
        <v>24</v>
      </c>
      <c r="N17" s="32"/>
      <c r="O17" s="268" t="str">
        <f>IF('Rekapitulace stavby'!AN16="","",'Rekapitulace stavby'!AN16)</f>
        <v/>
      </c>
      <c r="P17" s="268"/>
      <c r="Q17" s="32"/>
      <c r="R17" s="33"/>
    </row>
    <row r="18" spans="2:18" s="1" customFormat="1" ht="18" customHeight="1">
      <c r="B18" s="31"/>
      <c r="C18" s="32"/>
      <c r="D18" s="32"/>
      <c r="E18" s="26" t="str">
        <f>IF('Rekapitulace stavby'!E17="","",'Rekapitulace stavby'!E17)</f>
        <v xml:space="preserve"> </v>
      </c>
      <c r="F18" s="32"/>
      <c r="G18" s="32"/>
      <c r="H18" s="32"/>
      <c r="I18" s="32"/>
      <c r="J18" s="32"/>
      <c r="K18" s="32"/>
      <c r="L18" s="32"/>
      <c r="M18" s="28" t="s">
        <v>25</v>
      </c>
      <c r="N18" s="32"/>
      <c r="O18" s="268" t="str">
        <f>IF('Rekapitulace stavby'!AN17="","",'Rekapitulace stavby'!AN17)</f>
        <v/>
      </c>
      <c r="P18" s="268"/>
      <c r="Q18" s="32"/>
      <c r="R18" s="33"/>
    </row>
    <row r="19" spans="2:18" s="1" customFormat="1" ht="6.95" customHeight="1">
      <c r="B19" s="31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3"/>
    </row>
    <row r="20" spans="2:18" s="1" customFormat="1" ht="14.45" customHeight="1">
      <c r="B20" s="31"/>
      <c r="C20" s="32"/>
      <c r="D20" s="28" t="s">
        <v>29</v>
      </c>
      <c r="E20" s="32"/>
      <c r="F20" s="32"/>
      <c r="G20" s="32"/>
      <c r="H20" s="32"/>
      <c r="I20" s="32"/>
      <c r="J20" s="32"/>
      <c r="K20" s="32"/>
      <c r="L20" s="32"/>
      <c r="M20" s="28" t="s">
        <v>24</v>
      </c>
      <c r="N20" s="32"/>
      <c r="O20" s="268" t="str">
        <f>IF('Rekapitulace stavby'!AN19="","",'Rekapitulace stavby'!AN19)</f>
        <v/>
      </c>
      <c r="P20" s="268"/>
      <c r="Q20" s="32"/>
      <c r="R20" s="33"/>
    </row>
    <row r="21" spans="2:18" s="1" customFormat="1" ht="18" customHeight="1">
      <c r="B21" s="31"/>
      <c r="C21" s="32"/>
      <c r="D21" s="32"/>
      <c r="E21" s="26" t="str">
        <f>IF('Rekapitulace stavby'!E20="","",'Rekapitulace stavby'!E20)</f>
        <v xml:space="preserve"> </v>
      </c>
      <c r="F21" s="32"/>
      <c r="G21" s="32"/>
      <c r="H21" s="32"/>
      <c r="I21" s="32"/>
      <c r="J21" s="32"/>
      <c r="K21" s="32"/>
      <c r="L21" s="32"/>
      <c r="M21" s="28" t="s">
        <v>25</v>
      </c>
      <c r="N21" s="32"/>
      <c r="O21" s="268" t="str">
        <f>IF('Rekapitulace stavby'!AN20="","",'Rekapitulace stavby'!AN20)</f>
        <v/>
      </c>
      <c r="P21" s="268"/>
      <c r="Q21" s="32"/>
      <c r="R21" s="33"/>
    </row>
    <row r="22" spans="2:18" s="1" customFormat="1" ht="6.95" customHeight="1">
      <c r="B22" s="31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3"/>
    </row>
    <row r="23" spans="2:18" s="1" customFormat="1" ht="14.45" customHeight="1">
      <c r="B23" s="31"/>
      <c r="C23" s="32"/>
      <c r="D23" s="28" t="s">
        <v>30</v>
      </c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3"/>
    </row>
    <row r="24" spans="2:18" s="1" customFormat="1" ht="16.5" customHeight="1">
      <c r="B24" s="31"/>
      <c r="C24" s="32"/>
      <c r="D24" s="32"/>
      <c r="E24" s="259" t="s">
        <v>5</v>
      </c>
      <c r="F24" s="259"/>
      <c r="G24" s="259"/>
      <c r="H24" s="259"/>
      <c r="I24" s="259"/>
      <c r="J24" s="259"/>
      <c r="K24" s="259"/>
      <c r="L24" s="259"/>
      <c r="M24" s="32"/>
      <c r="N24" s="32"/>
      <c r="O24" s="32"/>
      <c r="P24" s="32"/>
      <c r="Q24" s="32"/>
      <c r="R24" s="33"/>
    </row>
    <row r="25" spans="2:18" s="1" customFormat="1" ht="6.95" customHeight="1">
      <c r="B25" s="31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3"/>
    </row>
    <row r="26" spans="2:18" s="1" customFormat="1" ht="6.95" customHeight="1">
      <c r="B26" s="31"/>
      <c r="C26" s="32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32"/>
      <c r="R26" s="33"/>
    </row>
    <row r="27" spans="2:18" s="1" customFormat="1" ht="14.45" customHeight="1">
      <c r="B27" s="31"/>
      <c r="C27" s="32"/>
      <c r="D27" s="100" t="s">
        <v>93</v>
      </c>
      <c r="E27" s="32"/>
      <c r="F27" s="32"/>
      <c r="G27" s="32"/>
      <c r="H27" s="32"/>
      <c r="I27" s="32"/>
      <c r="J27" s="32"/>
      <c r="K27" s="32"/>
      <c r="L27" s="32"/>
      <c r="M27" s="260">
        <f>N88</f>
        <v>0</v>
      </c>
      <c r="N27" s="260"/>
      <c r="O27" s="260"/>
      <c r="P27" s="260"/>
      <c r="Q27" s="32"/>
      <c r="R27" s="33"/>
    </row>
    <row r="28" spans="2:18" s="1" customFormat="1" ht="14.45" customHeight="1">
      <c r="B28" s="31"/>
      <c r="C28" s="32"/>
      <c r="D28" s="30"/>
      <c r="E28" s="32"/>
      <c r="F28" s="32"/>
      <c r="G28" s="32"/>
      <c r="H28" s="32"/>
      <c r="I28" s="32"/>
      <c r="J28" s="32"/>
      <c r="K28" s="32"/>
      <c r="L28" s="32"/>
      <c r="M28" s="260"/>
      <c r="N28" s="260"/>
      <c r="O28" s="260"/>
      <c r="P28" s="260"/>
      <c r="Q28" s="32"/>
      <c r="R28" s="33"/>
    </row>
    <row r="29" spans="2:18" s="1" customFormat="1" ht="6.95" customHeight="1">
      <c r="B29" s="31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3"/>
    </row>
    <row r="30" spans="2:18" s="1" customFormat="1" ht="25.35" customHeight="1">
      <c r="B30" s="31"/>
      <c r="C30" s="32"/>
      <c r="D30" s="101" t="s">
        <v>32</v>
      </c>
      <c r="E30" s="32"/>
      <c r="F30" s="32"/>
      <c r="G30" s="32"/>
      <c r="H30" s="32"/>
      <c r="I30" s="32"/>
      <c r="J30" s="32"/>
      <c r="K30" s="32"/>
      <c r="L30" s="32"/>
      <c r="M30" s="290">
        <f>ROUND(M27+M28,2)</f>
        <v>0</v>
      </c>
      <c r="N30" s="284"/>
      <c r="O30" s="284"/>
      <c r="P30" s="284"/>
      <c r="Q30" s="32"/>
      <c r="R30" s="33"/>
    </row>
    <row r="31" spans="2:18" s="1" customFormat="1" ht="6.95" customHeight="1">
      <c r="B31" s="31"/>
      <c r="C31" s="32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32"/>
      <c r="R31" s="33"/>
    </row>
    <row r="32" spans="2:18" s="1" customFormat="1" ht="14.45" customHeight="1">
      <c r="B32" s="31"/>
      <c r="C32" s="32"/>
      <c r="D32" s="38" t="s">
        <v>33</v>
      </c>
      <c r="E32" s="38" t="s">
        <v>34</v>
      </c>
      <c r="F32" s="39">
        <v>0.21</v>
      </c>
      <c r="G32" s="102" t="s">
        <v>35</v>
      </c>
      <c r="H32" s="291">
        <f>ROUND((SUM(BE102:BE103)+SUM(BE121:BE161)), 2)</f>
        <v>0</v>
      </c>
      <c r="I32" s="284"/>
      <c r="J32" s="284"/>
      <c r="K32" s="32"/>
      <c r="L32" s="32"/>
      <c r="M32" s="291">
        <f>ROUND(ROUND((SUM(BE102:BE103)+SUM(BE121:BE161)), 2)*F32, 2)</f>
        <v>0</v>
      </c>
      <c r="N32" s="284"/>
      <c r="O32" s="284"/>
      <c r="P32" s="284"/>
      <c r="Q32" s="32"/>
      <c r="R32" s="33"/>
    </row>
    <row r="33" spans="2:18" s="1" customFormat="1" ht="14.45" customHeight="1">
      <c r="B33" s="31"/>
      <c r="C33" s="32"/>
      <c r="D33" s="32"/>
      <c r="E33" s="38" t="s">
        <v>36</v>
      </c>
      <c r="F33" s="39">
        <v>0.15</v>
      </c>
      <c r="G33" s="102" t="s">
        <v>35</v>
      </c>
      <c r="H33" s="291">
        <f>ROUND((SUM(BF102:BF103)+SUM(BF121:BF161)), 2)</f>
        <v>0</v>
      </c>
      <c r="I33" s="284"/>
      <c r="J33" s="284"/>
      <c r="K33" s="32"/>
      <c r="L33" s="32"/>
      <c r="M33" s="291">
        <f>ROUND(ROUND((SUM(BF102:BF103)+SUM(BF121:BF161)), 2)*F33, 2)</f>
        <v>0</v>
      </c>
      <c r="N33" s="284"/>
      <c r="O33" s="284"/>
      <c r="P33" s="284"/>
      <c r="Q33" s="32"/>
      <c r="R33" s="33"/>
    </row>
    <row r="34" spans="2:18" s="1" customFormat="1" ht="14.45" hidden="1" customHeight="1">
      <c r="B34" s="31"/>
      <c r="C34" s="32"/>
      <c r="D34" s="32"/>
      <c r="E34" s="38" t="s">
        <v>37</v>
      </c>
      <c r="F34" s="39">
        <v>0.21</v>
      </c>
      <c r="G34" s="102" t="s">
        <v>35</v>
      </c>
      <c r="H34" s="291">
        <f>ROUND((SUM(BG102:BG103)+SUM(BG121:BG161)), 2)</f>
        <v>0</v>
      </c>
      <c r="I34" s="284"/>
      <c r="J34" s="284"/>
      <c r="K34" s="32"/>
      <c r="L34" s="32"/>
      <c r="M34" s="291">
        <v>0</v>
      </c>
      <c r="N34" s="284"/>
      <c r="O34" s="284"/>
      <c r="P34" s="284"/>
      <c r="Q34" s="32"/>
      <c r="R34" s="33"/>
    </row>
    <row r="35" spans="2:18" s="1" customFormat="1" ht="14.45" hidden="1" customHeight="1">
      <c r="B35" s="31"/>
      <c r="C35" s="32"/>
      <c r="D35" s="32"/>
      <c r="E35" s="38" t="s">
        <v>38</v>
      </c>
      <c r="F35" s="39">
        <v>0.15</v>
      </c>
      <c r="G35" s="102" t="s">
        <v>35</v>
      </c>
      <c r="H35" s="291">
        <f>ROUND((SUM(BH102:BH103)+SUM(BH121:BH161)), 2)</f>
        <v>0</v>
      </c>
      <c r="I35" s="284"/>
      <c r="J35" s="284"/>
      <c r="K35" s="32"/>
      <c r="L35" s="32"/>
      <c r="M35" s="291">
        <v>0</v>
      </c>
      <c r="N35" s="284"/>
      <c r="O35" s="284"/>
      <c r="P35" s="284"/>
      <c r="Q35" s="32"/>
      <c r="R35" s="33"/>
    </row>
    <row r="36" spans="2:18" s="1" customFormat="1" ht="14.45" hidden="1" customHeight="1">
      <c r="B36" s="31"/>
      <c r="C36" s="32"/>
      <c r="D36" s="32"/>
      <c r="E36" s="38" t="s">
        <v>39</v>
      </c>
      <c r="F36" s="39">
        <v>0</v>
      </c>
      <c r="G36" s="102" t="s">
        <v>35</v>
      </c>
      <c r="H36" s="291">
        <f>ROUND((SUM(BI102:BI103)+SUM(BI121:BI161)), 2)</f>
        <v>0</v>
      </c>
      <c r="I36" s="284"/>
      <c r="J36" s="284"/>
      <c r="K36" s="32"/>
      <c r="L36" s="32"/>
      <c r="M36" s="291">
        <v>0</v>
      </c>
      <c r="N36" s="284"/>
      <c r="O36" s="284"/>
      <c r="P36" s="284"/>
      <c r="Q36" s="32"/>
      <c r="R36" s="33"/>
    </row>
    <row r="37" spans="2:18" s="1" customFormat="1" ht="6.95" customHeight="1"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3"/>
    </row>
    <row r="38" spans="2:18" s="1" customFormat="1" ht="25.35" customHeight="1">
      <c r="B38" s="31"/>
      <c r="C38" s="98"/>
      <c r="D38" s="103" t="s">
        <v>40</v>
      </c>
      <c r="E38" s="71"/>
      <c r="F38" s="71"/>
      <c r="G38" s="104" t="s">
        <v>41</v>
      </c>
      <c r="H38" s="105" t="s">
        <v>42</v>
      </c>
      <c r="I38" s="71"/>
      <c r="J38" s="71"/>
      <c r="K38" s="71"/>
      <c r="L38" s="288">
        <f>SUM(M30:M36)</f>
        <v>0</v>
      </c>
      <c r="M38" s="288"/>
      <c r="N38" s="288"/>
      <c r="O38" s="288"/>
      <c r="P38" s="289"/>
      <c r="Q38" s="98"/>
      <c r="R38" s="33"/>
    </row>
    <row r="39" spans="2:18" s="1" customFormat="1" ht="14.45" customHeight="1">
      <c r="B39" s="31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3"/>
    </row>
    <row r="40" spans="2:18" s="1" customFormat="1" ht="14.45" customHeight="1">
      <c r="B40" s="31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3"/>
    </row>
    <row r="41" spans="2:18">
      <c r="B41" s="22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3"/>
    </row>
    <row r="42" spans="2:18">
      <c r="B42" s="22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3"/>
    </row>
    <row r="43" spans="2:18">
      <c r="B43" s="22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3"/>
    </row>
    <row r="44" spans="2:18">
      <c r="B44" s="22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3"/>
    </row>
    <row r="45" spans="2:18">
      <c r="B45" s="22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3"/>
    </row>
    <row r="46" spans="2:18">
      <c r="B46" s="22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3"/>
    </row>
    <row r="47" spans="2:18">
      <c r="B47" s="22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3"/>
    </row>
    <row r="48" spans="2:18">
      <c r="B48" s="22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3"/>
    </row>
    <row r="49" spans="2:18">
      <c r="B49" s="22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3"/>
    </row>
    <row r="50" spans="2:18" s="1" customFormat="1" ht="15">
      <c r="B50" s="31"/>
      <c r="C50" s="32"/>
      <c r="D50" s="46" t="s">
        <v>43</v>
      </c>
      <c r="E50" s="47"/>
      <c r="F50" s="47"/>
      <c r="G50" s="47"/>
      <c r="H50" s="48"/>
      <c r="I50" s="32"/>
      <c r="J50" s="46" t="s">
        <v>44</v>
      </c>
      <c r="K50" s="47"/>
      <c r="L50" s="47"/>
      <c r="M50" s="47"/>
      <c r="N50" s="47"/>
      <c r="O50" s="47"/>
      <c r="P50" s="48"/>
      <c r="Q50" s="32"/>
      <c r="R50" s="33"/>
    </row>
    <row r="51" spans="2:18">
      <c r="B51" s="22"/>
      <c r="C51" s="24"/>
      <c r="D51" s="49"/>
      <c r="E51" s="24"/>
      <c r="F51" s="24"/>
      <c r="G51" s="24"/>
      <c r="H51" s="50"/>
      <c r="I51" s="24"/>
      <c r="J51" s="49"/>
      <c r="K51" s="24"/>
      <c r="L51" s="24"/>
      <c r="M51" s="24"/>
      <c r="N51" s="24"/>
      <c r="O51" s="24"/>
      <c r="P51" s="50"/>
      <c r="Q51" s="24"/>
      <c r="R51" s="23"/>
    </row>
    <row r="52" spans="2:18">
      <c r="B52" s="22"/>
      <c r="C52" s="24"/>
      <c r="D52" s="49"/>
      <c r="E52" s="24"/>
      <c r="F52" s="24"/>
      <c r="G52" s="24"/>
      <c r="H52" s="50"/>
      <c r="I52" s="24"/>
      <c r="J52" s="49"/>
      <c r="K52" s="24"/>
      <c r="L52" s="24"/>
      <c r="M52" s="24"/>
      <c r="N52" s="24"/>
      <c r="O52" s="24"/>
      <c r="P52" s="50"/>
      <c r="Q52" s="24"/>
      <c r="R52" s="23"/>
    </row>
    <row r="53" spans="2:18">
      <c r="B53" s="22"/>
      <c r="C53" s="24"/>
      <c r="D53" s="49"/>
      <c r="E53" s="24"/>
      <c r="F53" s="24"/>
      <c r="G53" s="24"/>
      <c r="H53" s="50"/>
      <c r="I53" s="24"/>
      <c r="J53" s="49"/>
      <c r="K53" s="24"/>
      <c r="L53" s="24"/>
      <c r="M53" s="24"/>
      <c r="N53" s="24"/>
      <c r="O53" s="24"/>
      <c r="P53" s="50"/>
      <c r="Q53" s="24"/>
      <c r="R53" s="23"/>
    </row>
    <row r="54" spans="2:18">
      <c r="B54" s="22"/>
      <c r="C54" s="24"/>
      <c r="D54" s="49"/>
      <c r="E54" s="24"/>
      <c r="F54" s="24"/>
      <c r="G54" s="24"/>
      <c r="H54" s="50"/>
      <c r="I54" s="24"/>
      <c r="J54" s="49"/>
      <c r="K54" s="24"/>
      <c r="L54" s="24"/>
      <c r="M54" s="24"/>
      <c r="N54" s="24"/>
      <c r="O54" s="24"/>
      <c r="P54" s="50"/>
      <c r="Q54" s="24"/>
      <c r="R54" s="23"/>
    </row>
    <row r="55" spans="2:18">
      <c r="B55" s="22"/>
      <c r="C55" s="24"/>
      <c r="D55" s="49"/>
      <c r="E55" s="24"/>
      <c r="F55" s="24"/>
      <c r="G55" s="24"/>
      <c r="H55" s="50"/>
      <c r="I55" s="24"/>
      <c r="J55" s="49"/>
      <c r="K55" s="24"/>
      <c r="L55" s="24"/>
      <c r="M55" s="24"/>
      <c r="N55" s="24"/>
      <c r="O55" s="24"/>
      <c r="P55" s="50"/>
      <c r="Q55" s="24"/>
      <c r="R55" s="23"/>
    </row>
    <row r="56" spans="2:18">
      <c r="B56" s="22"/>
      <c r="C56" s="24"/>
      <c r="D56" s="49"/>
      <c r="E56" s="24"/>
      <c r="F56" s="24"/>
      <c r="G56" s="24"/>
      <c r="H56" s="50"/>
      <c r="I56" s="24"/>
      <c r="J56" s="49"/>
      <c r="K56" s="24"/>
      <c r="L56" s="24"/>
      <c r="M56" s="24"/>
      <c r="N56" s="24"/>
      <c r="O56" s="24"/>
      <c r="P56" s="50"/>
      <c r="Q56" s="24"/>
      <c r="R56" s="23"/>
    </row>
    <row r="57" spans="2:18">
      <c r="B57" s="22"/>
      <c r="C57" s="24"/>
      <c r="D57" s="49"/>
      <c r="E57" s="24"/>
      <c r="F57" s="24"/>
      <c r="G57" s="24"/>
      <c r="H57" s="50"/>
      <c r="I57" s="24"/>
      <c r="J57" s="49"/>
      <c r="K57" s="24"/>
      <c r="L57" s="24"/>
      <c r="M57" s="24"/>
      <c r="N57" s="24"/>
      <c r="O57" s="24"/>
      <c r="P57" s="50"/>
      <c r="Q57" s="24"/>
      <c r="R57" s="23"/>
    </row>
    <row r="58" spans="2:18">
      <c r="B58" s="22"/>
      <c r="C58" s="24"/>
      <c r="D58" s="49"/>
      <c r="E58" s="24"/>
      <c r="F58" s="24"/>
      <c r="G58" s="24"/>
      <c r="H58" s="50"/>
      <c r="I58" s="24"/>
      <c r="J58" s="49"/>
      <c r="K58" s="24"/>
      <c r="L58" s="24"/>
      <c r="M58" s="24"/>
      <c r="N58" s="24"/>
      <c r="O58" s="24"/>
      <c r="P58" s="50"/>
      <c r="Q58" s="24"/>
      <c r="R58" s="23"/>
    </row>
    <row r="59" spans="2:18" s="1" customFormat="1" ht="15">
      <c r="B59" s="31"/>
      <c r="C59" s="32"/>
      <c r="D59" s="51" t="s">
        <v>45</v>
      </c>
      <c r="E59" s="52"/>
      <c r="F59" s="52"/>
      <c r="G59" s="53" t="s">
        <v>46</v>
      </c>
      <c r="H59" s="54"/>
      <c r="I59" s="32"/>
      <c r="J59" s="51" t="s">
        <v>45</v>
      </c>
      <c r="K59" s="52"/>
      <c r="L59" s="52"/>
      <c r="M59" s="52"/>
      <c r="N59" s="53" t="s">
        <v>46</v>
      </c>
      <c r="O59" s="52"/>
      <c r="P59" s="54"/>
      <c r="Q59" s="32"/>
      <c r="R59" s="33"/>
    </row>
    <row r="60" spans="2:18">
      <c r="B60" s="22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3"/>
    </row>
    <row r="61" spans="2:18" s="1" customFormat="1" ht="15">
      <c r="B61" s="31"/>
      <c r="C61" s="32"/>
      <c r="D61" s="46" t="s">
        <v>47</v>
      </c>
      <c r="E61" s="47"/>
      <c r="F61" s="47"/>
      <c r="G61" s="47"/>
      <c r="H61" s="48"/>
      <c r="I61" s="32"/>
      <c r="J61" s="46" t="s">
        <v>48</v>
      </c>
      <c r="K61" s="47"/>
      <c r="L61" s="47"/>
      <c r="M61" s="47"/>
      <c r="N61" s="47"/>
      <c r="O61" s="47"/>
      <c r="P61" s="48"/>
      <c r="Q61" s="32"/>
      <c r="R61" s="33"/>
    </row>
    <row r="62" spans="2:18">
      <c r="B62" s="22"/>
      <c r="C62" s="24"/>
      <c r="D62" s="49"/>
      <c r="E62" s="24"/>
      <c r="F62" s="24"/>
      <c r="G62" s="24"/>
      <c r="H62" s="50"/>
      <c r="I62" s="24"/>
      <c r="J62" s="49"/>
      <c r="K62" s="24"/>
      <c r="L62" s="24"/>
      <c r="M62" s="24"/>
      <c r="N62" s="24"/>
      <c r="O62" s="24"/>
      <c r="P62" s="50"/>
      <c r="Q62" s="24"/>
      <c r="R62" s="23"/>
    </row>
    <row r="63" spans="2:18">
      <c r="B63" s="22"/>
      <c r="C63" s="24"/>
      <c r="D63" s="49"/>
      <c r="E63" s="24"/>
      <c r="F63" s="24"/>
      <c r="G63" s="24"/>
      <c r="H63" s="50"/>
      <c r="I63" s="24"/>
      <c r="J63" s="49"/>
      <c r="K63" s="24"/>
      <c r="L63" s="24"/>
      <c r="M63" s="24"/>
      <c r="N63" s="24"/>
      <c r="O63" s="24"/>
      <c r="P63" s="50"/>
      <c r="Q63" s="24"/>
      <c r="R63" s="23"/>
    </row>
    <row r="64" spans="2:18">
      <c r="B64" s="22"/>
      <c r="C64" s="24"/>
      <c r="D64" s="49"/>
      <c r="E64" s="24"/>
      <c r="F64" s="24"/>
      <c r="G64" s="24"/>
      <c r="H64" s="50"/>
      <c r="I64" s="24"/>
      <c r="J64" s="49"/>
      <c r="K64" s="24"/>
      <c r="L64" s="24"/>
      <c r="M64" s="24"/>
      <c r="N64" s="24"/>
      <c r="O64" s="24"/>
      <c r="P64" s="50"/>
      <c r="Q64" s="24"/>
      <c r="R64" s="23"/>
    </row>
    <row r="65" spans="2:18">
      <c r="B65" s="22"/>
      <c r="C65" s="24"/>
      <c r="D65" s="49"/>
      <c r="E65" s="24"/>
      <c r="F65" s="24"/>
      <c r="G65" s="24"/>
      <c r="H65" s="50"/>
      <c r="I65" s="24"/>
      <c r="J65" s="49"/>
      <c r="K65" s="24"/>
      <c r="L65" s="24"/>
      <c r="M65" s="24"/>
      <c r="N65" s="24"/>
      <c r="O65" s="24"/>
      <c r="P65" s="50"/>
      <c r="Q65" s="24"/>
      <c r="R65" s="23"/>
    </row>
    <row r="66" spans="2:18">
      <c r="B66" s="22"/>
      <c r="C66" s="24"/>
      <c r="D66" s="49"/>
      <c r="E66" s="24"/>
      <c r="F66" s="24"/>
      <c r="G66" s="24"/>
      <c r="H66" s="50"/>
      <c r="I66" s="24"/>
      <c r="J66" s="49"/>
      <c r="K66" s="24"/>
      <c r="L66" s="24"/>
      <c r="M66" s="24"/>
      <c r="N66" s="24"/>
      <c r="O66" s="24"/>
      <c r="P66" s="50"/>
      <c r="Q66" s="24"/>
      <c r="R66" s="23"/>
    </row>
    <row r="67" spans="2:18">
      <c r="B67" s="22"/>
      <c r="C67" s="24"/>
      <c r="D67" s="49"/>
      <c r="E67" s="24"/>
      <c r="F67" s="24"/>
      <c r="G67" s="24"/>
      <c r="H67" s="50"/>
      <c r="I67" s="24"/>
      <c r="J67" s="49"/>
      <c r="K67" s="24"/>
      <c r="L67" s="24"/>
      <c r="M67" s="24"/>
      <c r="N67" s="24"/>
      <c r="O67" s="24"/>
      <c r="P67" s="50"/>
      <c r="Q67" s="24"/>
      <c r="R67" s="23"/>
    </row>
    <row r="68" spans="2:18">
      <c r="B68" s="22"/>
      <c r="C68" s="24"/>
      <c r="D68" s="49"/>
      <c r="E68" s="24"/>
      <c r="F68" s="24"/>
      <c r="G68" s="24"/>
      <c r="H68" s="50"/>
      <c r="I68" s="24"/>
      <c r="J68" s="49"/>
      <c r="K68" s="24"/>
      <c r="L68" s="24"/>
      <c r="M68" s="24"/>
      <c r="N68" s="24"/>
      <c r="O68" s="24"/>
      <c r="P68" s="50"/>
      <c r="Q68" s="24"/>
      <c r="R68" s="23"/>
    </row>
    <row r="69" spans="2:18">
      <c r="B69" s="22"/>
      <c r="C69" s="24"/>
      <c r="D69" s="49"/>
      <c r="E69" s="24"/>
      <c r="F69" s="24"/>
      <c r="G69" s="24"/>
      <c r="H69" s="50"/>
      <c r="I69" s="24"/>
      <c r="J69" s="49"/>
      <c r="K69" s="24"/>
      <c r="L69" s="24"/>
      <c r="M69" s="24"/>
      <c r="N69" s="24"/>
      <c r="O69" s="24"/>
      <c r="P69" s="50"/>
      <c r="Q69" s="24"/>
      <c r="R69" s="23"/>
    </row>
    <row r="70" spans="2:18" s="1" customFormat="1" ht="15">
      <c r="B70" s="31"/>
      <c r="C70" s="32"/>
      <c r="D70" s="51" t="s">
        <v>45</v>
      </c>
      <c r="E70" s="52"/>
      <c r="F70" s="52"/>
      <c r="G70" s="53" t="s">
        <v>46</v>
      </c>
      <c r="H70" s="54"/>
      <c r="I70" s="32"/>
      <c r="J70" s="51" t="s">
        <v>45</v>
      </c>
      <c r="K70" s="52"/>
      <c r="L70" s="52"/>
      <c r="M70" s="52"/>
      <c r="N70" s="53" t="s">
        <v>46</v>
      </c>
      <c r="O70" s="52"/>
      <c r="P70" s="54"/>
      <c r="Q70" s="32"/>
      <c r="R70" s="33"/>
    </row>
    <row r="71" spans="2:18" s="1" customFormat="1" ht="14.45" customHeight="1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7"/>
    </row>
    <row r="75" spans="2:18" s="1" customFormat="1" ht="6.95" customHeight="1">
      <c r="B75" s="58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60"/>
    </row>
    <row r="76" spans="2:18" s="1" customFormat="1" ht="36.950000000000003" customHeight="1">
      <c r="B76" s="31"/>
      <c r="C76" s="238" t="s">
        <v>94</v>
      </c>
      <c r="D76" s="239"/>
      <c r="E76" s="239"/>
      <c r="F76" s="239"/>
      <c r="G76" s="239"/>
      <c r="H76" s="239"/>
      <c r="I76" s="239"/>
      <c r="J76" s="239"/>
      <c r="K76" s="239"/>
      <c r="L76" s="239"/>
      <c r="M76" s="239"/>
      <c r="N76" s="239"/>
      <c r="O76" s="239"/>
      <c r="P76" s="239"/>
      <c r="Q76" s="239"/>
      <c r="R76" s="33"/>
    </row>
    <row r="77" spans="2:18" s="1" customFormat="1" ht="6.95" customHeight="1">
      <c r="B77" s="31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3"/>
    </row>
    <row r="78" spans="2:18" s="1" customFormat="1" ht="30" customHeight="1">
      <c r="B78" s="31"/>
      <c r="C78" s="28" t="s">
        <v>16</v>
      </c>
      <c r="D78" s="32"/>
      <c r="E78" s="32"/>
      <c r="F78" s="285" t="str">
        <f>F6</f>
        <v xml:space="preserve"> Český rozhlas</v>
      </c>
      <c r="G78" s="286"/>
      <c r="H78" s="286"/>
      <c r="I78" s="286"/>
      <c r="J78" s="286"/>
      <c r="K78" s="286"/>
      <c r="L78" s="286"/>
      <c r="M78" s="286"/>
      <c r="N78" s="286"/>
      <c r="O78" s="286"/>
      <c r="P78" s="286"/>
      <c r="Q78" s="32"/>
      <c r="R78" s="33"/>
    </row>
    <row r="79" spans="2:18" s="1" customFormat="1" ht="36.950000000000003" customHeight="1">
      <c r="B79" s="31"/>
      <c r="C79" s="65" t="s">
        <v>92</v>
      </c>
      <c r="D79" s="32"/>
      <c r="E79" s="32"/>
      <c r="F79" s="244">
        <v>8</v>
      </c>
      <c r="G79" s="284"/>
      <c r="H79" s="284"/>
      <c r="I79" s="284"/>
      <c r="J79" s="284"/>
      <c r="K79" s="284"/>
      <c r="L79" s="284"/>
      <c r="M79" s="284"/>
      <c r="N79" s="284"/>
      <c r="O79" s="284"/>
      <c r="P79" s="284"/>
      <c r="Q79" s="32"/>
      <c r="R79" s="33"/>
    </row>
    <row r="80" spans="2:18" s="1" customFormat="1" ht="6.95" customHeight="1">
      <c r="B80" s="31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3"/>
    </row>
    <row r="81" spans="2:47" s="1" customFormat="1" ht="18" customHeight="1">
      <c r="B81" s="31"/>
      <c r="C81" s="28" t="s">
        <v>19</v>
      </c>
      <c r="D81" s="32"/>
      <c r="E81" s="32"/>
      <c r="F81" s="26" t="str">
        <f>F9</f>
        <v xml:space="preserve"> </v>
      </c>
      <c r="G81" s="32"/>
      <c r="H81" s="32"/>
      <c r="I81" s="32"/>
      <c r="J81" s="32"/>
      <c r="K81" s="28" t="s">
        <v>21</v>
      </c>
      <c r="L81" s="32"/>
      <c r="M81" s="287" t="str">
        <f>IF(O9="","",O9)</f>
        <v>6. 2. 2019</v>
      </c>
      <c r="N81" s="287"/>
      <c r="O81" s="287"/>
      <c r="P81" s="287"/>
      <c r="Q81" s="32"/>
      <c r="R81" s="33"/>
    </row>
    <row r="82" spans="2:47" s="1" customFormat="1" ht="6.95" customHeight="1">
      <c r="B82" s="31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3"/>
    </row>
    <row r="83" spans="2:47" s="1" customFormat="1" ht="15">
      <c r="B83" s="31"/>
      <c r="C83" s="28" t="s">
        <v>23</v>
      </c>
      <c r="D83" s="32"/>
      <c r="E83" s="32"/>
      <c r="F83" s="26" t="str">
        <f>E12</f>
        <v xml:space="preserve"> </v>
      </c>
      <c r="G83" s="32"/>
      <c r="H83" s="32"/>
      <c r="I83" s="32"/>
      <c r="J83" s="32"/>
      <c r="K83" s="28" t="s">
        <v>27</v>
      </c>
      <c r="L83" s="32"/>
      <c r="M83" s="268" t="str">
        <f>E18</f>
        <v xml:space="preserve"> </v>
      </c>
      <c r="N83" s="268"/>
      <c r="O83" s="268"/>
      <c r="P83" s="268"/>
      <c r="Q83" s="268"/>
      <c r="R83" s="33"/>
    </row>
    <row r="84" spans="2:47" s="1" customFormat="1" ht="14.45" customHeight="1">
      <c r="B84" s="31"/>
      <c r="C84" s="28" t="s">
        <v>26</v>
      </c>
      <c r="D84" s="32"/>
      <c r="E84" s="32"/>
      <c r="F84" s="26" t="str">
        <f>IF(E15="","",E15)</f>
        <v xml:space="preserve"> </v>
      </c>
      <c r="G84" s="32"/>
      <c r="H84" s="32"/>
      <c r="I84" s="32"/>
      <c r="J84" s="32"/>
      <c r="K84" s="28" t="s">
        <v>29</v>
      </c>
      <c r="L84" s="32"/>
      <c r="M84" s="268" t="str">
        <f>E21</f>
        <v xml:space="preserve"> </v>
      </c>
      <c r="N84" s="268"/>
      <c r="O84" s="268"/>
      <c r="P84" s="268"/>
      <c r="Q84" s="268"/>
      <c r="R84" s="33"/>
    </row>
    <row r="85" spans="2:47" s="1" customFormat="1" ht="10.35" customHeight="1">
      <c r="B85" s="31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3"/>
    </row>
    <row r="86" spans="2:47" s="1" customFormat="1" ht="29.25" customHeight="1">
      <c r="B86" s="31"/>
      <c r="C86" s="282" t="s">
        <v>95</v>
      </c>
      <c r="D86" s="283"/>
      <c r="E86" s="283"/>
      <c r="F86" s="283"/>
      <c r="G86" s="283"/>
      <c r="H86" s="98"/>
      <c r="I86" s="98"/>
      <c r="J86" s="98"/>
      <c r="K86" s="98"/>
      <c r="L86" s="98"/>
      <c r="M86" s="98"/>
      <c r="N86" s="282" t="s">
        <v>96</v>
      </c>
      <c r="O86" s="283"/>
      <c r="P86" s="283"/>
      <c r="Q86" s="283"/>
      <c r="R86" s="33"/>
    </row>
    <row r="87" spans="2:47" s="1" customFormat="1" ht="10.35" customHeight="1">
      <c r="B87" s="31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3"/>
    </row>
    <row r="88" spans="2:47" s="1" customFormat="1" ht="29.25" customHeight="1">
      <c r="B88" s="31"/>
      <c r="C88" s="106" t="s">
        <v>97</v>
      </c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296">
        <f>N121</f>
        <v>0</v>
      </c>
      <c r="O88" s="297"/>
      <c r="P88" s="297"/>
      <c r="Q88" s="297"/>
      <c r="R88" s="33"/>
      <c r="AU88" s="18" t="s">
        <v>98</v>
      </c>
    </row>
    <row r="89" spans="2:47" s="6" customFormat="1" ht="24.95" customHeight="1">
      <c r="B89" s="107"/>
      <c r="C89" s="108"/>
      <c r="D89" s="109" t="s">
        <v>99</v>
      </c>
      <c r="E89" s="108"/>
      <c r="F89" s="108"/>
      <c r="G89" s="108"/>
      <c r="H89" s="108"/>
      <c r="I89" s="108"/>
      <c r="J89" s="108"/>
      <c r="K89" s="108"/>
      <c r="L89" s="108"/>
      <c r="M89" s="108"/>
      <c r="N89" s="295">
        <f>N122</f>
        <v>0</v>
      </c>
      <c r="O89" s="300"/>
      <c r="P89" s="300"/>
      <c r="Q89" s="300"/>
      <c r="R89" s="110"/>
    </row>
    <row r="90" spans="2:47" s="7" customFormat="1" ht="19.899999999999999" customHeight="1">
      <c r="B90" s="111"/>
      <c r="C90" s="112"/>
      <c r="D90" s="113" t="s">
        <v>100</v>
      </c>
      <c r="E90" s="112"/>
      <c r="F90" s="112"/>
      <c r="G90" s="112"/>
      <c r="H90" s="112"/>
      <c r="I90" s="112"/>
      <c r="J90" s="112"/>
      <c r="K90" s="112"/>
      <c r="L90" s="112"/>
      <c r="M90" s="112"/>
      <c r="N90" s="298">
        <f>N123</f>
        <v>0</v>
      </c>
      <c r="O90" s="299"/>
      <c r="P90" s="299"/>
      <c r="Q90" s="299"/>
      <c r="R90" s="114"/>
    </row>
    <row r="91" spans="2:47" s="7" customFormat="1" ht="19.899999999999999" customHeight="1">
      <c r="B91" s="111"/>
      <c r="C91" s="112"/>
      <c r="D91" s="113" t="s">
        <v>104</v>
      </c>
      <c r="E91" s="112"/>
      <c r="F91" s="112"/>
      <c r="G91" s="112"/>
      <c r="H91" s="112"/>
      <c r="I91" s="112"/>
      <c r="J91" s="112"/>
      <c r="K91" s="112"/>
      <c r="L91" s="112"/>
      <c r="M91" s="112"/>
      <c r="N91" s="298">
        <f>N125</f>
        <v>0</v>
      </c>
      <c r="O91" s="299"/>
      <c r="P91" s="299"/>
      <c r="Q91" s="299"/>
      <c r="R91" s="114"/>
    </row>
    <row r="92" spans="2:47" s="7" customFormat="1" ht="19.899999999999999" customHeight="1">
      <c r="B92" s="111"/>
      <c r="C92" s="112"/>
      <c r="D92" s="113" t="s">
        <v>329</v>
      </c>
      <c r="E92" s="112"/>
      <c r="F92" s="112"/>
      <c r="G92" s="112"/>
      <c r="H92" s="112"/>
      <c r="I92" s="112"/>
      <c r="J92" s="112"/>
      <c r="K92" s="112"/>
      <c r="L92" s="112"/>
      <c r="M92" s="112"/>
      <c r="N92" s="298">
        <f>N127</f>
        <v>0</v>
      </c>
      <c r="O92" s="299"/>
      <c r="P92" s="299"/>
      <c r="Q92" s="299"/>
      <c r="R92" s="114"/>
    </row>
    <row r="93" spans="2:47" s="7" customFormat="1" ht="19.899999999999999" customHeight="1">
      <c r="B93" s="111"/>
      <c r="C93" s="112"/>
      <c r="D93" s="113" t="s">
        <v>105</v>
      </c>
      <c r="E93" s="112"/>
      <c r="F93" s="112"/>
      <c r="G93" s="112"/>
      <c r="H93" s="112"/>
      <c r="I93" s="112"/>
      <c r="J93" s="112"/>
      <c r="K93" s="112"/>
      <c r="L93" s="112"/>
      <c r="M93" s="112"/>
      <c r="N93" s="298">
        <f>N130</f>
        <v>0</v>
      </c>
      <c r="O93" s="299"/>
      <c r="P93" s="299"/>
      <c r="Q93" s="299"/>
      <c r="R93" s="114"/>
    </row>
    <row r="94" spans="2:47" s="7" customFormat="1" ht="19.899999999999999" customHeight="1">
      <c r="B94" s="111"/>
      <c r="C94" s="112"/>
      <c r="D94" s="113" t="s">
        <v>106</v>
      </c>
      <c r="E94" s="112"/>
      <c r="F94" s="112"/>
      <c r="G94" s="112"/>
      <c r="H94" s="112"/>
      <c r="I94" s="112"/>
      <c r="J94" s="112"/>
      <c r="K94" s="112"/>
      <c r="L94" s="112"/>
      <c r="M94" s="112"/>
      <c r="N94" s="298">
        <f>N136</f>
        <v>0</v>
      </c>
      <c r="O94" s="299"/>
      <c r="P94" s="299"/>
      <c r="Q94" s="299"/>
      <c r="R94" s="114"/>
    </row>
    <row r="95" spans="2:47" s="6" customFormat="1" ht="24.95" customHeight="1">
      <c r="B95" s="107"/>
      <c r="C95" s="108"/>
      <c r="D95" s="109" t="s">
        <v>107</v>
      </c>
      <c r="E95" s="108"/>
      <c r="F95" s="108"/>
      <c r="G95" s="108"/>
      <c r="H95" s="108"/>
      <c r="I95" s="108"/>
      <c r="J95" s="108"/>
      <c r="K95" s="108"/>
      <c r="L95" s="108"/>
      <c r="M95" s="108"/>
      <c r="N95" s="295">
        <f>N141</f>
        <v>0</v>
      </c>
      <c r="O95" s="300"/>
      <c r="P95" s="300"/>
      <c r="Q95" s="300"/>
      <c r="R95" s="110"/>
    </row>
    <row r="96" spans="2:47" s="7" customFormat="1" ht="19.899999999999999" customHeight="1">
      <c r="B96" s="111"/>
      <c r="C96" s="112"/>
      <c r="D96" s="113" t="s">
        <v>108</v>
      </c>
      <c r="E96" s="112"/>
      <c r="F96" s="112"/>
      <c r="G96" s="112"/>
      <c r="H96" s="112"/>
      <c r="I96" s="112"/>
      <c r="J96" s="112"/>
      <c r="K96" s="112"/>
      <c r="L96" s="112"/>
      <c r="M96" s="112"/>
      <c r="N96" s="298">
        <f>N142</f>
        <v>0</v>
      </c>
      <c r="O96" s="299"/>
      <c r="P96" s="299"/>
      <c r="Q96" s="299"/>
      <c r="R96" s="114"/>
    </row>
    <row r="97" spans="2:21" s="7" customFormat="1" ht="19.899999999999999" customHeight="1">
      <c r="B97" s="111"/>
      <c r="C97" s="112"/>
      <c r="D97" s="113" t="s">
        <v>330</v>
      </c>
      <c r="E97" s="112"/>
      <c r="F97" s="112"/>
      <c r="G97" s="112"/>
      <c r="H97" s="112"/>
      <c r="I97" s="112"/>
      <c r="J97" s="112"/>
      <c r="K97" s="112"/>
      <c r="L97" s="112"/>
      <c r="M97" s="112"/>
      <c r="N97" s="298">
        <f>N144</f>
        <v>0</v>
      </c>
      <c r="O97" s="299"/>
      <c r="P97" s="299"/>
      <c r="Q97" s="299"/>
      <c r="R97" s="114"/>
    </row>
    <row r="98" spans="2:21" s="7" customFormat="1" ht="19.899999999999999" customHeight="1">
      <c r="B98" s="111"/>
      <c r="C98" s="112"/>
      <c r="D98" s="113" t="s">
        <v>331</v>
      </c>
      <c r="E98" s="112"/>
      <c r="F98" s="112"/>
      <c r="G98" s="112"/>
      <c r="H98" s="112"/>
      <c r="I98" s="112"/>
      <c r="J98" s="112"/>
      <c r="K98" s="112"/>
      <c r="L98" s="112"/>
      <c r="M98" s="112"/>
      <c r="N98" s="298">
        <f>N153</f>
        <v>0</v>
      </c>
      <c r="O98" s="299"/>
      <c r="P98" s="299"/>
      <c r="Q98" s="299"/>
      <c r="R98" s="114"/>
    </row>
    <row r="99" spans="2:21" s="6" customFormat="1" ht="24.95" customHeight="1">
      <c r="B99" s="107"/>
      <c r="C99" s="108"/>
      <c r="D99" s="109" t="s">
        <v>116</v>
      </c>
      <c r="E99" s="108"/>
      <c r="F99" s="108"/>
      <c r="G99" s="108"/>
      <c r="H99" s="108"/>
      <c r="I99" s="108"/>
      <c r="J99" s="108"/>
      <c r="K99" s="108"/>
      <c r="L99" s="108"/>
      <c r="M99" s="108"/>
      <c r="N99" s="295">
        <f>N159</f>
        <v>0</v>
      </c>
      <c r="O99" s="300"/>
      <c r="P99" s="300"/>
      <c r="Q99" s="300"/>
      <c r="R99" s="110"/>
    </row>
    <row r="100" spans="2:21" s="7" customFormat="1" ht="19.899999999999999" customHeight="1">
      <c r="B100" s="111"/>
      <c r="C100" s="112"/>
      <c r="D100" s="113" t="s">
        <v>117</v>
      </c>
      <c r="E100" s="112"/>
      <c r="F100" s="112"/>
      <c r="G100" s="112"/>
      <c r="H100" s="112"/>
      <c r="I100" s="112"/>
      <c r="J100" s="112"/>
      <c r="K100" s="112"/>
      <c r="L100" s="112"/>
      <c r="M100" s="112"/>
      <c r="N100" s="298">
        <f>N160</f>
        <v>0</v>
      </c>
      <c r="O100" s="299"/>
      <c r="P100" s="299"/>
      <c r="Q100" s="299"/>
      <c r="R100" s="114"/>
    </row>
    <row r="101" spans="2:21" s="1" customFormat="1" ht="21.75" customHeight="1">
      <c r="B101" s="31"/>
      <c r="C101" s="32"/>
      <c r="D101" s="32"/>
      <c r="E101" s="32"/>
      <c r="F101" s="32"/>
      <c r="G101" s="32"/>
      <c r="H101" s="32"/>
      <c r="I101" s="32"/>
      <c r="J101" s="32"/>
      <c r="K101" s="32"/>
      <c r="L101" s="32"/>
      <c r="M101" s="32"/>
      <c r="N101" s="32"/>
      <c r="O101" s="32"/>
      <c r="P101" s="32"/>
      <c r="Q101" s="32"/>
      <c r="R101" s="33"/>
    </row>
    <row r="102" spans="2:21" s="1" customFormat="1" ht="29.25" customHeight="1">
      <c r="B102" s="31"/>
      <c r="C102" s="106"/>
      <c r="D102" s="32"/>
      <c r="E102" s="32"/>
      <c r="F102" s="32"/>
      <c r="G102" s="32"/>
      <c r="H102" s="32"/>
      <c r="I102" s="32"/>
      <c r="J102" s="32"/>
      <c r="K102" s="32"/>
      <c r="L102" s="32"/>
      <c r="M102" s="32"/>
      <c r="N102" s="297"/>
      <c r="O102" s="303"/>
      <c r="P102" s="303"/>
      <c r="Q102" s="303"/>
      <c r="R102" s="33"/>
      <c r="T102" s="115"/>
      <c r="U102" s="116" t="s">
        <v>33</v>
      </c>
    </row>
    <row r="103" spans="2:21" s="1" customFormat="1" ht="18" customHeight="1">
      <c r="B103" s="31"/>
      <c r="C103" s="32"/>
      <c r="D103" s="32"/>
      <c r="E103" s="32"/>
      <c r="F103" s="32"/>
      <c r="G103" s="32"/>
      <c r="H103" s="32"/>
      <c r="I103" s="32"/>
      <c r="J103" s="32"/>
      <c r="K103" s="32"/>
      <c r="L103" s="32"/>
      <c r="M103" s="32"/>
      <c r="N103" s="32"/>
      <c r="O103" s="32"/>
      <c r="P103" s="32"/>
      <c r="Q103" s="32"/>
      <c r="R103" s="33"/>
    </row>
    <row r="104" spans="2:21" s="1" customFormat="1" ht="29.25" customHeight="1">
      <c r="B104" s="31"/>
      <c r="C104" s="97" t="s">
        <v>511</v>
      </c>
      <c r="D104" s="98"/>
      <c r="E104" s="98"/>
      <c r="F104" s="98"/>
      <c r="G104" s="98"/>
      <c r="H104" s="98"/>
      <c r="I104" s="98"/>
      <c r="J104" s="98"/>
      <c r="K104" s="98"/>
      <c r="L104" s="304">
        <f>ROUND(SUM(N88+N102),2)</f>
        <v>0</v>
      </c>
      <c r="M104" s="304"/>
      <c r="N104" s="304"/>
      <c r="O104" s="304"/>
      <c r="P104" s="304"/>
      <c r="Q104" s="304"/>
      <c r="R104" s="33"/>
    </row>
    <row r="105" spans="2:21" s="1" customFormat="1" ht="6.95" customHeight="1">
      <c r="B105" s="55"/>
      <c r="C105" s="56"/>
      <c r="D105" s="56"/>
      <c r="E105" s="56"/>
      <c r="F105" s="56"/>
      <c r="G105" s="56"/>
      <c r="H105" s="56"/>
      <c r="I105" s="56"/>
      <c r="J105" s="56"/>
      <c r="K105" s="56"/>
      <c r="L105" s="56"/>
      <c r="M105" s="56"/>
      <c r="N105" s="56"/>
      <c r="O105" s="56"/>
      <c r="P105" s="56"/>
      <c r="Q105" s="56"/>
      <c r="R105" s="57"/>
    </row>
    <row r="109" spans="2:21" s="1" customFormat="1" ht="6.95" customHeight="1">
      <c r="B109" s="58"/>
      <c r="C109" s="59"/>
      <c r="D109" s="59"/>
      <c r="E109" s="59"/>
      <c r="F109" s="59"/>
      <c r="G109" s="59"/>
      <c r="H109" s="59"/>
      <c r="I109" s="59"/>
      <c r="J109" s="59"/>
      <c r="K109" s="59"/>
      <c r="L109" s="59"/>
      <c r="M109" s="59"/>
      <c r="N109" s="59"/>
      <c r="O109" s="59"/>
      <c r="P109" s="59"/>
      <c r="Q109" s="59"/>
      <c r="R109" s="60"/>
    </row>
    <row r="110" spans="2:21" s="1" customFormat="1" ht="36.950000000000003" customHeight="1">
      <c r="B110" s="31"/>
      <c r="C110" s="238" t="s">
        <v>118</v>
      </c>
      <c r="D110" s="284"/>
      <c r="E110" s="284"/>
      <c r="F110" s="284"/>
      <c r="G110" s="284"/>
      <c r="H110" s="284"/>
      <c r="I110" s="284"/>
      <c r="J110" s="284"/>
      <c r="K110" s="284"/>
      <c r="L110" s="284"/>
      <c r="M110" s="284"/>
      <c r="N110" s="284"/>
      <c r="O110" s="284"/>
      <c r="P110" s="284"/>
      <c r="Q110" s="284"/>
      <c r="R110" s="33"/>
    </row>
    <row r="111" spans="2:21" s="1" customFormat="1" ht="6.95" customHeight="1">
      <c r="B111" s="31"/>
      <c r="C111" s="32"/>
      <c r="D111" s="32"/>
      <c r="E111" s="32"/>
      <c r="F111" s="32"/>
      <c r="G111" s="32"/>
      <c r="H111" s="32"/>
      <c r="I111" s="32"/>
      <c r="J111" s="32"/>
      <c r="K111" s="32"/>
      <c r="L111" s="32"/>
      <c r="M111" s="32"/>
      <c r="N111" s="32"/>
      <c r="O111" s="32"/>
      <c r="P111" s="32"/>
      <c r="Q111" s="32"/>
      <c r="R111" s="33"/>
    </row>
    <row r="112" spans="2:21" s="1" customFormat="1" ht="30" customHeight="1">
      <c r="B112" s="31"/>
      <c r="C112" s="28" t="s">
        <v>16</v>
      </c>
      <c r="D112" s="32"/>
      <c r="E112" s="32"/>
      <c r="F112" s="285" t="str">
        <f>F6</f>
        <v xml:space="preserve"> Český rozhlas</v>
      </c>
      <c r="G112" s="286"/>
      <c r="H112" s="286"/>
      <c r="I112" s="286"/>
      <c r="J112" s="286"/>
      <c r="K112" s="286"/>
      <c r="L112" s="286"/>
      <c r="M112" s="286"/>
      <c r="N112" s="286"/>
      <c r="O112" s="286"/>
      <c r="P112" s="286"/>
      <c r="Q112" s="32"/>
      <c r="R112" s="33"/>
    </row>
    <row r="113" spans="2:65" s="1" customFormat="1" ht="36.950000000000003" customHeight="1">
      <c r="B113" s="31"/>
      <c r="C113" s="65" t="s">
        <v>92</v>
      </c>
      <c r="D113" s="32"/>
      <c r="E113" s="32"/>
      <c r="F113" s="244">
        <v>8</v>
      </c>
      <c r="G113" s="284"/>
      <c r="H113" s="284"/>
      <c r="I113" s="284"/>
      <c r="J113" s="284"/>
      <c r="K113" s="284"/>
      <c r="L113" s="284"/>
      <c r="M113" s="284"/>
      <c r="N113" s="284"/>
      <c r="O113" s="284"/>
      <c r="P113" s="284"/>
      <c r="Q113" s="32"/>
      <c r="R113" s="33"/>
    </row>
    <row r="114" spans="2:65" s="1" customFormat="1" ht="6.95" customHeight="1">
      <c r="B114" s="31"/>
      <c r="C114" s="32"/>
      <c r="D114" s="32"/>
      <c r="E114" s="32"/>
      <c r="F114" s="32"/>
      <c r="G114" s="32"/>
      <c r="H114" s="32"/>
      <c r="I114" s="32"/>
      <c r="J114" s="32"/>
      <c r="K114" s="32"/>
      <c r="L114" s="32"/>
      <c r="M114" s="32"/>
      <c r="N114" s="32"/>
      <c r="O114" s="32"/>
      <c r="P114" s="32"/>
      <c r="Q114" s="32"/>
      <c r="R114" s="33"/>
    </row>
    <row r="115" spans="2:65" s="1" customFormat="1" ht="18" customHeight="1">
      <c r="B115" s="31"/>
      <c r="C115" s="28" t="s">
        <v>19</v>
      </c>
      <c r="D115" s="32"/>
      <c r="E115" s="32"/>
      <c r="F115" s="26" t="str">
        <f>F9</f>
        <v xml:space="preserve"> </v>
      </c>
      <c r="G115" s="32"/>
      <c r="H115" s="32"/>
      <c r="I115" s="32"/>
      <c r="J115" s="32"/>
      <c r="K115" s="28" t="s">
        <v>21</v>
      </c>
      <c r="L115" s="32"/>
      <c r="M115" s="287" t="str">
        <f>IF(O9="","",O9)</f>
        <v>6. 2. 2019</v>
      </c>
      <c r="N115" s="287"/>
      <c r="O115" s="287"/>
      <c r="P115" s="287"/>
      <c r="Q115" s="32"/>
      <c r="R115" s="33"/>
    </row>
    <row r="116" spans="2:65" s="1" customFormat="1" ht="6.95" customHeight="1">
      <c r="B116" s="31"/>
      <c r="C116" s="32"/>
      <c r="D116" s="32"/>
      <c r="E116" s="32"/>
      <c r="F116" s="32"/>
      <c r="G116" s="32"/>
      <c r="H116" s="32"/>
      <c r="I116" s="32"/>
      <c r="J116" s="32"/>
      <c r="K116" s="32"/>
      <c r="L116" s="32"/>
      <c r="M116" s="32"/>
      <c r="N116" s="32"/>
      <c r="O116" s="32"/>
      <c r="P116" s="32"/>
      <c r="Q116" s="32"/>
      <c r="R116" s="33"/>
    </row>
    <row r="117" spans="2:65" s="1" customFormat="1" ht="15">
      <c r="B117" s="31"/>
      <c r="C117" s="28" t="s">
        <v>23</v>
      </c>
      <c r="D117" s="32"/>
      <c r="E117" s="32"/>
      <c r="F117" s="26" t="str">
        <f>E12</f>
        <v xml:space="preserve"> </v>
      </c>
      <c r="G117" s="32"/>
      <c r="H117" s="32"/>
      <c r="I117" s="32"/>
      <c r="J117" s="32"/>
      <c r="K117" s="28" t="s">
        <v>27</v>
      </c>
      <c r="L117" s="32"/>
      <c r="M117" s="268" t="str">
        <f>E18</f>
        <v xml:space="preserve"> </v>
      </c>
      <c r="N117" s="268"/>
      <c r="O117" s="268"/>
      <c r="P117" s="268"/>
      <c r="Q117" s="268"/>
      <c r="R117" s="33"/>
    </row>
    <row r="118" spans="2:65" s="1" customFormat="1" ht="14.45" customHeight="1">
      <c r="B118" s="31"/>
      <c r="C118" s="28" t="s">
        <v>26</v>
      </c>
      <c r="D118" s="32"/>
      <c r="E118" s="32"/>
      <c r="F118" s="26" t="str">
        <f>IF(E15="","",E15)</f>
        <v xml:space="preserve"> </v>
      </c>
      <c r="G118" s="32"/>
      <c r="H118" s="32"/>
      <c r="I118" s="32"/>
      <c r="J118" s="32"/>
      <c r="K118" s="28" t="s">
        <v>29</v>
      </c>
      <c r="L118" s="32"/>
      <c r="M118" s="268" t="str">
        <f>E21</f>
        <v xml:space="preserve"> </v>
      </c>
      <c r="N118" s="268"/>
      <c r="O118" s="268"/>
      <c r="P118" s="268"/>
      <c r="Q118" s="268"/>
      <c r="R118" s="33"/>
    </row>
    <row r="119" spans="2:65" s="1" customFormat="1" ht="10.35" customHeight="1">
      <c r="B119" s="31"/>
      <c r="C119" s="32"/>
      <c r="D119" s="32"/>
      <c r="E119" s="32"/>
      <c r="F119" s="32"/>
      <c r="G119" s="32"/>
      <c r="H119" s="32"/>
      <c r="I119" s="32"/>
      <c r="J119" s="32"/>
      <c r="K119" s="32"/>
      <c r="L119" s="32"/>
      <c r="M119" s="32"/>
      <c r="N119" s="32"/>
      <c r="O119" s="32"/>
      <c r="P119" s="32"/>
      <c r="Q119" s="32"/>
      <c r="R119" s="33"/>
    </row>
    <row r="120" spans="2:65" s="8" customFormat="1" ht="29.25" customHeight="1">
      <c r="B120" s="117"/>
      <c r="C120" s="118" t="s">
        <v>119</v>
      </c>
      <c r="D120" s="119" t="s">
        <v>120</v>
      </c>
      <c r="E120" s="119" t="s">
        <v>51</v>
      </c>
      <c r="F120" s="292" t="s">
        <v>121</v>
      </c>
      <c r="G120" s="292"/>
      <c r="H120" s="292"/>
      <c r="I120" s="292"/>
      <c r="J120" s="119" t="s">
        <v>122</v>
      </c>
      <c r="K120" s="119" t="s">
        <v>123</v>
      </c>
      <c r="L120" s="292" t="s">
        <v>124</v>
      </c>
      <c r="M120" s="292"/>
      <c r="N120" s="292" t="s">
        <v>96</v>
      </c>
      <c r="O120" s="292"/>
      <c r="P120" s="292"/>
      <c r="Q120" s="293"/>
      <c r="R120" s="120"/>
      <c r="T120" s="72" t="s">
        <v>125</v>
      </c>
      <c r="U120" s="73" t="s">
        <v>33</v>
      </c>
      <c r="V120" s="73" t="s">
        <v>126</v>
      </c>
      <c r="W120" s="73" t="s">
        <v>127</v>
      </c>
      <c r="X120" s="73" t="s">
        <v>128</v>
      </c>
      <c r="Y120" s="73" t="s">
        <v>129</v>
      </c>
      <c r="Z120" s="73" t="s">
        <v>130</v>
      </c>
      <c r="AA120" s="74" t="s">
        <v>131</v>
      </c>
    </row>
    <row r="121" spans="2:65" s="1" customFormat="1" ht="29.25" customHeight="1">
      <c r="B121" s="31"/>
      <c r="C121" s="76" t="s">
        <v>93</v>
      </c>
      <c r="D121" s="32"/>
      <c r="E121" s="32"/>
      <c r="F121" s="32"/>
      <c r="G121" s="32"/>
      <c r="H121" s="32"/>
      <c r="I121" s="32"/>
      <c r="J121" s="32"/>
      <c r="K121" s="32"/>
      <c r="L121" s="32"/>
      <c r="M121" s="32"/>
      <c r="N121" s="301">
        <f>N122+N141+N159</f>
        <v>0</v>
      </c>
      <c r="O121" s="302"/>
      <c r="P121" s="302"/>
      <c r="Q121" s="302"/>
      <c r="R121" s="33"/>
      <c r="T121" s="75"/>
      <c r="U121" s="47"/>
      <c r="V121" s="47"/>
      <c r="W121" s="121">
        <f>W122+W141+W159</f>
        <v>0</v>
      </c>
      <c r="X121" s="47"/>
      <c r="Y121" s="121">
        <f>Y122+Y141+Y159</f>
        <v>0</v>
      </c>
      <c r="Z121" s="47"/>
      <c r="AA121" s="122">
        <f>AA122+AA141+AA159</f>
        <v>0</v>
      </c>
      <c r="AT121" s="18" t="s">
        <v>67</v>
      </c>
      <c r="AU121" s="18" t="s">
        <v>98</v>
      </c>
      <c r="BK121" s="123">
        <f>BK122+BK141+BK159</f>
        <v>0</v>
      </c>
    </row>
    <row r="122" spans="2:65" s="9" customFormat="1" ht="37.35" customHeight="1">
      <c r="B122" s="124"/>
      <c r="C122" s="125"/>
      <c r="D122" s="126" t="s">
        <v>99</v>
      </c>
      <c r="E122" s="126"/>
      <c r="F122" s="126"/>
      <c r="G122" s="126"/>
      <c r="H122" s="126"/>
      <c r="I122" s="126"/>
      <c r="J122" s="126"/>
      <c r="K122" s="126"/>
      <c r="L122" s="126"/>
      <c r="M122" s="126"/>
      <c r="N122" s="294">
        <f>N123+N125+N127+N130+N136</f>
        <v>0</v>
      </c>
      <c r="O122" s="295"/>
      <c r="P122" s="295"/>
      <c r="Q122" s="295"/>
      <c r="R122" s="127"/>
      <c r="T122" s="128"/>
      <c r="U122" s="125"/>
      <c r="V122" s="125"/>
      <c r="W122" s="129">
        <f>W123+W125+W127+W130+W136</f>
        <v>0</v>
      </c>
      <c r="X122" s="125"/>
      <c r="Y122" s="129">
        <f>Y123+Y125+Y127+Y130+Y136</f>
        <v>0</v>
      </c>
      <c r="Z122" s="125"/>
      <c r="AA122" s="130">
        <f>AA123+AA125+AA127+AA130+AA136</f>
        <v>0</v>
      </c>
      <c r="AR122" s="131" t="s">
        <v>74</v>
      </c>
      <c r="AT122" s="132" t="s">
        <v>67</v>
      </c>
      <c r="AU122" s="132" t="s">
        <v>68</v>
      </c>
      <c r="AY122" s="131" t="s">
        <v>132</v>
      </c>
      <c r="BK122" s="133">
        <f>BK123+BK125+BK127+BK130+BK136</f>
        <v>0</v>
      </c>
    </row>
    <row r="123" spans="2:65" s="9" customFormat="1" ht="19.899999999999999" customHeight="1">
      <c r="B123" s="124"/>
      <c r="C123" s="125"/>
      <c r="D123" s="134" t="s">
        <v>100</v>
      </c>
      <c r="E123" s="134"/>
      <c r="F123" s="134"/>
      <c r="G123" s="134"/>
      <c r="H123" s="134"/>
      <c r="I123" s="134"/>
      <c r="J123" s="134"/>
      <c r="K123" s="134"/>
      <c r="L123" s="134"/>
      <c r="M123" s="134"/>
      <c r="N123" s="273">
        <f>BK123</f>
        <v>0</v>
      </c>
      <c r="O123" s="274"/>
      <c r="P123" s="274"/>
      <c r="Q123" s="274"/>
      <c r="R123" s="127"/>
      <c r="T123" s="128"/>
      <c r="U123" s="125"/>
      <c r="V123" s="125"/>
      <c r="W123" s="129">
        <f>W124</f>
        <v>0</v>
      </c>
      <c r="X123" s="125"/>
      <c r="Y123" s="129">
        <f>Y124</f>
        <v>0</v>
      </c>
      <c r="Z123" s="125"/>
      <c r="AA123" s="130">
        <f>AA124</f>
        <v>0</v>
      </c>
      <c r="AR123" s="131" t="s">
        <v>74</v>
      </c>
      <c r="AT123" s="132" t="s">
        <v>67</v>
      </c>
      <c r="AU123" s="132" t="s">
        <v>74</v>
      </c>
      <c r="AY123" s="131" t="s">
        <v>132</v>
      </c>
      <c r="BK123" s="133">
        <f>BK124</f>
        <v>0</v>
      </c>
    </row>
    <row r="124" spans="2:65" s="1" customFormat="1" ht="38.25" customHeight="1">
      <c r="B124" s="135"/>
      <c r="C124" s="136">
        <v>1</v>
      </c>
      <c r="D124" s="136" t="s">
        <v>133</v>
      </c>
      <c r="E124" s="137" t="s">
        <v>138</v>
      </c>
      <c r="F124" s="275" t="s">
        <v>139</v>
      </c>
      <c r="G124" s="275"/>
      <c r="H124" s="275"/>
      <c r="I124" s="275"/>
      <c r="J124" s="138" t="s">
        <v>136</v>
      </c>
      <c r="K124" s="139">
        <v>15</v>
      </c>
      <c r="L124" s="271"/>
      <c r="M124" s="271"/>
      <c r="N124" s="271">
        <f>ROUND(L124*K124,2)</f>
        <v>0</v>
      </c>
      <c r="O124" s="271"/>
      <c r="P124" s="271"/>
      <c r="Q124" s="271"/>
      <c r="R124" s="140"/>
      <c r="T124" s="141" t="s">
        <v>5</v>
      </c>
      <c r="U124" s="40" t="s">
        <v>34</v>
      </c>
      <c r="V124" s="142">
        <v>0</v>
      </c>
      <c r="W124" s="142">
        <f>V124*K124</f>
        <v>0</v>
      </c>
      <c r="X124" s="142">
        <v>0</v>
      </c>
      <c r="Y124" s="142">
        <f>X124*K124</f>
        <v>0</v>
      </c>
      <c r="Z124" s="142">
        <v>0</v>
      </c>
      <c r="AA124" s="143">
        <f>Z124*K124</f>
        <v>0</v>
      </c>
      <c r="AR124" s="18" t="s">
        <v>137</v>
      </c>
      <c r="AT124" s="18" t="s">
        <v>133</v>
      </c>
      <c r="AU124" s="18" t="s">
        <v>90</v>
      </c>
      <c r="AY124" s="18" t="s">
        <v>132</v>
      </c>
      <c r="BE124" s="144">
        <f>IF(U124="základní",N124,0)</f>
        <v>0</v>
      </c>
      <c r="BF124" s="144">
        <f>IF(U124="snížená",N124,0)</f>
        <v>0</v>
      </c>
      <c r="BG124" s="144">
        <f>IF(U124="zákl. přenesená",N124,0)</f>
        <v>0</v>
      </c>
      <c r="BH124" s="144">
        <f>IF(U124="sníž. přenesená",N124,0)</f>
        <v>0</v>
      </c>
      <c r="BI124" s="144">
        <f>IF(U124="nulová",N124,0)</f>
        <v>0</v>
      </c>
      <c r="BJ124" s="18" t="s">
        <v>74</v>
      </c>
      <c r="BK124" s="144">
        <f>ROUND(L124*K124,2)</f>
        <v>0</v>
      </c>
      <c r="BL124" s="18" t="s">
        <v>137</v>
      </c>
      <c r="BM124" s="18" t="s">
        <v>90</v>
      </c>
    </row>
    <row r="125" spans="2:65" s="9" customFormat="1" ht="29.85" customHeight="1">
      <c r="B125" s="124"/>
      <c r="C125" s="125"/>
      <c r="D125" s="134" t="s">
        <v>104</v>
      </c>
      <c r="E125" s="134"/>
      <c r="F125" s="134"/>
      <c r="G125" s="134"/>
      <c r="H125" s="134"/>
      <c r="I125" s="134"/>
      <c r="J125" s="134"/>
      <c r="K125" s="134"/>
      <c r="L125" s="134"/>
      <c r="M125" s="134"/>
      <c r="N125" s="278">
        <f>BK125</f>
        <v>0</v>
      </c>
      <c r="O125" s="279"/>
      <c r="P125" s="279"/>
      <c r="Q125" s="279"/>
      <c r="R125" s="127"/>
      <c r="T125" s="128"/>
      <c r="U125" s="125"/>
      <c r="V125" s="125"/>
      <c r="W125" s="129">
        <f>W126</f>
        <v>0</v>
      </c>
      <c r="X125" s="125"/>
      <c r="Y125" s="129">
        <f>Y126</f>
        <v>0</v>
      </c>
      <c r="Z125" s="125"/>
      <c r="AA125" s="130">
        <f>AA126</f>
        <v>0</v>
      </c>
      <c r="AR125" s="131" t="s">
        <v>74</v>
      </c>
      <c r="AT125" s="132" t="s">
        <v>67</v>
      </c>
      <c r="AU125" s="132" t="s">
        <v>74</v>
      </c>
      <c r="AY125" s="131" t="s">
        <v>132</v>
      </c>
      <c r="BK125" s="133">
        <f>BK126</f>
        <v>0</v>
      </c>
    </row>
    <row r="126" spans="2:65" s="1" customFormat="1" ht="25.5" customHeight="1">
      <c r="B126" s="135"/>
      <c r="C126" s="136">
        <v>2</v>
      </c>
      <c r="D126" s="136" t="s">
        <v>133</v>
      </c>
      <c r="E126" s="137" t="s">
        <v>332</v>
      </c>
      <c r="F126" s="275" t="s">
        <v>333</v>
      </c>
      <c r="G126" s="275"/>
      <c r="H126" s="275"/>
      <c r="I126" s="275"/>
      <c r="J126" s="138" t="s">
        <v>148</v>
      </c>
      <c r="K126" s="139">
        <v>21</v>
      </c>
      <c r="L126" s="271"/>
      <c r="M126" s="271"/>
      <c r="N126" s="271">
        <f>ROUND(L126*K126,2)</f>
        <v>0</v>
      </c>
      <c r="O126" s="271"/>
      <c r="P126" s="271"/>
      <c r="Q126" s="271"/>
      <c r="R126" s="140"/>
      <c r="T126" s="141" t="s">
        <v>5</v>
      </c>
      <c r="U126" s="40" t="s">
        <v>34</v>
      </c>
      <c r="V126" s="142">
        <v>0</v>
      </c>
      <c r="W126" s="142">
        <f>V126*K126</f>
        <v>0</v>
      </c>
      <c r="X126" s="142">
        <v>0</v>
      </c>
      <c r="Y126" s="142">
        <f>X126*K126</f>
        <v>0</v>
      </c>
      <c r="Z126" s="142">
        <v>0</v>
      </c>
      <c r="AA126" s="143">
        <f>Z126*K126</f>
        <v>0</v>
      </c>
      <c r="AR126" s="18" t="s">
        <v>137</v>
      </c>
      <c r="AT126" s="18" t="s">
        <v>133</v>
      </c>
      <c r="AU126" s="18" t="s">
        <v>90</v>
      </c>
      <c r="AY126" s="18" t="s">
        <v>132</v>
      </c>
      <c r="BE126" s="144">
        <f>IF(U126="základní",N126,0)</f>
        <v>0</v>
      </c>
      <c r="BF126" s="144">
        <f>IF(U126="snížená",N126,0)</f>
        <v>0</v>
      </c>
      <c r="BG126" s="144">
        <f>IF(U126="zákl. přenesená",N126,0)</f>
        <v>0</v>
      </c>
      <c r="BH126" s="144">
        <f>IF(U126="sníž. přenesená",N126,0)</f>
        <v>0</v>
      </c>
      <c r="BI126" s="144">
        <f>IF(U126="nulová",N126,0)</f>
        <v>0</v>
      </c>
      <c r="BJ126" s="18" t="s">
        <v>74</v>
      </c>
      <c r="BK126" s="144">
        <f>ROUND(L126*K126,2)</f>
        <v>0</v>
      </c>
      <c r="BL126" s="18" t="s">
        <v>137</v>
      </c>
      <c r="BM126" s="18" t="s">
        <v>137</v>
      </c>
    </row>
    <row r="127" spans="2:65" s="9" customFormat="1" ht="29.85" customHeight="1">
      <c r="B127" s="124"/>
      <c r="C127" s="125"/>
      <c r="D127" s="134" t="s">
        <v>329</v>
      </c>
      <c r="E127" s="134"/>
      <c r="F127" s="134"/>
      <c r="G127" s="134"/>
      <c r="H127" s="134"/>
      <c r="I127" s="134"/>
      <c r="J127" s="134"/>
      <c r="K127" s="134"/>
      <c r="L127" s="134"/>
      <c r="M127" s="134"/>
      <c r="N127" s="278">
        <f>BK127</f>
        <v>0</v>
      </c>
      <c r="O127" s="279"/>
      <c r="P127" s="279"/>
      <c r="Q127" s="279"/>
      <c r="R127" s="127"/>
      <c r="T127" s="128"/>
      <c r="U127" s="125"/>
      <c r="V127" s="125"/>
      <c r="W127" s="129">
        <f>SUM(W128:W129)</f>
        <v>0</v>
      </c>
      <c r="X127" s="125"/>
      <c r="Y127" s="129">
        <f>SUM(Y128:Y129)</f>
        <v>0</v>
      </c>
      <c r="Z127" s="125"/>
      <c r="AA127" s="130">
        <f>SUM(AA128:AA129)</f>
        <v>0</v>
      </c>
      <c r="AR127" s="131" t="s">
        <v>74</v>
      </c>
      <c r="AT127" s="132" t="s">
        <v>67</v>
      </c>
      <c r="AU127" s="132" t="s">
        <v>74</v>
      </c>
      <c r="AY127" s="131" t="s">
        <v>132</v>
      </c>
      <c r="BK127" s="133">
        <f>SUM(BK128:BK129)</f>
        <v>0</v>
      </c>
    </row>
    <row r="128" spans="2:65" s="1" customFormat="1" ht="25.5" customHeight="1">
      <c r="B128" s="135"/>
      <c r="C128" s="136">
        <v>3</v>
      </c>
      <c r="D128" s="136" t="s">
        <v>133</v>
      </c>
      <c r="E128" s="137" t="s">
        <v>334</v>
      </c>
      <c r="F128" s="275" t="s">
        <v>447</v>
      </c>
      <c r="G128" s="275"/>
      <c r="H128" s="275"/>
      <c r="I128" s="275"/>
      <c r="J128" s="138" t="s">
        <v>201</v>
      </c>
      <c r="K128" s="139">
        <v>3</v>
      </c>
      <c r="L128" s="271"/>
      <c r="M128" s="271"/>
      <c r="N128" s="271">
        <f>ROUND(L128*K128,2)</f>
        <v>0</v>
      </c>
      <c r="O128" s="271"/>
      <c r="P128" s="271"/>
      <c r="Q128" s="271"/>
      <c r="R128" s="140"/>
      <c r="T128" s="141" t="s">
        <v>5</v>
      </c>
      <c r="U128" s="40" t="s">
        <v>34</v>
      </c>
      <c r="V128" s="142">
        <v>0</v>
      </c>
      <c r="W128" s="142">
        <f>V128*K128</f>
        <v>0</v>
      </c>
      <c r="X128" s="142">
        <v>0</v>
      </c>
      <c r="Y128" s="142">
        <f>X128*K128</f>
        <v>0</v>
      </c>
      <c r="Z128" s="142">
        <v>0</v>
      </c>
      <c r="AA128" s="143">
        <f>Z128*K128</f>
        <v>0</v>
      </c>
      <c r="AR128" s="18" t="s">
        <v>137</v>
      </c>
      <c r="AT128" s="18" t="s">
        <v>133</v>
      </c>
      <c r="AU128" s="18" t="s">
        <v>90</v>
      </c>
      <c r="AY128" s="18" t="s">
        <v>132</v>
      </c>
      <c r="BE128" s="144">
        <f>IF(U128="základní",N128,0)</f>
        <v>0</v>
      </c>
      <c r="BF128" s="144">
        <f>IF(U128="snížená",N128,0)</f>
        <v>0</v>
      </c>
      <c r="BG128" s="144">
        <f>IF(U128="zákl. přenesená",N128,0)</f>
        <v>0</v>
      </c>
      <c r="BH128" s="144">
        <f>IF(U128="sníž. přenesená",N128,0)</f>
        <v>0</v>
      </c>
      <c r="BI128" s="144">
        <f>IF(U128="nulová",N128,0)</f>
        <v>0</v>
      </c>
      <c r="BJ128" s="18" t="s">
        <v>74</v>
      </c>
      <c r="BK128" s="144">
        <f>ROUND(L128*K128,2)</f>
        <v>0</v>
      </c>
      <c r="BL128" s="18" t="s">
        <v>137</v>
      </c>
      <c r="BM128" s="18" t="s">
        <v>142</v>
      </c>
    </row>
    <row r="129" spans="2:65" s="1" customFormat="1" ht="25.5" customHeight="1">
      <c r="B129" s="135"/>
      <c r="C129" s="146">
        <v>4</v>
      </c>
      <c r="D129" s="146" t="s">
        <v>172</v>
      </c>
      <c r="E129" s="147" t="s">
        <v>335</v>
      </c>
      <c r="F129" s="280" t="s">
        <v>464</v>
      </c>
      <c r="G129" s="280"/>
      <c r="H129" s="280"/>
      <c r="I129" s="280"/>
      <c r="J129" s="148" t="s">
        <v>201</v>
      </c>
      <c r="K129" s="149">
        <v>3</v>
      </c>
      <c r="L129" s="272"/>
      <c r="M129" s="272"/>
      <c r="N129" s="272">
        <f>ROUND(L129*K129,2)</f>
        <v>0</v>
      </c>
      <c r="O129" s="271"/>
      <c r="P129" s="271"/>
      <c r="Q129" s="271"/>
      <c r="R129" s="140"/>
      <c r="T129" s="141" t="s">
        <v>5</v>
      </c>
      <c r="U129" s="40" t="s">
        <v>34</v>
      </c>
      <c r="V129" s="142">
        <v>0</v>
      </c>
      <c r="W129" s="142">
        <f>V129*K129</f>
        <v>0</v>
      </c>
      <c r="X129" s="142">
        <v>0</v>
      </c>
      <c r="Y129" s="142">
        <f>X129*K129</f>
        <v>0</v>
      </c>
      <c r="Z129" s="142">
        <v>0</v>
      </c>
      <c r="AA129" s="143">
        <f>Z129*K129</f>
        <v>0</v>
      </c>
      <c r="AR129" s="18" t="s">
        <v>145</v>
      </c>
      <c r="AT129" s="18" t="s">
        <v>172</v>
      </c>
      <c r="AU129" s="18" t="s">
        <v>90</v>
      </c>
      <c r="AY129" s="18" t="s">
        <v>132</v>
      </c>
      <c r="BE129" s="144">
        <f>IF(U129="základní",N129,0)</f>
        <v>0</v>
      </c>
      <c r="BF129" s="144">
        <f>IF(U129="snížená",N129,0)</f>
        <v>0</v>
      </c>
      <c r="BG129" s="144">
        <f>IF(U129="zákl. přenesená",N129,0)</f>
        <v>0</v>
      </c>
      <c r="BH129" s="144">
        <f>IF(U129="sníž. přenesená",N129,0)</f>
        <v>0</v>
      </c>
      <c r="BI129" s="144">
        <f>IF(U129="nulová",N129,0)</f>
        <v>0</v>
      </c>
      <c r="BJ129" s="18" t="s">
        <v>74</v>
      </c>
      <c r="BK129" s="144">
        <f>ROUND(L129*K129,2)</f>
        <v>0</v>
      </c>
      <c r="BL129" s="18" t="s">
        <v>137</v>
      </c>
      <c r="BM129" s="18" t="s">
        <v>145</v>
      </c>
    </row>
    <row r="130" spans="2:65" s="9" customFormat="1" ht="29.85" customHeight="1">
      <c r="B130" s="124"/>
      <c r="C130" s="125"/>
      <c r="D130" s="134" t="s">
        <v>105</v>
      </c>
      <c r="E130" s="134"/>
      <c r="F130" s="134"/>
      <c r="G130" s="134"/>
      <c r="H130" s="134"/>
      <c r="I130" s="134"/>
      <c r="J130" s="134"/>
      <c r="K130" s="134"/>
      <c r="L130" s="134"/>
      <c r="M130" s="134"/>
      <c r="N130" s="278">
        <f>SUM(N131:Q140)</f>
        <v>0</v>
      </c>
      <c r="O130" s="279"/>
      <c r="P130" s="279"/>
      <c r="Q130" s="279"/>
      <c r="R130" s="127"/>
      <c r="T130" s="128"/>
      <c r="U130" s="125"/>
      <c r="V130" s="125"/>
      <c r="W130" s="129">
        <f>SUM(W131:W135)</f>
        <v>0</v>
      </c>
      <c r="X130" s="125"/>
      <c r="Y130" s="129">
        <f>SUM(Y131:Y135)</f>
        <v>0</v>
      </c>
      <c r="Z130" s="125"/>
      <c r="AA130" s="130">
        <f>SUM(AA131:AA135)</f>
        <v>0</v>
      </c>
      <c r="AR130" s="131" t="s">
        <v>74</v>
      </c>
      <c r="AT130" s="132" t="s">
        <v>67</v>
      </c>
      <c r="AU130" s="132" t="s">
        <v>74</v>
      </c>
      <c r="AY130" s="131" t="s">
        <v>132</v>
      </c>
      <c r="BK130" s="133">
        <f>SUM(BK131:BK135)</f>
        <v>0</v>
      </c>
    </row>
    <row r="131" spans="2:65" s="1" customFormat="1" ht="25.5" customHeight="1">
      <c r="B131" s="135"/>
      <c r="C131" s="136">
        <v>5</v>
      </c>
      <c r="D131" s="136" t="s">
        <v>133</v>
      </c>
      <c r="E131" s="137" t="s">
        <v>336</v>
      </c>
      <c r="F131" s="275" t="s">
        <v>337</v>
      </c>
      <c r="G131" s="275"/>
      <c r="H131" s="275"/>
      <c r="I131" s="275"/>
      <c r="J131" s="138" t="s">
        <v>201</v>
      </c>
      <c r="K131" s="139">
        <v>3</v>
      </c>
      <c r="L131" s="271"/>
      <c r="M131" s="271"/>
      <c r="N131" s="271">
        <f>ROUND(L131*K131,2)</f>
        <v>0</v>
      </c>
      <c r="O131" s="271"/>
      <c r="P131" s="271"/>
      <c r="Q131" s="271"/>
      <c r="R131" s="140"/>
      <c r="T131" s="141" t="s">
        <v>5</v>
      </c>
      <c r="U131" s="40" t="s">
        <v>34</v>
      </c>
      <c r="V131" s="142">
        <v>0</v>
      </c>
      <c r="W131" s="142">
        <f>V131*K131</f>
        <v>0</v>
      </c>
      <c r="X131" s="142">
        <v>0</v>
      </c>
      <c r="Y131" s="142">
        <f>X131*K131</f>
        <v>0</v>
      </c>
      <c r="Z131" s="142">
        <v>0</v>
      </c>
      <c r="AA131" s="143">
        <f>Z131*K131</f>
        <v>0</v>
      </c>
      <c r="AR131" s="18" t="s">
        <v>137</v>
      </c>
      <c r="AT131" s="18" t="s">
        <v>133</v>
      </c>
      <c r="AU131" s="18" t="s">
        <v>90</v>
      </c>
      <c r="AY131" s="18" t="s">
        <v>132</v>
      </c>
      <c r="BE131" s="144">
        <f>IF(U131="základní",N131,0)</f>
        <v>0</v>
      </c>
      <c r="BF131" s="144">
        <f>IF(U131="snížená",N131,0)</f>
        <v>0</v>
      </c>
      <c r="BG131" s="144">
        <f>IF(U131="zákl. přenesená",N131,0)</f>
        <v>0</v>
      </c>
      <c r="BH131" s="144">
        <f>IF(U131="sníž. přenesená",N131,0)</f>
        <v>0</v>
      </c>
      <c r="BI131" s="144">
        <f>IF(U131="nulová",N131,0)</f>
        <v>0</v>
      </c>
      <c r="BJ131" s="18" t="s">
        <v>74</v>
      </c>
      <c r="BK131" s="144">
        <f>ROUND(L131*K131,2)</f>
        <v>0</v>
      </c>
      <c r="BL131" s="18" t="s">
        <v>137</v>
      </c>
      <c r="BM131" s="18" t="s">
        <v>149</v>
      </c>
    </row>
    <row r="132" spans="2:65" s="1" customFormat="1" ht="25.5" customHeight="1">
      <c r="B132" s="135"/>
      <c r="C132" s="136">
        <v>6</v>
      </c>
      <c r="D132" s="136" t="s">
        <v>133</v>
      </c>
      <c r="E132" s="137" t="s">
        <v>338</v>
      </c>
      <c r="F132" s="275" t="s">
        <v>339</v>
      </c>
      <c r="G132" s="275"/>
      <c r="H132" s="275"/>
      <c r="I132" s="275"/>
      <c r="J132" s="138" t="s">
        <v>201</v>
      </c>
      <c r="K132" s="139">
        <v>5</v>
      </c>
      <c r="L132" s="271"/>
      <c r="M132" s="271"/>
      <c r="N132" s="271">
        <f>ROUND(L132*K132,2)</f>
        <v>0</v>
      </c>
      <c r="O132" s="271"/>
      <c r="P132" s="271"/>
      <c r="Q132" s="271"/>
      <c r="R132" s="140"/>
      <c r="T132" s="141" t="s">
        <v>5</v>
      </c>
      <c r="U132" s="40" t="s">
        <v>34</v>
      </c>
      <c r="V132" s="142">
        <v>0</v>
      </c>
      <c r="W132" s="142">
        <f>V132*K132</f>
        <v>0</v>
      </c>
      <c r="X132" s="142">
        <v>0</v>
      </c>
      <c r="Y132" s="142">
        <f>X132*K132</f>
        <v>0</v>
      </c>
      <c r="Z132" s="142">
        <v>0</v>
      </c>
      <c r="AA132" s="143">
        <f>Z132*K132</f>
        <v>0</v>
      </c>
      <c r="AR132" s="18" t="s">
        <v>137</v>
      </c>
      <c r="AT132" s="18" t="s">
        <v>133</v>
      </c>
      <c r="AU132" s="18" t="s">
        <v>90</v>
      </c>
      <c r="AY132" s="18" t="s">
        <v>132</v>
      </c>
      <c r="BE132" s="144">
        <f>IF(U132="základní",N132,0)</f>
        <v>0</v>
      </c>
      <c r="BF132" s="144">
        <f>IF(U132="snížená",N132,0)</f>
        <v>0</v>
      </c>
      <c r="BG132" s="144">
        <f>IF(U132="zákl. přenesená",N132,0)</f>
        <v>0</v>
      </c>
      <c r="BH132" s="144">
        <f>IF(U132="sníž. přenesená",N132,0)</f>
        <v>0</v>
      </c>
      <c r="BI132" s="144">
        <f>IF(U132="nulová",N132,0)</f>
        <v>0</v>
      </c>
      <c r="BJ132" s="18" t="s">
        <v>74</v>
      </c>
      <c r="BK132" s="144">
        <f>ROUND(L132*K132,2)</f>
        <v>0</v>
      </c>
      <c r="BL132" s="18" t="s">
        <v>137</v>
      </c>
      <c r="BM132" s="18" t="s">
        <v>152</v>
      </c>
    </row>
    <row r="133" spans="2:65" s="1" customFormat="1" ht="38.25" customHeight="1">
      <c r="B133" s="135"/>
      <c r="C133" s="136">
        <v>7</v>
      </c>
      <c r="D133" s="136" t="s">
        <v>133</v>
      </c>
      <c r="E133" s="137" t="s">
        <v>340</v>
      </c>
      <c r="F133" s="275" t="s">
        <v>490</v>
      </c>
      <c r="G133" s="275"/>
      <c r="H133" s="275"/>
      <c r="I133" s="275"/>
      <c r="J133" s="138" t="s">
        <v>148</v>
      </c>
      <c r="K133" s="139">
        <v>6</v>
      </c>
      <c r="L133" s="271"/>
      <c r="M133" s="271"/>
      <c r="N133" s="271">
        <f>ROUND(L133*K133,2)</f>
        <v>0</v>
      </c>
      <c r="O133" s="271"/>
      <c r="P133" s="271"/>
      <c r="Q133" s="271"/>
      <c r="R133" s="140"/>
      <c r="T133" s="141" t="s">
        <v>5</v>
      </c>
      <c r="U133" s="40" t="s">
        <v>34</v>
      </c>
      <c r="V133" s="142">
        <v>0</v>
      </c>
      <c r="W133" s="142">
        <f>V133*K133</f>
        <v>0</v>
      </c>
      <c r="X133" s="142">
        <v>0</v>
      </c>
      <c r="Y133" s="142">
        <f>X133*K133</f>
        <v>0</v>
      </c>
      <c r="Z133" s="142">
        <v>0</v>
      </c>
      <c r="AA133" s="143">
        <f>Z133*K133</f>
        <v>0</v>
      </c>
      <c r="AR133" s="18" t="s">
        <v>137</v>
      </c>
      <c r="AT133" s="18" t="s">
        <v>133</v>
      </c>
      <c r="AU133" s="18" t="s">
        <v>90</v>
      </c>
      <c r="AY133" s="18" t="s">
        <v>132</v>
      </c>
      <c r="BE133" s="144">
        <f>IF(U133="základní",N133,0)</f>
        <v>0</v>
      </c>
      <c r="BF133" s="144">
        <f>IF(U133="snížená",N133,0)</f>
        <v>0</v>
      </c>
      <c r="BG133" s="144">
        <f>IF(U133="zákl. přenesená",N133,0)</f>
        <v>0</v>
      </c>
      <c r="BH133" s="144">
        <f>IF(U133="sníž. přenesená",N133,0)</f>
        <v>0</v>
      </c>
      <c r="BI133" s="144">
        <f>IF(U133="nulová",N133,0)</f>
        <v>0</v>
      </c>
      <c r="BJ133" s="18" t="s">
        <v>74</v>
      </c>
      <c r="BK133" s="144">
        <f>ROUND(L133*K133,2)</f>
        <v>0</v>
      </c>
      <c r="BL133" s="18" t="s">
        <v>137</v>
      </c>
      <c r="BM133" s="18" t="s">
        <v>156</v>
      </c>
    </row>
    <row r="134" spans="2:65" s="1" customFormat="1" ht="38.25" customHeight="1">
      <c r="B134" s="135"/>
      <c r="C134" s="136">
        <v>8</v>
      </c>
      <c r="D134" s="136" t="s">
        <v>133</v>
      </c>
      <c r="E134" s="137" t="s">
        <v>341</v>
      </c>
      <c r="F134" s="275" t="s">
        <v>342</v>
      </c>
      <c r="G134" s="275"/>
      <c r="H134" s="275"/>
      <c r="I134" s="275"/>
      <c r="J134" s="138" t="s">
        <v>201</v>
      </c>
      <c r="K134" s="139">
        <v>2</v>
      </c>
      <c r="L134" s="271"/>
      <c r="M134" s="271"/>
      <c r="N134" s="271">
        <f>ROUND(L134*K134,2)</f>
        <v>0</v>
      </c>
      <c r="O134" s="271"/>
      <c r="P134" s="271"/>
      <c r="Q134" s="271"/>
      <c r="R134" s="140"/>
      <c r="T134" s="141" t="s">
        <v>5</v>
      </c>
      <c r="U134" s="40" t="s">
        <v>34</v>
      </c>
      <c r="V134" s="142">
        <v>0</v>
      </c>
      <c r="W134" s="142">
        <f>V134*K134</f>
        <v>0</v>
      </c>
      <c r="X134" s="142">
        <v>0</v>
      </c>
      <c r="Y134" s="142">
        <f>X134*K134</f>
        <v>0</v>
      </c>
      <c r="Z134" s="142">
        <v>0</v>
      </c>
      <c r="AA134" s="143">
        <f>Z134*K134</f>
        <v>0</v>
      </c>
      <c r="AR134" s="18" t="s">
        <v>137</v>
      </c>
      <c r="AT134" s="18" t="s">
        <v>133</v>
      </c>
      <c r="AU134" s="18" t="s">
        <v>90</v>
      </c>
      <c r="AY134" s="18" t="s">
        <v>132</v>
      </c>
      <c r="BE134" s="144">
        <f>IF(U134="základní",N134,0)</f>
        <v>0</v>
      </c>
      <c r="BF134" s="144">
        <f>IF(U134="snížená",N134,0)</f>
        <v>0</v>
      </c>
      <c r="BG134" s="144">
        <f>IF(U134="zákl. přenesená",N134,0)</f>
        <v>0</v>
      </c>
      <c r="BH134" s="144">
        <f>IF(U134="sníž. přenesená",N134,0)</f>
        <v>0</v>
      </c>
      <c r="BI134" s="144">
        <f>IF(U134="nulová",N134,0)</f>
        <v>0</v>
      </c>
      <c r="BJ134" s="18" t="s">
        <v>74</v>
      </c>
      <c r="BK134" s="144">
        <f>ROUND(L134*K134,2)</f>
        <v>0</v>
      </c>
      <c r="BL134" s="18" t="s">
        <v>137</v>
      </c>
      <c r="BM134" s="18" t="s">
        <v>159</v>
      </c>
    </row>
    <row r="135" spans="2:65" s="1" customFormat="1" ht="25.5" customHeight="1">
      <c r="B135" s="135"/>
      <c r="C135" s="136">
        <v>9</v>
      </c>
      <c r="D135" s="136" t="s">
        <v>133</v>
      </c>
      <c r="E135" s="137" t="s">
        <v>247</v>
      </c>
      <c r="F135" s="275" t="s">
        <v>248</v>
      </c>
      <c r="G135" s="275"/>
      <c r="H135" s="275"/>
      <c r="I135" s="275"/>
      <c r="J135" s="138" t="s">
        <v>136</v>
      </c>
      <c r="K135" s="139">
        <v>100.5</v>
      </c>
      <c r="L135" s="271"/>
      <c r="M135" s="271"/>
      <c r="N135" s="271">
        <f>ROUND(L135*K135,2)</f>
        <v>0</v>
      </c>
      <c r="O135" s="271"/>
      <c r="P135" s="271"/>
      <c r="Q135" s="271"/>
      <c r="R135" s="140"/>
      <c r="T135" s="141" t="s">
        <v>5</v>
      </c>
      <c r="U135" s="40" t="s">
        <v>34</v>
      </c>
      <c r="V135" s="142">
        <v>0</v>
      </c>
      <c r="W135" s="142">
        <f>V135*K135</f>
        <v>0</v>
      </c>
      <c r="X135" s="142">
        <v>0</v>
      </c>
      <c r="Y135" s="142">
        <f>X135*K135</f>
        <v>0</v>
      </c>
      <c r="Z135" s="142">
        <v>0</v>
      </c>
      <c r="AA135" s="143">
        <f>Z135*K135</f>
        <v>0</v>
      </c>
      <c r="AR135" s="18" t="s">
        <v>137</v>
      </c>
      <c r="AT135" s="18" t="s">
        <v>133</v>
      </c>
      <c r="AU135" s="18" t="s">
        <v>90</v>
      </c>
      <c r="AY135" s="18" t="s">
        <v>132</v>
      </c>
      <c r="BE135" s="144">
        <f>IF(U135="základní",N135,0)</f>
        <v>0</v>
      </c>
      <c r="BF135" s="144">
        <f>IF(U135="snížená",N135,0)</f>
        <v>0</v>
      </c>
      <c r="BG135" s="144">
        <f>IF(U135="zákl. přenesená",N135,0)</f>
        <v>0</v>
      </c>
      <c r="BH135" s="144">
        <f>IF(U135="sníž. přenesená",N135,0)</f>
        <v>0</v>
      </c>
      <c r="BI135" s="144">
        <f>IF(U135="nulová",N135,0)</f>
        <v>0</v>
      </c>
      <c r="BJ135" s="18" t="s">
        <v>74</v>
      </c>
      <c r="BK135" s="144">
        <f>ROUND(L135*K135,2)</f>
        <v>0</v>
      </c>
      <c r="BL135" s="18" t="s">
        <v>137</v>
      </c>
      <c r="BM135" s="18" t="s">
        <v>162</v>
      </c>
    </row>
    <row r="136" spans="2:65" s="9" customFormat="1" ht="29.85" customHeight="1">
      <c r="B136" s="124"/>
      <c r="C136" s="125"/>
      <c r="D136" s="134" t="s">
        <v>106</v>
      </c>
      <c r="E136" s="134"/>
      <c r="F136" s="134"/>
      <c r="G136" s="134"/>
      <c r="H136" s="134"/>
      <c r="I136" s="134"/>
      <c r="J136" s="134"/>
      <c r="K136" s="134"/>
      <c r="L136" s="134"/>
      <c r="M136" s="134"/>
      <c r="N136" s="278">
        <f>BK136</f>
        <v>0</v>
      </c>
      <c r="O136" s="279"/>
      <c r="P136" s="279"/>
      <c r="Q136" s="279"/>
      <c r="R136" s="127"/>
      <c r="T136" s="128"/>
      <c r="U136" s="125"/>
      <c r="V136" s="125"/>
      <c r="W136" s="129">
        <f>SUM(W137:W140)</f>
        <v>0</v>
      </c>
      <c r="X136" s="125"/>
      <c r="Y136" s="129">
        <f>SUM(Y137:Y140)</f>
        <v>0</v>
      </c>
      <c r="Z136" s="125"/>
      <c r="AA136" s="130">
        <f>SUM(AA137:AA140)</f>
        <v>0</v>
      </c>
      <c r="AR136" s="131" t="s">
        <v>74</v>
      </c>
      <c r="AT136" s="132" t="s">
        <v>67</v>
      </c>
      <c r="AU136" s="132" t="s">
        <v>74</v>
      </c>
      <c r="AY136" s="131" t="s">
        <v>132</v>
      </c>
      <c r="BK136" s="133">
        <f>SUM(BK137:BK140)</f>
        <v>0</v>
      </c>
    </row>
    <row r="137" spans="2:65" s="1" customFormat="1" ht="38.25" customHeight="1">
      <c r="B137" s="135"/>
      <c r="C137" s="136">
        <v>10</v>
      </c>
      <c r="D137" s="136" t="s">
        <v>133</v>
      </c>
      <c r="E137" s="137" t="s">
        <v>252</v>
      </c>
      <c r="F137" s="275" t="s">
        <v>253</v>
      </c>
      <c r="G137" s="275"/>
      <c r="H137" s="275"/>
      <c r="I137" s="275"/>
      <c r="J137" s="138" t="s">
        <v>175</v>
      </c>
      <c r="K137" s="139">
        <v>4.125</v>
      </c>
      <c r="L137" s="271"/>
      <c r="M137" s="271"/>
      <c r="N137" s="271">
        <f>ROUND(L137*K137,2)</f>
        <v>0</v>
      </c>
      <c r="O137" s="271"/>
      <c r="P137" s="271"/>
      <c r="Q137" s="271"/>
      <c r="R137" s="140"/>
      <c r="T137" s="141" t="s">
        <v>5</v>
      </c>
      <c r="U137" s="40" t="s">
        <v>34</v>
      </c>
      <c r="V137" s="142">
        <v>0</v>
      </c>
      <c r="W137" s="142">
        <f>V137*K137</f>
        <v>0</v>
      </c>
      <c r="X137" s="142">
        <v>0</v>
      </c>
      <c r="Y137" s="142">
        <f>X137*K137</f>
        <v>0</v>
      </c>
      <c r="Z137" s="142">
        <v>0</v>
      </c>
      <c r="AA137" s="143">
        <f>Z137*K137</f>
        <v>0</v>
      </c>
      <c r="AR137" s="18" t="s">
        <v>137</v>
      </c>
      <c r="AT137" s="18" t="s">
        <v>133</v>
      </c>
      <c r="AU137" s="18" t="s">
        <v>90</v>
      </c>
      <c r="AY137" s="18" t="s">
        <v>132</v>
      </c>
      <c r="BE137" s="144">
        <f>IF(U137="základní",N137,0)</f>
        <v>0</v>
      </c>
      <c r="BF137" s="144">
        <f>IF(U137="snížená",N137,0)</f>
        <v>0</v>
      </c>
      <c r="BG137" s="144">
        <f>IF(U137="zákl. přenesená",N137,0)</f>
        <v>0</v>
      </c>
      <c r="BH137" s="144">
        <f>IF(U137="sníž. přenesená",N137,0)</f>
        <v>0</v>
      </c>
      <c r="BI137" s="144">
        <f>IF(U137="nulová",N137,0)</f>
        <v>0</v>
      </c>
      <c r="BJ137" s="18" t="s">
        <v>74</v>
      </c>
      <c r="BK137" s="144">
        <f>ROUND(L137*K137,2)</f>
        <v>0</v>
      </c>
      <c r="BL137" s="18" t="s">
        <v>137</v>
      </c>
      <c r="BM137" s="18" t="s">
        <v>165</v>
      </c>
    </row>
    <row r="138" spans="2:65" s="1" customFormat="1" ht="38.25" customHeight="1">
      <c r="B138" s="135"/>
      <c r="C138" s="136">
        <v>11</v>
      </c>
      <c r="D138" s="136" t="s">
        <v>133</v>
      </c>
      <c r="E138" s="137" t="s">
        <v>255</v>
      </c>
      <c r="F138" s="275" t="s">
        <v>256</v>
      </c>
      <c r="G138" s="275"/>
      <c r="H138" s="275"/>
      <c r="I138" s="275"/>
      <c r="J138" s="138" t="s">
        <v>175</v>
      </c>
      <c r="K138" s="139">
        <v>4.125</v>
      </c>
      <c r="L138" s="271"/>
      <c r="M138" s="271"/>
      <c r="N138" s="271">
        <f>ROUND(L138*K138,2)</f>
        <v>0</v>
      </c>
      <c r="O138" s="271"/>
      <c r="P138" s="271"/>
      <c r="Q138" s="271"/>
      <c r="R138" s="140"/>
      <c r="T138" s="141" t="s">
        <v>5</v>
      </c>
      <c r="U138" s="40" t="s">
        <v>34</v>
      </c>
      <c r="V138" s="142">
        <v>0</v>
      </c>
      <c r="W138" s="142">
        <f>V138*K138</f>
        <v>0</v>
      </c>
      <c r="X138" s="142">
        <v>0</v>
      </c>
      <c r="Y138" s="142">
        <f>X138*K138</f>
        <v>0</v>
      </c>
      <c r="Z138" s="142">
        <v>0</v>
      </c>
      <c r="AA138" s="143">
        <f>Z138*K138</f>
        <v>0</v>
      </c>
      <c r="AR138" s="18" t="s">
        <v>137</v>
      </c>
      <c r="AT138" s="18" t="s">
        <v>133</v>
      </c>
      <c r="AU138" s="18" t="s">
        <v>90</v>
      </c>
      <c r="AY138" s="18" t="s">
        <v>132</v>
      </c>
      <c r="BE138" s="144">
        <f>IF(U138="základní",N138,0)</f>
        <v>0</v>
      </c>
      <c r="BF138" s="144">
        <f>IF(U138="snížená",N138,0)</f>
        <v>0</v>
      </c>
      <c r="BG138" s="144">
        <f>IF(U138="zákl. přenesená",N138,0)</f>
        <v>0</v>
      </c>
      <c r="BH138" s="144">
        <f>IF(U138="sníž. přenesená",N138,0)</f>
        <v>0</v>
      </c>
      <c r="BI138" s="144">
        <f>IF(U138="nulová",N138,0)</f>
        <v>0</v>
      </c>
      <c r="BJ138" s="18" t="s">
        <v>74</v>
      </c>
      <c r="BK138" s="144">
        <f>ROUND(L138*K138,2)</f>
        <v>0</v>
      </c>
      <c r="BL138" s="18" t="s">
        <v>137</v>
      </c>
      <c r="BM138" s="18" t="s">
        <v>168</v>
      </c>
    </row>
    <row r="139" spans="2:65" s="1" customFormat="1" ht="38.25" customHeight="1">
      <c r="B139" s="135"/>
      <c r="C139" s="136">
        <v>12</v>
      </c>
      <c r="D139" s="136" t="s">
        <v>133</v>
      </c>
      <c r="E139" s="137" t="s">
        <v>258</v>
      </c>
      <c r="F139" s="275" t="s">
        <v>259</v>
      </c>
      <c r="G139" s="275"/>
      <c r="H139" s="275"/>
      <c r="I139" s="275"/>
      <c r="J139" s="138" t="s">
        <v>175</v>
      </c>
      <c r="K139" s="139">
        <v>4.125</v>
      </c>
      <c r="L139" s="271"/>
      <c r="M139" s="271"/>
      <c r="N139" s="271">
        <f>ROUND(L139*K139,2)</f>
        <v>0</v>
      </c>
      <c r="O139" s="271"/>
      <c r="P139" s="271"/>
      <c r="Q139" s="271"/>
      <c r="R139" s="140"/>
      <c r="T139" s="141" t="s">
        <v>5</v>
      </c>
      <c r="U139" s="40" t="s">
        <v>34</v>
      </c>
      <c r="V139" s="142">
        <v>0</v>
      </c>
      <c r="W139" s="142">
        <f>V139*K139</f>
        <v>0</v>
      </c>
      <c r="X139" s="142">
        <v>0</v>
      </c>
      <c r="Y139" s="142">
        <f>X139*K139</f>
        <v>0</v>
      </c>
      <c r="Z139" s="142">
        <v>0</v>
      </c>
      <c r="AA139" s="143">
        <f>Z139*K139</f>
        <v>0</v>
      </c>
      <c r="AR139" s="18" t="s">
        <v>137</v>
      </c>
      <c r="AT139" s="18" t="s">
        <v>133</v>
      </c>
      <c r="AU139" s="18" t="s">
        <v>90</v>
      </c>
      <c r="AY139" s="18" t="s">
        <v>132</v>
      </c>
      <c r="BE139" s="144">
        <f>IF(U139="základní",N139,0)</f>
        <v>0</v>
      </c>
      <c r="BF139" s="144">
        <f>IF(U139="snížená",N139,0)</f>
        <v>0</v>
      </c>
      <c r="BG139" s="144">
        <f>IF(U139="zákl. přenesená",N139,0)</f>
        <v>0</v>
      </c>
      <c r="BH139" s="144">
        <f>IF(U139="sníž. přenesená",N139,0)</f>
        <v>0</v>
      </c>
      <c r="BI139" s="144">
        <f>IF(U139="nulová",N139,0)</f>
        <v>0</v>
      </c>
      <c r="BJ139" s="18" t="s">
        <v>74</v>
      </c>
      <c r="BK139" s="144">
        <f>ROUND(L139*K139,2)</f>
        <v>0</v>
      </c>
      <c r="BL139" s="18" t="s">
        <v>137</v>
      </c>
      <c r="BM139" s="18" t="s">
        <v>171</v>
      </c>
    </row>
    <row r="140" spans="2:65" s="1" customFormat="1" ht="38.25" customHeight="1">
      <c r="B140" s="135"/>
      <c r="C140" s="136">
        <v>13</v>
      </c>
      <c r="D140" s="136" t="s">
        <v>133</v>
      </c>
      <c r="E140" s="137" t="s">
        <v>261</v>
      </c>
      <c r="F140" s="275" t="s">
        <v>262</v>
      </c>
      <c r="G140" s="275"/>
      <c r="H140" s="275"/>
      <c r="I140" s="275"/>
      <c r="J140" s="138" t="s">
        <v>175</v>
      </c>
      <c r="K140" s="139">
        <v>4.125</v>
      </c>
      <c r="L140" s="271"/>
      <c r="M140" s="271"/>
      <c r="N140" s="271">
        <f>ROUND(L140*K140,2)</f>
        <v>0</v>
      </c>
      <c r="O140" s="271"/>
      <c r="P140" s="271"/>
      <c r="Q140" s="271"/>
      <c r="R140" s="140"/>
      <c r="T140" s="141" t="s">
        <v>5</v>
      </c>
      <c r="U140" s="40" t="s">
        <v>34</v>
      </c>
      <c r="V140" s="142">
        <v>0</v>
      </c>
      <c r="W140" s="142">
        <f>V140*K140</f>
        <v>0</v>
      </c>
      <c r="X140" s="142">
        <v>0</v>
      </c>
      <c r="Y140" s="142">
        <f>X140*K140</f>
        <v>0</v>
      </c>
      <c r="Z140" s="142">
        <v>0</v>
      </c>
      <c r="AA140" s="143">
        <f>Z140*K140</f>
        <v>0</v>
      </c>
      <c r="AR140" s="18" t="s">
        <v>137</v>
      </c>
      <c r="AT140" s="18" t="s">
        <v>133</v>
      </c>
      <c r="AU140" s="18" t="s">
        <v>90</v>
      </c>
      <c r="AY140" s="18" t="s">
        <v>132</v>
      </c>
      <c r="BE140" s="144">
        <f>IF(U140="základní",N140,0)</f>
        <v>0</v>
      </c>
      <c r="BF140" s="144">
        <f>IF(U140="snížená",N140,0)</f>
        <v>0</v>
      </c>
      <c r="BG140" s="144">
        <f>IF(U140="zákl. přenesená",N140,0)</f>
        <v>0</v>
      </c>
      <c r="BH140" s="144">
        <f>IF(U140="sníž. přenesená",N140,0)</f>
        <v>0</v>
      </c>
      <c r="BI140" s="144">
        <f>IF(U140="nulová",N140,0)</f>
        <v>0</v>
      </c>
      <c r="BJ140" s="18" t="s">
        <v>74</v>
      </c>
      <c r="BK140" s="144">
        <f>ROUND(L140*K140,2)</f>
        <v>0</v>
      </c>
      <c r="BL140" s="18" t="s">
        <v>137</v>
      </c>
      <c r="BM140" s="18" t="s">
        <v>176</v>
      </c>
    </row>
    <row r="141" spans="2:65" s="9" customFormat="1" ht="37.35" customHeight="1">
      <c r="B141" s="124"/>
      <c r="C141" s="125"/>
      <c r="D141" s="126" t="s">
        <v>107</v>
      </c>
      <c r="E141" s="126"/>
      <c r="F141" s="126"/>
      <c r="G141" s="126"/>
      <c r="H141" s="126"/>
      <c r="I141" s="126"/>
      <c r="J141" s="126"/>
      <c r="K141" s="126"/>
      <c r="L141" s="126"/>
      <c r="M141" s="126"/>
      <c r="N141" s="276">
        <f>N142+N144+N153</f>
        <v>0</v>
      </c>
      <c r="O141" s="277"/>
      <c r="P141" s="277"/>
      <c r="Q141" s="277"/>
      <c r="R141" s="127"/>
      <c r="T141" s="128"/>
      <c r="U141" s="125"/>
      <c r="V141" s="125"/>
      <c r="W141" s="129">
        <f>W142+W144+W153</f>
        <v>0</v>
      </c>
      <c r="X141" s="125"/>
      <c r="Y141" s="129">
        <f>Y142+Y144+Y153</f>
        <v>0</v>
      </c>
      <c r="Z141" s="125"/>
      <c r="AA141" s="130">
        <f>AA142+AA144+AA153</f>
        <v>0</v>
      </c>
      <c r="AR141" s="131" t="s">
        <v>90</v>
      </c>
      <c r="AT141" s="132" t="s">
        <v>67</v>
      </c>
      <c r="AU141" s="132" t="s">
        <v>68</v>
      </c>
      <c r="AY141" s="131" t="s">
        <v>132</v>
      </c>
      <c r="BK141" s="133">
        <f>BK142+BK144+BK153</f>
        <v>0</v>
      </c>
    </row>
    <row r="142" spans="2:65" s="9" customFormat="1" ht="19.899999999999999" customHeight="1">
      <c r="B142" s="124"/>
      <c r="C142" s="125"/>
      <c r="D142" s="134" t="s">
        <v>108</v>
      </c>
      <c r="E142" s="134"/>
      <c r="F142" s="134"/>
      <c r="G142" s="134"/>
      <c r="H142" s="134"/>
      <c r="I142" s="134"/>
      <c r="J142" s="134"/>
      <c r="K142" s="134"/>
      <c r="L142" s="134"/>
      <c r="M142" s="134"/>
      <c r="N142" s="273">
        <f>BK142</f>
        <v>0</v>
      </c>
      <c r="O142" s="274"/>
      <c r="P142" s="274"/>
      <c r="Q142" s="274"/>
      <c r="R142" s="127"/>
      <c r="T142" s="128"/>
      <c r="U142" s="125"/>
      <c r="V142" s="125"/>
      <c r="W142" s="129">
        <f>W143</f>
        <v>0</v>
      </c>
      <c r="X142" s="125"/>
      <c r="Y142" s="129">
        <f>Y143</f>
        <v>0</v>
      </c>
      <c r="Z142" s="125"/>
      <c r="AA142" s="130">
        <f>AA143</f>
        <v>0</v>
      </c>
      <c r="AR142" s="131" t="s">
        <v>90</v>
      </c>
      <c r="AT142" s="132" t="s">
        <v>67</v>
      </c>
      <c r="AU142" s="132" t="s">
        <v>74</v>
      </c>
      <c r="AY142" s="131" t="s">
        <v>132</v>
      </c>
      <c r="BK142" s="133">
        <f>BK143</f>
        <v>0</v>
      </c>
    </row>
    <row r="143" spans="2:65" s="1" customFormat="1" ht="25.5" customHeight="1">
      <c r="B143" s="135"/>
      <c r="C143" s="136">
        <v>14</v>
      </c>
      <c r="D143" s="136" t="s">
        <v>133</v>
      </c>
      <c r="E143" s="137" t="s">
        <v>343</v>
      </c>
      <c r="F143" s="275" t="s">
        <v>446</v>
      </c>
      <c r="G143" s="275"/>
      <c r="H143" s="275"/>
      <c r="I143" s="275"/>
      <c r="J143" s="138" t="s">
        <v>136</v>
      </c>
      <c r="K143" s="139">
        <v>15</v>
      </c>
      <c r="L143" s="271"/>
      <c r="M143" s="271"/>
      <c r="N143" s="271">
        <f>ROUND(L143*K143,2)</f>
        <v>0</v>
      </c>
      <c r="O143" s="271"/>
      <c r="P143" s="271"/>
      <c r="Q143" s="271"/>
      <c r="R143" s="140"/>
      <c r="T143" s="141" t="s">
        <v>5</v>
      </c>
      <c r="U143" s="40" t="s">
        <v>34</v>
      </c>
      <c r="V143" s="142">
        <v>0</v>
      </c>
      <c r="W143" s="142">
        <f>V143*K143</f>
        <v>0</v>
      </c>
      <c r="X143" s="142">
        <v>0</v>
      </c>
      <c r="Y143" s="142">
        <f>X143*K143</f>
        <v>0</v>
      </c>
      <c r="Z143" s="142">
        <v>0</v>
      </c>
      <c r="AA143" s="143">
        <f>Z143*K143</f>
        <v>0</v>
      </c>
      <c r="AR143" s="18" t="s">
        <v>159</v>
      </c>
      <c r="AT143" s="18" t="s">
        <v>133</v>
      </c>
      <c r="AU143" s="18" t="s">
        <v>90</v>
      </c>
      <c r="AY143" s="18" t="s">
        <v>132</v>
      </c>
      <c r="BE143" s="144">
        <f>IF(U143="základní",N143,0)</f>
        <v>0</v>
      </c>
      <c r="BF143" s="144">
        <f>IF(U143="snížená",N143,0)</f>
        <v>0</v>
      </c>
      <c r="BG143" s="144">
        <f>IF(U143="zákl. přenesená",N143,0)</f>
        <v>0</v>
      </c>
      <c r="BH143" s="144">
        <f>IF(U143="sníž. přenesená",N143,0)</f>
        <v>0</v>
      </c>
      <c r="BI143" s="144">
        <f>IF(U143="nulová",N143,0)</f>
        <v>0</v>
      </c>
      <c r="BJ143" s="18" t="s">
        <v>74</v>
      </c>
      <c r="BK143" s="144">
        <f>ROUND(L143*K143,2)</f>
        <v>0</v>
      </c>
      <c r="BL143" s="18" t="s">
        <v>159</v>
      </c>
      <c r="BM143" s="18" t="s">
        <v>179</v>
      </c>
    </row>
    <row r="144" spans="2:65" s="9" customFormat="1" ht="29.85" customHeight="1">
      <c r="B144" s="124"/>
      <c r="C144" s="125"/>
      <c r="D144" s="134" t="s">
        <v>111</v>
      </c>
      <c r="E144" s="134"/>
      <c r="F144" s="134"/>
      <c r="G144" s="134"/>
      <c r="H144" s="134"/>
      <c r="I144" s="134"/>
      <c r="J144" s="134"/>
      <c r="K144" s="134"/>
      <c r="L144" s="134"/>
      <c r="M144" s="134"/>
      <c r="N144" s="278">
        <f>SUM(N145:Q152)</f>
        <v>0</v>
      </c>
      <c r="O144" s="279"/>
      <c r="P144" s="279"/>
      <c r="Q144" s="279"/>
      <c r="R144" s="127"/>
      <c r="T144" s="128"/>
      <c r="U144" s="125"/>
      <c r="V144" s="125"/>
      <c r="W144" s="129">
        <f>W152</f>
        <v>0</v>
      </c>
      <c r="X144" s="125"/>
      <c r="Y144" s="129">
        <f>Y152</f>
        <v>0</v>
      </c>
      <c r="Z144" s="125"/>
      <c r="AA144" s="130">
        <f>AA152</f>
        <v>0</v>
      </c>
      <c r="AR144" s="131" t="s">
        <v>90</v>
      </c>
      <c r="AT144" s="132" t="s">
        <v>67</v>
      </c>
      <c r="AU144" s="132" t="s">
        <v>74</v>
      </c>
      <c r="AY144" s="131" t="s">
        <v>132</v>
      </c>
      <c r="BK144" s="133">
        <f>BK152</f>
        <v>0</v>
      </c>
    </row>
    <row r="145" spans="2:65" s="1" customFormat="1" ht="25.5" customHeight="1">
      <c r="B145" s="135"/>
      <c r="C145" s="136">
        <v>15</v>
      </c>
      <c r="D145" s="136" t="s">
        <v>133</v>
      </c>
      <c r="E145" s="137" t="s">
        <v>453</v>
      </c>
      <c r="F145" s="275" t="s">
        <v>454</v>
      </c>
      <c r="G145" s="275"/>
      <c r="H145" s="275"/>
      <c r="I145" s="275"/>
      <c r="J145" s="138" t="s">
        <v>201</v>
      </c>
      <c r="K145" s="139">
        <v>2</v>
      </c>
      <c r="L145" s="271"/>
      <c r="M145" s="271"/>
      <c r="N145" s="271">
        <f>ROUND(L145*K145,2)</f>
        <v>0</v>
      </c>
      <c r="O145" s="271"/>
      <c r="P145" s="271"/>
      <c r="Q145" s="271"/>
      <c r="R145" s="140"/>
      <c r="T145" s="141" t="s">
        <v>5</v>
      </c>
      <c r="U145" s="40" t="s">
        <v>34</v>
      </c>
      <c r="V145" s="142">
        <v>0</v>
      </c>
      <c r="W145" s="142">
        <f>V145*K145</f>
        <v>0</v>
      </c>
      <c r="X145" s="142">
        <v>0</v>
      </c>
      <c r="Y145" s="142">
        <f>X145*K145</f>
        <v>0</v>
      </c>
      <c r="Z145" s="142">
        <v>0</v>
      </c>
      <c r="AA145" s="143">
        <f>Z145*K145</f>
        <v>0</v>
      </c>
      <c r="AR145" s="18" t="s">
        <v>137</v>
      </c>
      <c r="AT145" s="18" t="s">
        <v>133</v>
      </c>
      <c r="AU145" s="18" t="s">
        <v>90</v>
      </c>
      <c r="AY145" s="18" t="s">
        <v>132</v>
      </c>
      <c r="BE145" s="144">
        <f>IF(U145="základní",N145,0)</f>
        <v>0</v>
      </c>
      <c r="BF145" s="144">
        <f>IF(U145="snížená",N145,0)</f>
        <v>0</v>
      </c>
      <c r="BG145" s="144">
        <f>IF(U145="zákl. přenesená",N145,0)</f>
        <v>0</v>
      </c>
      <c r="BH145" s="144">
        <f>IF(U145="sníž. přenesená",N145,0)</f>
        <v>0</v>
      </c>
      <c r="BI145" s="144">
        <f>IF(U145="nulová",N145,0)</f>
        <v>0</v>
      </c>
      <c r="BJ145" s="18" t="s">
        <v>74</v>
      </c>
      <c r="BK145" s="144">
        <f>ROUND(L145*K145,2)</f>
        <v>0</v>
      </c>
      <c r="BL145" s="18" t="s">
        <v>137</v>
      </c>
      <c r="BM145" s="18" t="s">
        <v>137</v>
      </c>
    </row>
    <row r="146" spans="2:65" s="9" customFormat="1" ht="29.85" customHeight="1">
      <c r="B146" s="124"/>
      <c r="C146" s="146">
        <v>16</v>
      </c>
      <c r="D146" s="146" t="s">
        <v>172</v>
      </c>
      <c r="E146" s="147" t="s">
        <v>448</v>
      </c>
      <c r="F146" s="280" t="s">
        <v>449</v>
      </c>
      <c r="G146" s="280"/>
      <c r="H146" s="280"/>
      <c r="I146" s="280"/>
      <c r="J146" s="148" t="s">
        <v>201</v>
      </c>
      <c r="K146" s="149">
        <v>2</v>
      </c>
      <c r="L146" s="272"/>
      <c r="M146" s="272"/>
      <c r="N146" s="272">
        <f>ROUND(L146*K146,2)</f>
        <v>0</v>
      </c>
      <c r="O146" s="271"/>
      <c r="P146" s="271"/>
      <c r="Q146" s="271"/>
      <c r="R146" s="127"/>
      <c r="T146" s="128"/>
      <c r="U146" s="125"/>
      <c r="V146" s="125"/>
      <c r="W146" s="129"/>
      <c r="X146" s="125"/>
      <c r="Y146" s="129"/>
      <c r="Z146" s="125"/>
      <c r="AA146" s="130"/>
      <c r="AR146" s="131"/>
      <c r="AT146" s="132"/>
      <c r="AU146" s="132"/>
      <c r="AY146" s="131"/>
      <c r="BK146" s="133"/>
    </row>
    <row r="147" spans="2:65" s="1" customFormat="1" ht="25.5" customHeight="1">
      <c r="B147" s="135"/>
      <c r="C147" s="136">
        <v>17</v>
      </c>
      <c r="D147" s="136" t="s">
        <v>133</v>
      </c>
      <c r="E147" s="137" t="s">
        <v>455</v>
      </c>
      <c r="F147" s="275" t="s">
        <v>456</v>
      </c>
      <c r="G147" s="275"/>
      <c r="H147" s="275"/>
      <c r="I147" s="275"/>
      <c r="J147" s="138" t="s">
        <v>201</v>
      </c>
      <c r="K147" s="139">
        <v>2</v>
      </c>
      <c r="L147" s="271"/>
      <c r="M147" s="271"/>
      <c r="N147" s="271">
        <f>ROUND(L147*K147,2)</f>
        <v>0</v>
      </c>
      <c r="O147" s="271"/>
      <c r="P147" s="271"/>
      <c r="Q147" s="271"/>
      <c r="R147" s="140"/>
      <c r="T147" s="141" t="s">
        <v>5</v>
      </c>
      <c r="U147" s="40" t="s">
        <v>34</v>
      </c>
      <c r="V147" s="142">
        <v>0</v>
      </c>
      <c r="W147" s="142">
        <f>V147*K147</f>
        <v>0</v>
      </c>
      <c r="X147" s="142">
        <v>0</v>
      </c>
      <c r="Y147" s="142">
        <f>X147*K147</f>
        <v>0</v>
      </c>
      <c r="Z147" s="142">
        <v>0</v>
      </c>
      <c r="AA147" s="143">
        <f>Z147*K147</f>
        <v>0</v>
      </c>
      <c r="AR147" s="18" t="s">
        <v>137</v>
      </c>
      <c r="AT147" s="18" t="s">
        <v>133</v>
      </c>
      <c r="AU147" s="18" t="s">
        <v>90</v>
      </c>
      <c r="AY147" s="18" t="s">
        <v>132</v>
      </c>
      <c r="BE147" s="144">
        <f>IF(U147="základní",N147,0)</f>
        <v>0</v>
      </c>
      <c r="BF147" s="144">
        <f>IF(U147="snížená",N147,0)</f>
        <v>0</v>
      </c>
      <c r="BG147" s="144">
        <f>IF(U147="zákl. přenesená",N147,0)</f>
        <v>0</v>
      </c>
      <c r="BH147" s="144">
        <f>IF(U147="sníž. přenesená",N147,0)</f>
        <v>0</v>
      </c>
      <c r="BI147" s="144">
        <f>IF(U147="nulová",N147,0)</f>
        <v>0</v>
      </c>
      <c r="BJ147" s="18" t="s">
        <v>74</v>
      </c>
      <c r="BK147" s="144">
        <f>ROUND(L147*K147,2)</f>
        <v>0</v>
      </c>
      <c r="BL147" s="18" t="s">
        <v>137</v>
      </c>
      <c r="BM147" s="18" t="s">
        <v>137</v>
      </c>
    </row>
    <row r="148" spans="2:65" s="1" customFormat="1" ht="25.5" customHeight="1">
      <c r="B148" s="135"/>
      <c r="C148" s="146">
        <v>18</v>
      </c>
      <c r="D148" s="146" t="s">
        <v>172</v>
      </c>
      <c r="E148" s="147" t="s">
        <v>461</v>
      </c>
      <c r="F148" s="280" t="s">
        <v>450</v>
      </c>
      <c r="G148" s="280"/>
      <c r="H148" s="280"/>
      <c r="I148" s="280"/>
      <c r="J148" s="148" t="s">
        <v>201</v>
      </c>
      <c r="K148" s="149">
        <v>2</v>
      </c>
      <c r="L148" s="272"/>
      <c r="M148" s="272"/>
      <c r="N148" s="272">
        <f>ROUND(L148*K148,2)</f>
        <v>0</v>
      </c>
      <c r="O148" s="271"/>
      <c r="P148" s="271"/>
      <c r="Q148" s="271"/>
      <c r="R148" s="140"/>
      <c r="T148" s="141" t="s">
        <v>5</v>
      </c>
      <c r="U148" s="40" t="s">
        <v>34</v>
      </c>
      <c r="V148" s="142">
        <v>0</v>
      </c>
      <c r="W148" s="142">
        <f>V148*K148</f>
        <v>0</v>
      </c>
      <c r="X148" s="142">
        <v>0</v>
      </c>
      <c r="Y148" s="142">
        <f>X148*K148</f>
        <v>0</v>
      </c>
      <c r="Z148" s="142">
        <v>0</v>
      </c>
      <c r="AA148" s="143">
        <f>Z148*K148</f>
        <v>0</v>
      </c>
      <c r="AR148" s="18" t="s">
        <v>159</v>
      </c>
      <c r="AT148" s="18" t="s">
        <v>133</v>
      </c>
      <c r="AU148" s="18" t="s">
        <v>90</v>
      </c>
      <c r="AY148" s="18" t="s">
        <v>132</v>
      </c>
      <c r="BE148" s="144">
        <f>IF(U148="základní",N148,0)</f>
        <v>0</v>
      </c>
      <c r="BF148" s="144">
        <f>IF(U148="snížená",N148,0)</f>
        <v>0</v>
      </c>
      <c r="BG148" s="144">
        <f>IF(U148="zákl. přenesená",N148,0)</f>
        <v>0</v>
      </c>
      <c r="BH148" s="144">
        <f>IF(U148="sníž. přenesená",N148,0)</f>
        <v>0</v>
      </c>
      <c r="BI148" s="144">
        <f>IF(U148="nulová",N148,0)</f>
        <v>0</v>
      </c>
      <c r="BJ148" s="18" t="s">
        <v>74</v>
      </c>
      <c r="BK148" s="144">
        <f>ROUND(L148*K148,2)</f>
        <v>0</v>
      </c>
      <c r="BL148" s="18" t="s">
        <v>159</v>
      </c>
      <c r="BM148" s="18" t="s">
        <v>182</v>
      </c>
    </row>
    <row r="149" spans="2:65" s="1" customFormat="1" ht="25.5" customHeight="1">
      <c r="B149" s="135"/>
      <c r="C149" s="136">
        <v>19</v>
      </c>
      <c r="D149" s="136" t="s">
        <v>133</v>
      </c>
      <c r="E149" s="137" t="s">
        <v>457</v>
      </c>
      <c r="F149" s="275" t="s">
        <v>458</v>
      </c>
      <c r="G149" s="275"/>
      <c r="H149" s="275"/>
      <c r="I149" s="275"/>
      <c r="J149" s="138" t="s">
        <v>148</v>
      </c>
      <c r="K149" s="139">
        <v>65</v>
      </c>
      <c r="L149" s="271"/>
      <c r="M149" s="271"/>
      <c r="N149" s="271">
        <f>ROUND(L149*K149,2)</f>
        <v>0</v>
      </c>
      <c r="O149" s="271"/>
      <c r="P149" s="271"/>
      <c r="Q149" s="271"/>
      <c r="R149" s="140"/>
      <c r="T149" s="141" t="s">
        <v>5</v>
      </c>
      <c r="U149" s="40" t="s">
        <v>34</v>
      </c>
      <c r="V149" s="142">
        <v>0</v>
      </c>
      <c r="W149" s="142">
        <f>V149*K149</f>
        <v>0</v>
      </c>
      <c r="X149" s="142">
        <v>0</v>
      </c>
      <c r="Y149" s="142">
        <f>X149*K149</f>
        <v>0</v>
      </c>
      <c r="Z149" s="142">
        <v>0</v>
      </c>
      <c r="AA149" s="143">
        <f>Z149*K149</f>
        <v>0</v>
      </c>
      <c r="AR149" s="18" t="s">
        <v>137</v>
      </c>
      <c r="AT149" s="18" t="s">
        <v>133</v>
      </c>
      <c r="AU149" s="18" t="s">
        <v>90</v>
      </c>
      <c r="AY149" s="18" t="s">
        <v>132</v>
      </c>
      <c r="BE149" s="144">
        <f>IF(U149="základní",N149,0)</f>
        <v>0</v>
      </c>
      <c r="BF149" s="144">
        <f>IF(U149="snížená",N149,0)</f>
        <v>0</v>
      </c>
      <c r="BG149" s="144">
        <f>IF(U149="zákl. přenesená",N149,0)</f>
        <v>0</v>
      </c>
      <c r="BH149" s="144">
        <f>IF(U149="sníž. přenesená",N149,0)</f>
        <v>0</v>
      </c>
      <c r="BI149" s="144">
        <f>IF(U149="nulová",N149,0)</f>
        <v>0</v>
      </c>
      <c r="BJ149" s="18" t="s">
        <v>74</v>
      </c>
      <c r="BK149" s="144">
        <f>ROUND(L149*K149,2)</f>
        <v>0</v>
      </c>
      <c r="BL149" s="18" t="s">
        <v>137</v>
      </c>
      <c r="BM149" s="18" t="s">
        <v>137</v>
      </c>
    </row>
    <row r="150" spans="2:65" s="1" customFormat="1" ht="25.5" customHeight="1">
      <c r="B150" s="135"/>
      <c r="C150" s="146">
        <v>20</v>
      </c>
      <c r="D150" s="146" t="s">
        <v>172</v>
      </c>
      <c r="E150" s="147" t="s">
        <v>462</v>
      </c>
      <c r="F150" s="280" t="s">
        <v>451</v>
      </c>
      <c r="G150" s="280"/>
      <c r="H150" s="280"/>
      <c r="I150" s="280"/>
      <c r="J150" s="148" t="s">
        <v>148</v>
      </c>
      <c r="K150" s="149">
        <v>65</v>
      </c>
      <c r="L150" s="272"/>
      <c r="M150" s="272"/>
      <c r="N150" s="272">
        <f t="shared" ref="N150" si="0">ROUND(L150*K150,2)</f>
        <v>0</v>
      </c>
      <c r="O150" s="271"/>
      <c r="P150" s="271"/>
      <c r="Q150" s="271"/>
      <c r="R150" s="140"/>
      <c r="T150" s="141" t="s">
        <v>5</v>
      </c>
      <c r="U150" s="40" t="s">
        <v>34</v>
      </c>
      <c r="V150" s="142">
        <v>0</v>
      </c>
      <c r="W150" s="142">
        <f>V150*K150</f>
        <v>0</v>
      </c>
      <c r="X150" s="142">
        <v>0</v>
      </c>
      <c r="Y150" s="142">
        <f>X150*K150</f>
        <v>0</v>
      </c>
      <c r="Z150" s="142">
        <v>0</v>
      </c>
      <c r="AA150" s="143">
        <f>Z150*K150</f>
        <v>0</v>
      </c>
      <c r="AR150" s="18" t="s">
        <v>159</v>
      </c>
      <c r="AT150" s="18" t="s">
        <v>133</v>
      </c>
      <c r="AU150" s="18" t="s">
        <v>90</v>
      </c>
      <c r="AY150" s="18" t="s">
        <v>132</v>
      </c>
      <c r="BE150" s="144">
        <f>IF(U150="základní",N150,0)</f>
        <v>0</v>
      </c>
      <c r="BF150" s="144">
        <f>IF(U150="snížená",N150,0)</f>
        <v>0</v>
      </c>
      <c r="BG150" s="144">
        <f>IF(U150="zákl. přenesená",N150,0)</f>
        <v>0</v>
      </c>
      <c r="BH150" s="144">
        <f>IF(U150="sníž. přenesená",N150,0)</f>
        <v>0</v>
      </c>
      <c r="BI150" s="144">
        <f>IF(U150="nulová",N150,0)</f>
        <v>0</v>
      </c>
      <c r="BJ150" s="18" t="s">
        <v>74</v>
      </c>
      <c r="BK150" s="144">
        <f>ROUND(L150*K150,2)</f>
        <v>0</v>
      </c>
      <c r="BL150" s="18" t="s">
        <v>159</v>
      </c>
      <c r="BM150" s="18" t="s">
        <v>182</v>
      </c>
    </row>
    <row r="151" spans="2:65" s="1" customFormat="1" ht="25.5" customHeight="1">
      <c r="B151" s="135"/>
      <c r="C151" s="136">
        <v>21</v>
      </c>
      <c r="D151" s="136" t="s">
        <v>133</v>
      </c>
      <c r="E151" s="137" t="s">
        <v>459</v>
      </c>
      <c r="F151" s="275" t="s">
        <v>460</v>
      </c>
      <c r="G151" s="275"/>
      <c r="H151" s="275"/>
      <c r="I151" s="275"/>
      <c r="J151" s="138" t="s">
        <v>148</v>
      </c>
      <c r="K151" s="139">
        <v>21</v>
      </c>
      <c r="L151" s="271"/>
      <c r="M151" s="271"/>
      <c r="N151" s="271">
        <f>ROUND(L151*K151,2)</f>
        <v>0</v>
      </c>
      <c r="O151" s="271"/>
      <c r="P151" s="271"/>
      <c r="Q151" s="271"/>
      <c r="R151" s="140"/>
      <c r="T151" s="141" t="s">
        <v>5</v>
      </c>
      <c r="U151" s="40" t="s">
        <v>34</v>
      </c>
      <c r="V151" s="142">
        <v>0</v>
      </c>
      <c r="W151" s="142">
        <f>V151*K151</f>
        <v>0</v>
      </c>
      <c r="X151" s="142">
        <v>0</v>
      </c>
      <c r="Y151" s="142">
        <f>X151*K151</f>
        <v>0</v>
      </c>
      <c r="Z151" s="142">
        <v>0</v>
      </c>
      <c r="AA151" s="143">
        <f>Z151*K151</f>
        <v>0</v>
      </c>
      <c r="AR151" s="18" t="s">
        <v>137</v>
      </c>
      <c r="AT151" s="18" t="s">
        <v>133</v>
      </c>
      <c r="AU151" s="18" t="s">
        <v>90</v>
      </c>
      <c r="AY151" s="18" t="s">
        <v>132</v>
      </c>
      <c r="BE151" s="144">
        <f>IF(U151="základní",N151,0)</f>
        <v>0</v>
      </c>
      <c r="BF151" s="144">
        <f>IF(U151="snížená",N151,0)</f>
        <v>0</v>
      </c>
      <c r="BG151" s="144">
        <f>IF(U151="zákl. přenesená",N151,0)</f>
        <v>0</v>
      </c>
      <c r="BH151" s="144">
        <f>IF(U151="sníž. přenesená",N151,0)</f>
        <v>0</v>
      </c>
      <c r="BI151" s="144">
        <f>IF(U151="nulová",N151,0)</f>
        <v>0</v>
      </c>
      <c r="BJ151" s="18" t="s">
        <v>74</v>
      </c>
      <c r="BK151" s="144">
        <f>ROUND(L151*K151,2)</f>
        <v>0</v>
      </c>
      <c r="BL151" s="18" t="s">
        <v>137</v>
      </c>
      <c r="BM151" s="18" t="s">
        <v>137</v>
      </c>
    </row>
    <row r="152" spans="2:65" s="9" customFormat="1" ht="29.85" customHeight="1">
      <c r="B152" s="124"/>
      <c r="C152" s="146">
        <v>22</v>
      </c>
      <c r="D152" s="146" t="s">
        <v>172</v>
      </c>
      <c r="E152" s="147" t="s">
        <v>463</v>
      </c>
      <c r="F152" s="280" t="s">
        <v>452</v>
      </c>
      <c r="G152" s="280"/>
      <c r="H152" s="280"/>
      <c r="I152" s="280"/>
      <c r="J152" s="148" t="s">
        <v>148</v>
      </c>
      <c r="K152" s="149">
        <v>6</v>
      </c>
      <c r="L152" s="272"/>
      <c r="M152" s="272"/>
      <c r="N152" s="272">
        <f t="shared" ref="N152" si="1">ROUND(L152*K152,2)</f>
        <v>0</v>
      </c>
      <c r="O152" s="271"/>
      <c r="P152" s="271"/>
      <c r="Q152" s="271"/>
      <c r="R152" s="127"/>
      <c r="T152" s="128"/>
      <c r="U152" s="125"/>
      <c r="V152" s="125"/>
      <c r="W152" s="129"/>
      <c r="X152" s="125"/>
      <c r="Y152" s="129"/>
      <c r="Z152" s="125"/>
      <c r="AA152" s="130"/>
      <c r="AR152" s="131"/>
      <c r="AT152" s="132"/>
      <c r="AU152" s="132"/>
      <c r="AY152" s="131"/>
      <c r="BK152" s="133"/>
    </row>
    <row r="153" spans="2:65" s="9" customFormat="1" ht="29.85" customHeight="1">
      <c r="B153" s="124"/>
      <c r="C153" s="125"/>
      <c r="D153" s="134" t="s">
        <v>331</v>
      </c>
      <c r="E153" s="134"/>
      <c r="F153" s="134"/>
      <c r="G153" s="134"/>
      <c r="H153" s="134"/>
      <c r="I153" s="134"/>
      <c r="J153" s="134"/>
      <c r="K153" s="134"/>
      <c r="L153" s="134"/>
      <c r="M153" s="134"/>
      <c r="N153" s="278">
        <f>BK153</f>
        <v>0</v>
      </c>
      <c r="O153" s="279"/>
      <c r="P153" s="279"/>
      <c r="Q153" s="279"/>
      <c r="R153" s="127"/>
      <c r="T153" s="128"/>
      <c r="U153" s="125"/>
      <c r="V153" s="125"/>
      <c r="W153" s="129">
        <f>SUM(W154:W158)</f>
        <v>0</v>
      </c>
      <c r="X153" s="125"/>
      <c r="Y153" s="129">
        <f>SUM(Y154:Y158)</f>
        <v>0</v>
      </c>
      <c r="Z153" s="125"/>
      <c r="AA153" s="130">
        <f>SUM(AA154:AA158)</f>
        <v>0</v>
      </c>
      <c r="AR153" s="131" t="s">
        <v>90</v>
      </c>
      <c r="AT153" s="132" t="s">
        <v>67</v>
      </c>
      <c r="AU153" s="132" t="s">
        <v>74</v>
      </c>
      <c r="AY153" s="131" t="s">
        <v>132</v>
      </c>
      <c r="BK153" s="133">
        <f>SUM(BK154:BK158)</f>
        <v>0</v>
      </c>
    </row>
    <row r="154" spans="2:65" s="1" customFormat="1" ht="16.5" customHeight="1">
      <c r="B154" s="135"/>
      <c r="C154" s="136">
        <v>23</v>
      </c>
      <c r="D154" s="136" t="s">
        <v>133</v>
      </c>
      <c r="E154" s="137" t="s">
        <v>344</v>
      </c>
      <c r="F154" s="275" t="s">
        <v>345</v>
      </c>
      <c r="G154" s="275"/>
      <c r="H154" s="275"/>
      <c r="I154" s="275"/>
      <c r="J154" s="138" t="s">
        <v>148</v>
      </c>
      <c r="K154" s="139">
        <v>21</v>
      </c>
      <c r="L154" s="271"/>
      <c r="M154" s="271"/>
      <c r="N154" s="271">
        <f>ROUND(L154*K154,2)</f>
        <v>0</v>
      </c>
      <c r="O154" s="271"/>
      <c r="P154" s="271"/>
      <c r="Q154" s="271"/>
      <c r="R154" s="140"/>
      <c r="T154" s="141" t="s">
        <v>5</v>
      </c>
      <c r="U154" s="40" t="s">
        <v>34</v>
      </c>
      <c r="V154" s="142">
        <v>0</v>
      </c>
      <c r="W154" s="142">
        <f>V154*K154</f>
        <v>0</v>
      </c>
      <c r="X154" s="142">
        <v>0</v>
      </c>
      <c r="Y154" s="142">
        <f>X154*K154</f>
        <v>0</v>
      </c>
      <c r="Z154" s="142">
        <v>0</v>
      </c>
      <c r="AA154" s="143">
        <f>Z154*K154</f>
        <v>0</v>
      </c>
      <c r="AR154" s="18" t="s">
        <v>159</v>
      </c>
      <c r="AT154" s="18" t="s">
        <v>133</v>
      </c>
      <c r="AU154" s="18" t="s">
        <v>90</v>
      </c>
      <c r="AY154" s="18" t="s">
        <v>132</v>
      </c>
      <c r="BE154" s="144">
        <f>IF(U154="základní",N154,0)</f>
        <v>0</v>
      </c>
      <c r="BF154" s="144">
        <f>IF(U154="snížená",N154,0)</f>
        <v>0</v>
      </c>
      <c r="BG154" s="144">
        <f>IF(U154="zákl. přenesená",N154,0)</f>
        <v>0</v>
      </c>
      <c r="BH154" s="144">
        <f>IF(U154="sníž. přenesená",N154,0)</f>
        <v>0</v>
      </c>
      <c r="BI154" s="144">
        <f>IF(U154="nulová",N154,0)</f>
        <v>0</v>
      </c>
      <c r="BJ154" s="18" t="s">
        <v>74</v>
      </c>
      <c r="BK154" s="144">
        <f>ROUND(L154*K154,2)</f>
        <v>0</v>
      </c>
      <c r="BL154" s="18" t="s">
        <v>159</v>
      </c>
      <c r="BM154" s="18" t="s">
        <v>185</v>
      </c>
    </row>
    <row r="155" spans="2:65" s="1" customFormat="1" ht="25.5" customHeight="1">
      <c r="B155" s="135"/>
      <c r="C155" s="136">
        <v>24</v>
      </c>
      <c r="D155" s="136" t="s">
        <v>133</v>
      </c>
      <c r="E155" s="137" t="s">
        <v>346</v>
      </c>
      <c r="F155" s="275" t="s">
        <v>445</v>
      </c>
      <c r="G155" s="275"/>
      <c r="H155" s="275"/>
      <c r="I155" s="275"/>
      <c r="J155" s="138" t="s">
        <v>201</v>
      </c>
      <c r="K155" s="139">
        <v>192</v>
      </c>
      <c r="L155" s="271"/>
      <c r="M155" s="271"/>
      <c r="N155" s="271">
        <f>ROUND(L155*K155,2)</f>
        <v>0</v>
      </c>
      <c r="O155" s="271"/>
      <c r="P155" s="271"/>
      <c r="Q155" s="271"/>
      <c r="R155" s="140"/>
      <c r="T155" s="141" t="s">
        <v>5</v>
      </c>
      <c r="U155" s="40" t="s">
        <v>34</v>
      </c>
      <c r="V155" s="142">
        <v>0</v>
      </c>
      <c r="W155" s="142">
        <f>V155*K155</f>
        <v>0</v>
      </c>
      <c r="X155" s="142">
        <v>0</v>
      </c>
      <c r="Y155" s="142">
        <f>X155*K155</f>
        <v>0</v>
      </c>
      <c r="Z155" s="142">
        <v>0</v>
      </c>
      <c r="AA155" s="143">
        <f>Z155*K155</f>
        <v>0</v>
      </c>
      <c r="AR155" s="18" t="s">
        <v>159</v>
      </c>
      <c r="AT155" s="18" t="s">
        <v>133</v>
      </c>
      <c r="AU155" s="18" t="s">
        <v>90</v>
      </c>
      <c r="AY155" s="18" t="s">
        <v>132</v>
      </c>
      <c r="BE155" s="144">
        <f>IF(U155="základní",N155,0)</f>
        <v>0</v>
      </c>
      <c r="BF155" s="144">
        <f>IF(U155="snížená",N155,0)</f>
        <v>0</v>
      </c>
      <c r="BG155" s="144">
        <f>IF(U155="zákl. přenesená",N155,0)</f>
        <v>0</v>
      </c>
      <c r="BH155" s="144">
        <f>IF(U155="sníž. přenesená",N155,0)</f>
        <v>0</v>
      </c>
      <c r="BI155" s="144">
        <f>IF(U155="nulová",N155,0)</f>
        <v>0</v>
      </c>
      <c r="BJ155" s="18" t="s">
        <v>74</v>
      </c>
      <c r="BK155" s="144">
        <f>ROUND(L155*K155,2)</f>
        <v>0</v>
      </c>
      <c r="BL155" s="18" t="s">
        <v>159</v>
      </c>
      <c r="BM155" s="18" t="s">
        <v>188</v>
      </c>
    </row>
    <row r="156" spans="2:65" s="1" customFormat="1" ht="16.5" customHeight="1">
      <c r="B156" s="135"/>
      <c r="C156" s="146">
        <v>25</v>
      </c>
      <c r="D156" s="146" t="s">
        <v>172</v>
      </c>
      <c r="E156" s="147" t="s">
        <v>347</v>
      </c>
      <c r="F156" s="280" t="s">
        <v>348</v>
      </c>
      <c r="G156" s="280"/>
      <c r="H156" s="280"/>
      <c r="I156" s="280"/>
      <c r="J156" s="148" t="s">
        <v>136</v>
      </c>
      <c r="K156" s="149">
        <v>16</v>
      </c>
      <c r="L156" s="272"/>
      <c r="M156" s="272"/>
      <c r="N156" s="272">
        <f>ROUND(L156*K156,2)</f>
        <v>0</v>
      </c>
      <c r="O156" s="271"/>
      <c r="P156" s="271"/>
      <c r="Q156" s="271"/>
      <c r="R156" s="140"/>
      <c r="T156" s="141" t="s">
        <v>5</v>
      </c>
      <c r="U156" s="40" t="s">
        <v>34</v>
      </c>
      <c r="V156" s="142">
        <v>0</v>
      </c>
      <c r="W156" s="142">
        <f>V156*K156</f>
        <v>0</v>
      </c>
      <c r="X156" s="142">
        <v>0</v>
      </c>
      <c r="Y156" s="142">
        <f>X156*K156</f>
        <v>0</v>
      </c>
      <c r="Z156" s="142">
        <v>0</v>
      </c>
      <c r="AA156" s="143">
        <f>Z156*K156</f>
        <v>0</v>
      </c>
      <c r="AR156" s="18" t="s">
        <v>185</v>
      </c>
      <c r="AT156" s="18" t="s">
        <v>172</v>
      </c>
      <c r="AU156" s="18" t="s">
        <v>90</v>
      </c>
      <c r="AY156" s="18" t="s">
        <v>132</v>
      </c>
      <c r="BE156" s="144">
        <f>IF(U156="základní",N156,0)</f>
        <v>0</v>
      </c>
      <c r="BF156" s="144">
        <f>IF(U156="snížená",N156,0)</f>
        <v>0</v>
      </c>
      <c r="BG156" s="144">
        <f>IF(U156="zákl. přenesená",N156,0)</f>
        <v>0</v>
      </c>
      <c r="BH156" s="144">
        <f>IF(U156="sníž. přenesená",N156,0)</f>
        <v>0</v>
      </c>
      <c r="BI156" s="144">
        <f>IF(U156="nulová",N156,0)</f>
        <v>0</v>
      </c>
      <c r="BJ156" s="18" t="s">
        <v>74</v>
      </c>
      <c r="BK156" s="144">
        <f>ROUND(L156*K156,2)</f>
        <v>0</v>
      </c>
      <c r="BL156" s="18" t="s">
        <v>159</v>
      </c>
      <c r="BM156" s="18" t="s">
        <v>189</v>
      </c>
    </row>
    <row r="157" spans="2:65" s="1" customFormat="1" ht="16.5" customHeight="1">
      <c r="B157" s="135"/>
      <c r="C157" s="136">
        <v>26</v>
      </c>
      <c r="D157" s="136" t="s">
        <v>133</v>
      </c>
      <c r="E157" s="137" t="s">
        <v>466</v>
      </c>
      <c r="F157" s="275" t="s">
        <v>465</v>
      </c>
      <c r="G157" s="275"/>
      <c r="H157" s="275"/>
      <c r="I157" s="275"/>
      <c r="J157" s="138" t="s">
        <v>148</v>
      </c>
      <c r="K157" s="139">
        <v>25</v>
      </c>
      <c r="L157" s="271"/>
      <c r="M157" s="271"/>
      <c r="N157" s="271">
        <f>ROUND(L157*K157,2)</f>
        <v>0</v>
      </c>
      <c r="O157" s="271"/>
      <c r="P157" s="271"/>
      <c r="Q157" s="271"/>
      <c r="R157" s="140"/>
      <c r="T157" s="141" t="s">
        <v>5</v>
      </c>
      <c r="U157" s="40" t="s">
        <v>34</v>
      </c>
      <c r="V157" s="142">
        <v>0</v>
      </c>
      <c r="W157" s="142">
        <f>V157*K157</f>
        <v>0</v>
      </c>
      <c r="X157" s="142">
        <v>0</v>
      </c>
      <c r="Y157" s="142">
        <f>X157*K157</f>
        <v>0</v>
      </c>
      <c r="Z157" s="142">
        <v>0</v>
      </c>
      <c r="AA157" s="143">
        <f>Z157*K157</f>
        <v>0</v>
      </c>
      <c r="AR157" s="18" t="s">
        <v>159</v>
      </c>
      <c r="AT157" s="18" t="s">
        <v>133</v>
      </c>
      <c r="AU157" s="18" t="s">
        <v>90</v>
      </c>
      <c r="AY157" s="18" t="s">
        <v>132</v>
      </c>
      <c r="BE157" s="144">
        <f>IF(U157="základní",N157,0)</f>
        <v>0</v>
      </c>
      <c r="BF157" s="144">
        <f>IF(U157="snížená",N157,0)</f>
        <v>0</v>
      </c>
      <c r="BG157" s="144">
        <f>IF(U157="zákl. přenesená",N157,0)</f>
        <v>0</v>
      </c>
      <c r="BH157" s="144">
        <f>IF(U157="sníž. přenesená",N157,0)</f>
        <v>0</v>
      </c>
      <c r="BI157" s="144">
        <f>IF(U157="nulová",N157,0)</f>
        <v>0</v>
      </c>
      <c r="BJ157" s="18" t="s">
        <v>74</v>
      </c>
      <c r="BK157" s="144">
        <f>ROUND(L157*K157,2)</f>
        <v>0</v>
      </c>
      <c r="BL157" s="18" t="s">
        <v>159</v>
      </c>
      <c r="BM157" s="18" t="s">
        <v>192</v>
      </c>
    </row>
    <row r="158" spans="2:65" s="1" customFormat="1" ht="16.5" customHeight="1">
      <c r="B158" s="135"/>
      <c r="C158" s="136">
        <v>27</v>
      </c>
      <c r="D158" s="136" t="s">
        <v>133</v>
      </c>
      <c r="E158" s="137" t="s">
        <v>349</v>
      </c>
      <c r="F158" s="275" t="s">
        <v>350</v>
      </c>
      <c r="G158" s="275"/>
      <c r="H158" s="275"/>
      <c r="I158" s="275"/>
      <c r="J158" s="138" t="s">
        <v>148</v>
      </c>
      <c r="K158" s="139">
        <v>65</v>
      </c>
      <c r="L158" s="271"/>
      <c r="M158" s="271"/>
      <c r="N158" s="271">
        <f>ROUND(L158*K158,2)</f>
        <v>0</v>
      </c>
      <c r="O158" s="271"/>
      <c r="P158" s="271"/>
      <c r="Q158" s="271"/>
      <c r="R158" s="140"/>
      <c r="T158" s="141" t="s">
        <v>5</v>
      </c>
      <c r="U158" s="40" t="s">
        <v>34</v>
      </c>
      <c r="V158" s="142">
        <v>0</v>
      </c>
      <c r="W158" s="142">
        <f>V158*K158</f>
        <v>0</v>
      </c>
      <c r="X158" s="142">
        <v>0</v>
      </c>
      <c r="Y158" s="142">
        <f>X158*K158</f>
        <v>0</v>
      </c>
      <c r="Z158" s="142">
        <v>0</v>
      </c>
      <c r="AA158" s="143">
        <f>Z158*K158</f>
        <v>0</v>
      </c>
      <c r="AR158" s="18" t="s">
        <v>159</v>
      </c>
      <c r="AT158" s="18" t="s">
        <v>133</v>
      </c>
      <c r="AU158" s="18" t="s">
        <v>90</v>
      </c>
      <c r="AY158" s="18" t="s">
        <v>132</v>
      </c>
      <c r="BE158" s="144">
        <f>IF(U158="základní",N158,0)</f>
        <v>0</v>
      </c>
      <c r="BF158" s="144">
        <f>IF(U158="snížená",N158,0)</f>
        <v>0</v>
      </c>
      <c r="BG158" s="144">
        <f>IF(U158="zákl. přenesená",N158,0)</f>
        <v>0</v>
      </c>
      <c r="BH158" s="144">
        <f>IF(U158="sníž. přenesená",N158,0)</f>
        <v>0</v>
      </c>
      <c r="BI158" s="144">
        <f>IF(U158="nulová",N158,0)</f>
        <v>0</v>
      </c>
      <c r="BJ158" s="18" t="s">
        <v>74</v>
      </c>
      <c r="BK158" s="144">
        <f>ROUND(L158*K158,2)</f>
        <v>0</v>
      </c>
      <c r="BL158" s="18" t="s">
        <v>159</v>
      </c>
      <c r="BM158" s="18" t="s">
        <v>192</v>
      </c>
    </row>
    <row r="159" spans="2:65" s="9" customFormat="1" ht="37.35" customHeight="1">
      <c r="B159" s="124"/>
      <c r="C159" s="125"/>
      <c r="D159" s="126" t="s">
        <v>116</v>
      </c>
      <c r="E159" s="126"/>
      <c r="F159" s="126"/>
      <c r="G159" s="126"/>
      <c r="H159" s="126"/>
      <c r="I159" s="126"/>
      <c r="J159" s="126"/>
      <c r="K159" s="126"/>
      <c r="L159" s="126"/>
      <c r="M159" s="126"/>
      <c r="N159" s="276">
        <f>BK159</f>
        <v>0</v>
      </c>
      <c r="O159" s="277"/>
      <c r="P159" s="277"/>
      <c r="Q159" s="277"/>
      <c r="R159" s="127"/>
      <c r="T159" s="128"/>
      <c r="U159" s="125"/>
      <c r="V159" s="125"/>
      <c r="W159" s="129">
        <f>W160</f>
        <v>0</v>
      </c>
      <c r="X159" s="125"/>
      <c r="Y159" s="129">
        <f>Y160</f>
        <v>0</v>
      </c>
      <c r="Z159" s="125"/>
      <c r="AA159" s="130">
        <f>AA160</f>
        <v>0</v>
      </c>
      <c r="AR159" s="131" t="s">
        <v>317</v>
      </c>
      <c r="AT159" s="132" t="s">
        <v>67</v>
      </c>
      <c r="AU159" s="132" t="s">
        <v>68</v>
      </c>
      <c r="AY159" s="131" t="s">
        <v>132</v>
      </c>
      <c r="BK159" s="133">
        <f>BK160</f>
        <v>0</v>
      </c>
    </row>
    <row r="160" spans="2:65" s="9" customFormat="1" ht="19.899999999999999" customHeight="1">
      <c r="B160" s="124"/>
      <c r="C160" s="125"/>
      <c r="D160" s="134" t="s">
        <v>117</v>
      </c>
      <c r="E160" s="134"/>
      <c r="F160" s="134"/>
      <c r="G160" s="134"/>
      <c r="H160" s="134"/>
      <c r="I160" s="134"/>
      <c r="J160" s="134"/>
      <c r="K160" s="134"/>
      <c r="L160" s="134"/>
      <c r="M160" s="134"/>
      <c r="N160" s="273">
        <f>BK160</f>
        <v>0</v>
      </c>
      <c r="O160" s="274"/>
      <c r="P160" s="274"/>
      <c r="Q160" s="274"/>
      <c r="R160" s="127"/>
      <c r="T160" s="128"/>
      <c r="U160" s="125"/>
      <c r="V160" s="125"/>
      <c r="W160" s="129">
        <f>W161</f>
        <v>0</v>
      </c>
      <c r="X160" s="125"/>
      <c r="Y160" s="129">
        <f>Y161</f>
        <v>0</v>
      </c>
      <c r="Z160" s="125"/>
      <c r="AA160" s="130">
        <f>AA161</f>
        <v>0</v>
      </c>
      <c r="AR160" s="131" t="s">
        <v>317</v>
      </c>
      <c r="AT160" s="132" t="s">
        <v>67</v>
      </c>
      <c r="AU160" s="132" t="s">
        <v>74</v>
      </c>
      <c r="AY160" s="131" t="s">
        <v>132</v>
      </c>
      <c r="BK160" s="133">
        <f>BK161</f>
        <v>0</v>
      </c>
    </row>
    <row r="161" spans="2:65" s="1" customFormat="1" ht="16.5" customHeight="1">
      <c r="B161" s="135"/>
      <c r="C161" s="136">
        <v>28</v>
      </c>
      <c r="D161" s="136" t="s">
        <v>133</v>
      </c>
      <c r="E161" s="137" t="s">
        <v>318</v>
      </c>
      <c r="F161" s="275" t="s">
        <v>319</v>
      </c>
      <c r="G161" s="275"/>
      <c r="H161" s="275"/>
      <c r="I161" s="275"/>
      <c r="J161" s="138" t="s">
        <v>320</v>
      </c>
      <c r="K161" s="139">
        <v>1</v>
      </c>
      <c r="L161" s="271"/>
      <c r="M161" s="271"/>
      <c r="N161" s="271">
        <f>ROUND(L161*K161,2)</f>
        <v>0</v>
      </c>
      <c r="O161" s="271"/>
      <c r="P161" s="271"/>
      <c r="Q161" s="271"/>
      <c r="R161" s="140"/>
      <c r="T161" s="141" t="s">
        <v>5</v>
      </c>
      <c r="U161" s="151" t="s">
        <v>34</v>
      </c>
      <c r="V161" s="152">
        <v>0</v>
      </c>
      <c r="W161" s="152">
        <f>V161*K161</f>
        <v>0</v>
      </c>
      <c r="X161" s="152">
        <v>0</v>
      </c>
      <c r="Y161" s="152">
        <f>X161*K161</f>
        <v>0</v>
      </c>
      <c r="Z161" s="152">
        <v>0</v>
      </c>
      <c r="AA161" s="153">
        <f>Z161*K161</f>
        <v>0</v>
      </c>
      <c r="AR161" s="18" t="s">
        <v>137</v>
      </c>
      <c r="AT161" s="18" t="s">
        <v>133</v>
      </c>
      <c r="AU161" s="18" t="s">
        <v>90</v>
      </c>
      <c r="AY161" s="18" t="s">
        <v>132</v>
      </c>
      <c r="BE161" s="144">
        <f>IF(U161="základní",N161,0)</f>
        <v>0</v>
      </c>
      <c r="BF161" s="144">
        <f>IF(U161="snížená",N161,0)</f>
        <v>0</v>
      </c>
      <c r="BG161" s="144">
        <f>IF(U161="zákl. přenesená",N161,0)</f>
        <v>0</v>
      </c>
      <c r="BH161" s="144">
        <f>IF(U161="sníž. přenesená",N161,0)</f>
        <v>0</v>
      </c>
      <c r="BI161" s="144">
        <f>IF(U161="nulová",N161,0)</f>
        <v>0</v>
      </c>
      <c r="BJ161" s="18" t="s">
        <v>74</v>
      </c>
      <c r="BK161" s="144">
        <f>ROUND(L161*K161,2)</f>
        <v>0</v>
      </c>
      <c r="BL161" s="18" t="s">
        <v>137</v>
      </c>
      <c r="BM161" s="18" t="s">
        <v>195</v>
      </c>
    </row>
    <row r="162" spans="2:65" s="1" customFormat="1" ht="6.95" customHeight="1">
      <c r="B162" s="55"/>
      <c r="C162" s="56"/>
      <c r="D162" s="56"/>
      <c r="E162" s="56"/>
      <c r="F162" s="56"/>
      <c r="G162" s="56"/>
      <c r="H162" s="56"/>
      <c r="I162" s="56"/>
      <c r="J162" s="56"/>
      <c r="K162" s="56"/>
      <c r="L162" s="56"/>
      <c r="M162" s="56"/>
      <c r="N162" s="56"/>
      <c r="O162" s="56"/>
      <c r="P162" s="56"/>
      <c r="Q162" s="56"/>
      <c r="R162" s="57"/>
    </row>
  </sheetData>
  <mergeCells count="159">
    <mergeCell ref="L135:M135"/>
    <mergeCell ref="N138:Q138"/>
    <mergeCell ref="N139:Q139"/>
    <mergeCell ref="N140:Q140"/>
    <mergeCell ref="L138:M138"/>
    <mergeCell ref="L139:M139"/>
    <mergeCell ref="L140:M140"/>
    <mergeCell ref="L137:M137"/>
    <mergeCell ref="N137:Q137"/>
    <mergeCell ref="N136:Q136"/>
    <mergeCell ref="N135:Q135"/>
    <mergeCell ref="S2:AC2"/>
    <mergeCell ref="C2:Q2"/>
    <mergeCell ref="C4:Q4"/>
    <mergeCell ref="F6:P6"/>
    <mergeCell ref="F7:P7"/>
    <mergeCell ref="O9:P9"/>
    <mergeCell ref="O17:P17"/>
    <mergeCell ref="O18:P18"/>
    <mergeCell ref="E24:L24"/>
    <mergeCell ref="L134:M134"/>
    <mergeCell ref="N130:Q130"/>
    <mergeCell ref="N129:Q129"/>
    <mergeCell ref="N132:Q132"/>
    <mergeCell ref="N134:Q134"/>
    <mergeCell ref="N131:Q131"/>
    <mergeCell ref="N127:Q127"/>
    <mergeCell ref="N126:Q126"/>
    <mergeCell ref="H1:K1"/>
    <mergeCell ref="O11:P11"/>
    <mergeCell ref="O20:P20"/>
    <mergeCell ref="O21:P21"/>
    <mergeCell ref="O12:P12"/>
    <mergeCell ref="O14:P14"/>
    <mergeCell ref="O15:P15"/>
    <mergeCell ref="N89:Q89"/>
    <mergeCell ref="N102:Q102"/>
    <mergeCell ref="L104:Q104"/>
    <mergeCell ref="N99:Q99"/>
    <mergeCell ref="N100:Q100"/>
    <mergeCell ref="N96:Q96"/>
    <mergeCell ref="N94:Q94"/>
    <mergeCell ref="N90:Q90"/>
    <mergeCell ref="N91:Q91"/>
    <mergeCell ref="L38:P38"/>
    <mergeCell ref="L128:M128"/>
    <mergeCell ref="L129:M129"/>
    <mergeCell ref="L131:M131"/>
    <mergeCell ref="L132:M132"/>
    <mergeCell ref="L126:M126"/>
    <mergeCell ref="N128:Q128"/>
    <mergeCell ref="N133:Q133"/>
    <mergeCell ref="L133:M133"/>
    <mergeCell ref="N92:Q92"/>
    <mergeCell ref="N93:Q93"/>
    <mergeCell ref="N88:Q88"/>
    <mergeCell ref="N95:Q95"/>
    <mergeCell ref="N97:Q97"/>
    <mergeCell ref="N98:Q98"/>
    <mergeCell ref="F113:P113"/>
    <mergeCell ref="C110:Q110"/>
    <mergeCell ref="F112:P112"/>
    <mergeCell ref="F120:I120"/>
    <mergeCell ref="F124:I124"/>
    <mergeCell ref="N125:Q125"/>
    <mergeCell ref="L124:M124"/>
    <mergeCell ref="N124:Q124"/>
    <mergeCell ref="C76:Q76"/>
    <mergeCell ref="H35:J35"/>
    <mergeCell ref="M30:P30"/>
    <mergeCell ref="M27:P27"/>
    <mergeCell ref="M28:P28"/>
    <mergeCell ref="H34:J34"/>
    <mergeCell ref="M34:P34"/>
    <mergeCell ref="M35:P35"/>
    <mergeCell ref="H36:J36"/>
    <mergeCell ref="H32:J32"/>
    <mergeCell ref="M32:P32"/>
    <mergeCell ref="M36:P36"/>
    <mergeCell ref="H33:J33"/>
    <mergeCell ref="M33:P33"/>
    <mergeCell ref="C86:G86"/>
    <mergeCell ref="F79:P79"/>
    <mergeCell ref="F78:P78"/>
    <mergeCell ref="M81:P81"/>
    <mergeCell ref="M83:Q83"/>
    <mergeCell ref="M84:Q84"/>
    <mergeCell ref="N86:Q86"/>
    <mergeCell ref="F129:I129"/>
    <mergeCell ref="F128:I128"/>
    <mergeCell ref="F126:I126"/>
    <mergeCell ref="N123:Q123"/>
    <mergeCell ref="M115:P115"/>
    <mergeCell ref="M117:Q117"/>
    <mergeCell ref="M118:Q118"/>
    <mergeCell ref="N120:Q120"/>
    <mergeCell ref="N121:Q121"/>
    <mergeCell ref="N122:Q122"/>
    <mergeCell ref="L120:M120"/>
    <mergeCell ref="F161:I161"/>
    <mergeCell ref="F158:I158"/>
    <mergeCell ref="F156:I156"/>
    <mergeCell ref="F131:I131"/>
    <mergeCell ref="F132:I132"/>
    <mergeCell ref="F140:I140"/>
    <mergeCell ref="F139:I139"/>
    <mergeCell ref="F133:I133"/>
    <mergeCell ref="F138:I138"/>
    <mergeCell ref="F134:I134"/>
    <mergeCell ref="F135:I135"/>
    <mergeCell ref="F137:I137"/>
    <mergeCell ref="F152:I152"/>
    <mergeCell ref="F155:I155"/>
    <mergeCell ref="F154:I154"/>
    <mergeCell ref="F143:I143"/>
    <mergeCell ref="F157:I157"/>
    <mergeCell ref="N161:Q161"/>
    <mergeCell ref="N153:Q153"/>
    <mergeCell ref="N158:Q158"/>
    <mergeCell ref="N159:Q159"/>
    <mergeCell ref="N160:Q160"/>
    <mergeCell ref="L161:M161"/>
    <mergeCell ref="L158:M158"/>
    <mergeCell ref="L156:M156"/>
    <mergeCell ref="N156:Q156"/>
    <mergeCell ref="N155:Q155"/>
    <mergeCell ref="N154:Q154"/>
    <mergeCell ref="L155:M155"/>
    <mergeCell ref="L157:M157"/>
    <mergeCell ref="N157:Q157"/>
    <mergeCell ref="L154:M154"/>
    <mergeCell ref="L152:M152"/>
    <mergeCell ref="N152:Q152"/>
    <mergeCell ref="F151:I151"/>
    <mergeCell ref="L151:M151"/>
    <mergeCell ref="N151:Q151"/>
    <mergeCell ref="F146:I146"/>
    <mergeCell ref="L146:M146"/>
    <mergeCell ref="N146:Q146"/>
    <mergeCell ref="F148:I148"/>
    <mergeCell ref="L148:M148"/>
    <mergeCell ref="N148:Q148"/>
    <mergeCell ref="F150:I150"/>
    <mergeCell ref="L150:M150"/>
    <mergeCell ref="N150:Q150"/>
    <mergeCell ref="L145:M145"/>
    <mergeCell ref="N145:Q145"/>
    <mergeCell ref="F147:I147"/>
    <mergeCell ref="L147:M147"/>
    <mergeCell ref="N147:Q147"/>
    <mergeCell ref="F149:I149"/>
    <mergeCell ref="L149:M149"/>
    <mergeCell ref="N149:Q149"/>
    <mergeCell ref="N141:Q141"/>
    <mergeCell ref="N142:Q142"/>
    <mergeCell ref="N143:Q143"/>
    <mergeCell ref="L143:M143"/>
    <mergeCell ref="N144:Q144"/>
    <mergeCell ref="F145:I145"/>
  </mergeCells>
  <hyperlinks>
    <hyperlink ref="F1:G1" location="C2" display="1) Krycí list rozpočtu"/>
    <hyperlink ref="H1:K1" location="C86" display="2) Rekapitulace rozpočtu"/>
    <hyperlink ref="L1" location="C120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EE226CE99934949B6B9BF27002C56C1" ma:contentTypeVersion="" ma:contentTypeDescription="Vytvoří nový dokument" ma:contentTypeScope="" ma:versionID="d7ea0b8200792db2ade2285221fa27cc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Props1.xml><?xml version="1.0" encoding="utf-8"?>
<ds:datastoreItem xmlns:ds="http://schemas.openxmlformats.org/officeDocument/2006/customXml" ds:itemID="{B4B273D1-4BA3-4BF3-9AD4-7E6EABBD0637}"/>
</file>

<file path=customXml/itemProps2.xml><?xml version="1.0" encoding="utf-8"?>
<ds:datastoreItem xmlns:ds="http://schemas.openxmlformats.org/officeDocument/2006/customXml" ds:itemID="{D1ADB379-F45E-4D6B-AD70-26941613514D}"/>
</file>

<file path=customXml/itemProps3.xml><?xml version="1.0" encoding="utf-8"?>
<ds:datastoreItem xmlns:ds="http://schemas.openxmlformats.org/officeDocument/2006/customXml" ds:itemID="{BAFD7F55-B62A-4663-A01F-E30AFE616EA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14</vt:i4>
      </vt:variant>
      <vt:variant>
        <vt:lpstr>Pojmenované oblasti</vt:lpstr>
      </vt:variant>
      <vt:variant>
        <vt:i4>28</vt:i4>
      </vt:variant>
    </vt:vector>
  </HeadingPairs>
  <TitlesOfParts>
    <vt:vector size="42" baseType="lpstr">
      <vt:lpstr>Rekapitulace stavby</vt:lpstr>
      <vt:lpstr>01</vt:lpstr>
      <vt:lpstr>02</vt:lpstr>
      <vt:lpstr>03</vt:lpstr>
      <vt:lpstr>04</vt:lpstr>
      <vt:lpstr>05</vt:lpstr>
      <vt:lpstr>06</vt:lpstr>
      <vt:lpstr>07</vt:lpstr>
      <vt:lpstr>08</vt:lpstr>
      <vt:lpstr>09</vt:lpstr>
      <vt:lpstr>10</vt:lpstr>
      <vt:lpstr>11</vt:lpstr>
      <vt:lpstr>12</vt:lpstr>
      <vt:lpstr>13</vt:lpstr>
      <vt:lpstr>'01'!Názvy_tisku</vt:lpstr>
      <vt:lpstr>'02'!Názvy_tisku</vt:lpstr>
      <vt:lpstr>'03'!Názvy_tisku</vt:lpstr>
      <vt:lpstr>'04'!Názvy_tisku</vt:lpstr>
      <vt:lpstr>'05'!Názvy_tisku</vt:lpstr>
      <vt:lpstr>'06'!Názvy_tisku</vt:lpstr>
      <vt:lpstr>'07'!Názvy_tisku</vt:lpstr>
      <vt:lpstr>'08'!Názvy_tisku</vt:lpstr>
      <vt:lpstr>'09'!Názvy_tisku</vt:lpstr>
      <vt:lpstr>'10'!Názvy_tisku</vt:lpstr>
      <vt:lpstr>'11'!Názvy_tisku</vt:lpstr>
      <vt:lpstr>'12'!Názvy_tisku</vt:lpstr>
      <vt:lpstr>'13'!Názvy_tisku</vt:lpstr>
      <vt:lpstr>'Rekapitulace stavby'!Názvy_tisku</vt:lpstr>
      <vt:lpstr>'01'!Oblast_tisku</vt:lpstr>
      <vt:lpstr>'02'!Oblast_tisku</vt:lpstr>
      <vt:lpstr>'03'!Oblast_tisku</vt:lpstr>
      <vt:lpstr>'04'!Oblast_tisku</vt:lpstr>
      <vt:lpstr>'05'!Oblast_tisku</vt:lpstr>
      <vt:lpstr>'06'!Oblast_tisku</vt:lpstr>
      <vt:lpstr>'07'!Oblast_tisku</vt:lpstr>
      <vt:lpstr>'08'!Oblast_tisku</vt:lpstr>
      <vt:lpstr>'09'!Oblast_tisku</vt:lpstr>
      <vt:lpstr>'10'!Oblast_tisku</vt:lpstr>
      <vt:lpstr>'11'!Oblast_tisku</vt:lpstr>
      <vt:lpstr>'12'!Oblast_tisku</vt:lpstr>
      <vt:lpstr>'13'!Oblast_tisku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DESKTOP-IF124F6\m.zakostelsky</dc:creator>
  <cp:lastModifiedBy>Tomas</cp:lastModifiedBy>
  <cp:lastPrinted>2019-02-10T14:15:15Z</cp:lastPrinted>
  <dcterms:created xsi:type="dcterms:W3CDTF">2019-02-06T10:24:53Z</dcterms:created>
  <dcterms:modified xsi:type="dcterms:W3CDTF">2020-01-08T09:20:39Z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0x010100AEE226CE99934949B6B9BF27002C56C1</vt:lpwstr>
  </property>
</Properties>
</file>