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frant\Desktop\"/>
    </mc:Choice>
  </mc:AlternateContent>
  <bookViews>
    <workbookView xWindow="0" yWindow="0" windowWidth="0" windowHeight="0"/>
  </bookViews>
  <sheets>
    <sheet name="Rekapitulace stavby" sheetId="1" r:id="rId1"/>
    <sheet name="SO 01 - Rekonstrukce stře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01 - Rekonstrukce stře...'!$C$108:$K$862</definedName>
    <definedName name="_xlnm.Print_Area" localSheetId="1">'SO 01 - Rekonstrukce stře...'!$C$4:$J$39,'SO 01 - Rekonstrukce stře...'!$C$45:$J$90,'SO 01 - Rekonstrukce stře...'!$C$96:$K$862</definedName>
    <definedName name="_xlnm.Print_Titles" localSheetId="1">'SO 01 - Rekonstrukce stře...'!$108:$108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858"/>
  <c r="BH858"/>
  <c r="BG858"/>
  <c r="BF858"/>
  <c r="T858"/>
  <c r="T857"/>
  <c r="R858"/>
  <c r="R857"/>
  <c r="P858"/>
  <c r="P857"/>
  <c r="BI852"/>
  <c r="BH852"/>
  <c r="BG852"/>
  <c r="BF852"/>
  <c r="T852"/>
  <c r="T851"/>
  <c r="R852"/>
  <c r="R851"/>
  <c r="P852"/>
  <c r="P851"/>
  <c r="BI847"/>
  <c r="BH847"/>
  <c r="BG847"/>
  <c r="BF847"/>
  <c r="T847"/>
  <c r="R847"/>
  <c r="P847"/>
  <c r="BI843"/>
  <c r="BH843"/>
  <c r="BG843"/>
  <c r="BF843"/>
  <c r="T843"/>
  <c r="R843"/>
  <c r="P843"/>
  <c r="BI839"/>
  <c r="BH839"/>
  <c r="BG839"/>
  <c r="BF839"/>
  <c r="T839"/>
  <c r="R839"/>
  <c r="P839"/>
  <c r="BI835"/>
  <c r="BH835"/>
  <c r="BG835"/>
  <c r="BF835"/>
  <c r="T835"/>
  <c r="R835"/>
  <c r="P835"/>
  <c r="BI830"/>
  <c r="BH830"/>
  <c r="BG830"/>
  <c r="BF830"/>
  <c r="T830"/>
  <c r="R830"/>
  <c r="P830"/>
  <c r="BI826"/>
  <c r="BH826"/>
  <c r="BG826"/>
  <c r="BF826"/>
  <c r="T826"/>
  <c r="R826"/>
  <c r="P826"/>
  <c r="BI821"/>
  <c r="BH821"/>
  <c r="BG821"/>
  <c r="BF821"/>
  <c r="T821"/>
  <c r="R821"/>
  <c r="P821"/>
  <c r="BI816"/>
  <c r="BH816"/>
  <c r="BG816"/>
  <c r="BF816"/>
  <c r="T816"/>
  <c r="R816"/>
  <c r="P816"/>
  <c r="BI811"/>
  <c r="BH811"/>
  <c r="BG811"/>
  <c r="BF811"/>
  <c r="T811"/>
  <c r="R811"/>
  <c r="P811"/>
  <c r="BI805"/>
  <c r="BH805"/>
  <c r="BG805"/>
  <c r="BF805"/>
  <c r="T805"/>
  <c r="R805"/>
  <c r="P805"/>
  <c r="BI801"/>
  <c r="BH801"/>
  <c r="BG801"/>
  <c r="BF801"/>
  <c r="T801"/>
  <c r="R801"/>
  <c r="P801"/>
  <c r="BI793"/>
  <c r="BH793"/>
  <c r="BG793"/>
  <c r="BF793"/>
  <c r="T793"/>
  <c r="T792"/>
  <c r="R793"/>
  <c r="R792"/>
  <c r="P793"/>
  <c r="P792"/>
  <c r="BI780"/>
  <c r="BH780"/>
  <c r="BG780"/>
  <c r="BF780"/>
  <c r="T780"/>
  <c r="R780"/>
  <c r="P780"/>
  <c r="BI768"/>
  <c r="BH768"/>
  <c r="BG768"/>
  <c r="BF768"/>
  <c r="T768"/>
  <c r="R768"/>
  <c r="P768"/>
  <c r="BI761"/>
  <c r="BH761"/>
  <c r="BG761"/>
  <c r="BF761"/>
  <c r="T761"/>
  <c r="R761"/>
  <c r="P761"/>
  <c r="BI755"/>
  <c r="BH755"/>
  <c r="BG755"/>
  <c r="BF755"/>
  <c r="T755"/>
  <c r="R755"/>
  <c r="P755"/>
  <c r="BI749"/>
  <c r="BH749"/>
  <c r="BG749"/>
  <c r="BF749"/>
  <c r="T749"/>
  <c r="R749"/>
  <c r="P749"/>
  <c r="BI743"/>
  <c r="BH743"/>
  <c r="BG743"/>
  <c r="BF743"/>
  <c r="T743"/>
  <c r="R743"/>
  <c r="P743"/>
  <c r="BI738"/>
  <c r="BH738"/>
  <c r="BG738"/>
  <c r="BF738"/>
  <c r="T738"/>
  <c r="R738"/>
  <c r="P738"/>
  <c r="BI733"/>
  <c r="BH733"/>
  <c r="BG733"/>
  <c r="BF733"/>
  <c r="T733"/>
  <c r="R733"/>
  <c r="P733"/>
  <c r="BI728"/>
  <c r="BH728"/>
  <c r="BG728"/>
  <c r="BF728"/>
  <c r="T728"/>
  <c r="R728"/>
  <c r="P728"/>
  <c r="BI723"/>
  <c r="BH723"/>
  <c r="BG723"/>
  <c r="BF723"/>
  <c r="T723"/>
  <c r="R723"/>
  <c r="P723"/>
  <c r="BI718"/>
  <c r="BH718"/>
  <c r="BG718"/>
  <c r="BF718"/>
  <c r="T718"/>
  <c r="R718"/>
  <c r="P718"/>
  <c r="BI713"/>
  <c r="BH713"/>
  <c r="BG713"/>
  <c r="BF713"/>
  <c r="T713"/>
  <c r="R713"/>
  <c r="P713"/>
  <c r="BI708"/>
  <c r="BH708"/>
  <c r="BG708"/>
  <c r="BF708"/>
  <c r="T708"/>
  <c r="R708"/>
  <c r="P708"/>
  <c r="BI703"/>
  <c r="BH703"/>
  <c r="BG703"/>
  <c r="BF703"/>
  <c r="T703"/>
  <c r="R703"/>
  <c r="P703"/>
  <c r="BI698"/>
  <c r="BH698"/>
  <c r="BG698"/>
  <c r="BF698"/>
  <c r="T698"/>
  <c r="R698"/>
  <c r="P698"/>
  <c r="BI693"/>
  <c r="BH693"/>
  <c r="BG693"/>
  <c r="BF693"/>
  <c r="T693"/>
  <c r="R693"/>
  <c r="P693"/>
  <c r="BI688"/>
  <c r="BH688"/>
  <c r="BG688"/>
  <c r="BF688"/>
  <c r="T688"/>
  <c r="R688"/>
  <c r="P688"/>
  <c r="BI685"/>
  <c r="BH685"/>
  <c r="BG685"/>
  <c r="BF685"/>
  <c r="T685"/>
  <c r="R685"/>
  <c r="P685"/>
  <c r="BI679"/>
  <c r="BH679"/>
  <c r="BG679"/>
  <c r="BF679"/>
  <c r="T679"/>
  <c r="R679"/>
  <c r="P679"/>
  <c r="BI674"/>
  <c r="BH674"/>
  <c r="BG674"/>
  <c r="BF674"/>
  <c r="T674"/>
  <c r="R674"/>
  <c r="P674"/>
  <c r="BI669"/>
  <c r="BH669"/>
  <c r="BG669"/>
  <c r="BF669"/>
  <c r="T669"/>
  <c r="R669"/>
  <c r="P669"/>
  <c r="BI666"/>
  <c r="BH666"/>
  <c r="BG666"/>
  <c r="BF666"/>
  <c r="T666"/>
  <c r="R666"/>
  <c r="P666"/>
  <c r="BI663"/>
  <c r="BH663"/>
  <c r="BG663"/>
  <c r="BF663"/>
  <c r="T663"/>
  <c r="R663"/>
  <c r="P663"/>
  <c r="BI658"/>
  <c r="BH658"/>
  <c r="BG658"/>
  <c r="BF658"/>
  <c r="T658"/>
  <c r="R658"/>
  <c r="P658"/>
  <c r="BI653"/>
  <c r="BH653"/>
  <c r="BG653"/>
  <c r="BF653"/>
  <c r="T653"/>
  <c r="R653"/>
  <c r="P653"/>
  <c r="BI650"/>
  <c r="BH650"/>
  <c r="BG650"/>
  <c r="BF650"/>
  <c r="T650"/>
  <c r="R650"/>
  <c r="P650"/>
  <c r="BI645"/>
  <c r="BH645"/>
  <c r="BG645"/>
  <c r="BF645"/>
  <c r="T645"/>
  <c r="R645"/>
  <c r="P645"/>
  <c r="BI640"/>
  <c r="BH640"/>
  <c r="BG640"/>
  <c r="BF640"/>
  <c r="T640"/>
  <c r="R640"/>
  <c r="P640"/>
  <c r="BI635"/>
  <c r="BH635"/>
  <c r="BG635"/>
  <c r="BF635"/>
  <c r="T635"/>
  <c r="R635"/>
  <c r="P635"/>
  <c r="BI630"/>
  <c r="BH630"/>
  <c r="BG630"/>
  <c r="BF630"/>
  <c r="T630"/>
  <c r="R630"/>
  <c r="P630"/>
  <c r="BI625"/>
  <c r="BH625"/>
  <c r="BG625"/>
  <c r="BF625"/>
  <c r="T625"/>
  <c r="R625"/>
  <c r="P625"/>
  <c r="BI620"/>
  <c r="BH620"/>
  <c r="BG620"/>
  <c r="BF620"/>
  <c r="T620"/>
  <c r="R620"/>
  <c r="P620"/>
  <c r="BI617"/>
  <c r="BH617"/>
  <c r="BG617"/>
  <c r="BF617"/>
  <c r="T617"/>
  <c r="R617"/>
  <c r="P617"/>
  <c r="BI612"/>
  <c r="BH612"/>
  <c r="BG612"/>
  <c r="BF612"/>
  <c r="T612"/>
  <c r="R612"/>
  <c r="P612"/>
  <c r="BI605"/>
  <c r="BH605"/>
  <c r="BG605"/>
  <c r="BF605"/>
  <c r="T605"/>
  <c r="R605"/>
  <c r="P605"/>
  <c r="BI599"/>
  <c r="BH599"/>
  <c r="BG599"/>
  <c r="BF599"/>
  <c r="T599"/>
  <c r="R599"/>
  <c r="P599"/>
  <c r="BI593"/>
  <c r="BH593"/>
  <c r="BG593"/>
  <c r="BF593"/>
  <c r="T593"/>
  <c r="R593"/>
  <c r="P593"/>
  <c r="BI588"/>
  <c r="BH588"/>
  <c r="BG588"/>
  <c r="BF588"/>
  <c r="T588"/>
  <c r="R588"/>
  <c r="P588"/>
  <c r="BI582"/>
  <c r="BH582"/>
  <c r="BG582"/>
  <c r="BF582"/>
  <c r="T582"/>
  <c r="R582"/>
  <c r="P582"/>
  <c r="BI577"/>
  <c r="BH577"/>
  <c r="BG577"/>
  <c r="BF577"/>
  <c r="T577"/>
  <c r="R577"/>
  <c r="P577"/>
  <c r="BI571"/>
  <c r="BH571"/>
  <c r="BG571"/>
  <c r="BF571"/>
  <c r="T571"/>
  <c r="R571"/>
  <c r="P571"/>
  <c r="BI566"/>
  <c r="BH566"/>
  <c r="BG566"/>
  <c r="BF566"/>
  <c r="T566"/>
  <c r="R566"/>
  <c r="P566"/>
  <c r="BI561"/>
  <c r="BH561"/>
  <c r="BG561"/>
  <c r="BF561"/>
  <c r="T561"/>
  <c r="R561"/>
  <c r="P561"/>
  <c r="BI556"/>
  <c r="BH556"/>
  <c r="BG556"/>
  <c r="BF556"/>
  <c r="T556"/>
  <c r="R556"/>
  <c r="P556"/>
  <c r="BI547"/>
  <c r="BH547"/>
  <c r="BG547"/>
  <c r="BF547"/>
  <c r="T547"/>
  <c r="R547"/>
  <c r="P547"/>
  <c r="BI536"/>
  <c r="BH536"/>
  <c r="BG536"/>
  <c r="BF536"/>
  <c r="T536"/>
  <c r="R536"/>
  <c r="P536"/>
  <c r="BI529"/>
  <c r="BH529"/>
  <c r="BG529"/>
  <c r="BF529"/>
  <c r="T529"/>
  <c r="R529"/>
  <c r="P529"/>
  <c r="BI523"/>
  <c r="BH523"/>
  <c r="BG523"/>
  <c r="BF523"/>
  <c r="T523"/>
  <c r="R523"/>
  <c r="P523"/>
  <c r="BI520"/>
  <c r="BH520"/>
  <c r="BG520"/>
  <c r="BF520"/>
  <c r="T520"/>
  <c r="R520"/>
  <c r="P520"/>
  <c r="BI515"/>
  <c r="BH515"/>
  <c r="BG515"/>
  <c r="BF515"/>
  <c r="T515"/>
  <c r="R515"/>
  <c r="P515"/>
  <c r="BI510"/>
  <c r="BH510"/>
  <c r="BG510"/>
  <c r="BF510"/>
  <c r="T510"/>
  <c r="R510"/>
  <c r="P510"/>
  <c r="BI505"/>
  <c r="BH505"/>
  <c r="BG505"/>
  <c r="BF505"/>
  <c r="T505"/>
  <c r="R505"/>
  <c r="P505"/>
  <c r="BI500"/>
  <c r="BH500"/>
  <c r="BG500"/>
  <c r="BF500"/>
  <c r="T500"/>
  <c r="R500"/>
  <c r="P500"/>
  <c r="BI496"/>
  <c r="BH496"/>
  <c r="BG496"/>
  <c r="BF496"/>
  <c r="T496"/>
  <c r="R496"/>
  <c r="P496"/>
  <c r="BI493"/>
  <c r="BH493"/>
  <c r="BG493"/>
  <c r="BF493"/>
  <c r="T493"/>
  <c r="R493"/>
  <c r="P493"/>
  <c r="BI488"/>
  <c r="BH488"/>
  <c r="BG488"/>
  <c r="BF488"/>
  <c r="T488"/>
  <c r="R488"/>
  <c r="P488"/>
  <c r="BI485"/>
  <c r="BH485"/>
  <c r="BG485"/>
  <c r="BF485"/>
  <c r="T485"/>
  <c r="R485"/>
  <c r="P485"/>
  <c r="BI481"/>
  <c r="BH481"/>
  <c r="BG481"/>
  <c r="BF481"/>
  <c r="T481"/>
  <c r="R481"/>
  <c r="P481"/>
  <c r="BI477"/>
  <c r="BH477"/>
  <c r="BG477"/>
  <c r="BF477"/>
  <c r="T477"/>
  <c r="R477"/>
  <c r="P477"/>
  <c r="BI473"/>
  <c r="BH473"/>
  <c r="BG473"/>
  <c r="BF473"/>
  <c r="T473"/>
  <c r="R473"/>
  <c r="P473"/>
  <c r="BI467"/>
  <c r="BH467"/>
  <c r="BG467"/>
  <c r="BF467"/>
  <c r="T467"/>
  <c r="R467"/>
  <c r="P467"/>
  <c r="BI462"/>
  <c r="BH462"/>
  <c r="BG462"/>
  <c r="BF462"/>
  <c r="T462"/>
  <c r="R462"/>
  <c r="P462"/>
  <c r="BI454"/>
  <c r="BH454"/>
  <c r="BG454"/>
  <c r="BF454"/>
  <c r="T454"/>
  <c r="R454"/>
  <c r="P454"/>
  <c r="BI447"/>
  <c r="BH447"/>
  <c r="BG447"/>
  <c r="BF447"/>
  <c r="T447"/>
  <c r="R447"/>
  <c r="P447"/>
  <c r="BI441"/>
  <c r="BH441"/>
  <c r="BG441"/>
  <c r="BF441"/>
  <c r="T441"/>
  <c r="T440"/>
  <c r="R441"/>
  <c r="R440"/>
  <c r="P441"/>
  <c r="P440"/>
  <c r="BI438"/>
  <c r="BH438"/>
  <c r="BG438"/>
  <c r="BF438"/>
  <c r="T438"/>
  <c r="R438"/>
  <c r="P438"/>
  <c r="BI434"/>
  <c r="BH434"/>
  <c r="BG434"/>
  <c r="BF434"/>
  <c r="T434"/>
  <c r="R434"/>
  <c r="P434"/>
  <c r="BI429"/>
  <c r="BH429"/>
  <c r="BG429"/>
  <c r="BF429"/>
  <c r="T429"/>
  <c r="R429"/>
  <c r="P429"/>
  <c r="BI425"/>
  <c r="BH425"/>
  <c r="BG425"/>
  <c r="BF425"/>
  <c r="T425"/>
  <c r="R425"/>
  <c r="P425"/>
  <c r="BI420"/>
  <c r="BH420"/>
  <c r="BG420"/>
  <c r="BF420"/>
  <c r="T420"/>
  <c r="R420"/>
  <c r="P420"/>
  <c r="BI415"/>
  <c r="BH415"/>
  <c r="BG415"/>
  <c r="BF415"/>
  <c r="T415"/>
  <c r="R415"/>
  <c r="P415"/>
  <c r="BI410"/>
  <c r="BH410"/>
  <c r="BG410"/>
  <c r="BF410"/>
  <c r="T410"/>
  <c r="R410"/>
  <c r="P410"/>
  <c r="BI405"/>
  <c r="BH405"/>
  <c r="BG405"/>
  <c r="BF405"/>
  <c r="T405"/>
  <c r="R405"/>
  <c r="P405"/>
  <c r="BI400"/>
  <c r="BH400"/>
  <c r="BG400"/>
  <c r="BF400"/>
  <c r="T400"/>
  <c r="R400"/>
  <c r="P400"/>
  <c r="BI397"/>
  <c r="BH397"/>
  <c r="BG397"/>
  <c r="BF397"/>
  <c r="T397"/>
  <c r="R397"/>
  <c r="P397"/>
  <c r="BI390"/>
  <c r="BH390"/>
  <c r="BG390"/>
  <c r="BF390"/>
  <c r="T390"/>
  <c r="R390"/>
  <c r="P390"/>
  <c r="BI384"/>
  <c r="BH384"/>
  <c r="BG384"/>
  <c r="BF384"/>
  <c r="T384"/>
  <c r="R384"/>
  <c r="P384"/>
  <c r="BI379"/>
  <c r="BH379"/>
  <c r="BG379"/>
  <c r="BF379"/>
  <c r="T379"/>
  <c r="R379"/>
  <c r="P379"/>
  <c r="BI372"/>
  <c r="BH372"/>
  <c r="BG372"/>
  <c r="BF372"/>
  <c r="T372"/>
  <c r="R372"/>
  <c r="P372"/>
  <c r="BI365"/>
  <c r="BH365"/>
  <c r="BG365"/>
  <c r="BF365"/>
  <c r="T365"/>
  <c r="R365"/>
  <c r="P365"/>
  <c r="BI359"/>
  <c r="BH359"/>
  <c r="BG359"/>
  <c r="BF359"/>
  <c r="T359"/>
  <c r="R359"/>
  <c r="P359"/>
  <c r="BI354"/>
  <c r="BH354"/>
  <c r="BG354"/>
  <c r="BF354"/>
  <c r="T354"/>
  <c r="R354"/>
  <c r="P354"/>
  <c r="BI351"/>
  <c r="BH351"/>
  <c r="BG351"/>
  <c r="BF351"/>
  <c r="T351"/>
  <c r="R351"/>
  <c r="P351"/>
  <c r="BI346"/>
  <c r="BH346"/>
  <c r="BG346"/>
  <c r="BF346"/>
  <c r="T346"/>
  <c r="R346"/>
  <c r="P346"/>
  <c r="BI341"/>
  <c r="BH341"/>
  <c r="BG341"/>
  <c r="BF341"/>
  <c r="T341"/>
  <c r="R341"/>
  <c r="P341"/>
  <c r="BI336"/>
  <c r="BH336"/>
  <c r="BG336"/>
  <c r="BF336"/>
  <c r="T336"/>
  <c r="R336"/>
  <c r="P336"/>
  <c r="BI328"/>
  <c r="BH328"/>
  <c r="BG328"/>
  <c r="BF328"/>
  <c r="T328"/>
  <c r="R328"/>
  <c r="P328"/>
  <c r="BI324"/>
  <c r="BH324"/>
  <c r="BG324"/>
  <c r="BF324"/>
  <c r="T324"/>
  <c r="R324"/>
  <c r="P324"/>
  <c r="BI316"/>
  <c r="BH316"/>
  <c r="BG316"/>
  <c r="BF316"/>
  <c r="T316"/>
  <c r="R316"/>
  <c r="P316"/>
  <c r="BI309"/>
  <c r="BH309"/>
  <c r="BG309"/>
  <c r="BF309"/>
  <c r="T309"/>
  <c r="R309"/>
  <c r="P309"/>
  <c r="BI301"/>
  <c r="BH301"/>
  <c r="BG301"/>
  <c r="BF301"/>
  <c r="T301"/>
  <c r="R301"/>
  <c r="P301"/>
  <c r="BI294"/>
  <c r="BH294"/>
  <c r="BG294"/>
  <c r="BF294"/>
  <c r="T294"/>
  <c r="R294"/>
  <c r="P294"/>
  <c r="BI291"/>
  <c r="BH291"/>
  <c r="BG291"/>
  <c r="BF291"/>
  <c r="T291"/>
  <c r="R291"/>
  <c r="P291"/>
  <c r="BI284"/>
  <c r="BH284"/>
  <c r="BG284"/>
  <c r="BF284"/>
  <c r="T284"/>
  <c r="R284"/>
  <c r="P284"/>
  <c r="BI280"/>
  <c r="BH280"/>
  <c r="BG280"/>
  <c r="BF280"/>
  <c r="T280"/>
  <c r="T279"/>
  <c r="R280"/>
  <c r="R279"/>
  <c r="P280"/>
  <c r="P279"/>
  <c r="BI275"/>
  <c r="BH275"/>
  <c r="BG275"/>
  <c r="BF275"/>
  <c r="T275"/>
  <c r="R275"/>
  <c r="P275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5"/>
  <c r="BH255"/>
  <c r="BG255"/>
  <c r="BF255"/>
  <c r="T255"/>
  <c r="R255"/>
  <c r="P255"/>
  <c r="BI250"/>
  <c r="BH250"/>
  <c r="BG250"/>
  <c r="BF250"/>
  <c r="T250"/>
  <c r="R250"/>
  <c r="P250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19"/>
  <c r="BH219"/>
  <c r="BG219"/>
  <c r="BF219"/>
  <c r="T219"/>
  <c r="R219"/>
  <c r="P219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86"/>
  <c r="BH186"/>
  <c r="BG186"/>
  <c r="BF186"/>
  <c r="T186"/>
  <c r="R186"/>
  <c r="P186"/>
  <c r="BI181"/>
  <c r="BH181"/>
  <c r="BG181"/>
  <c r="BF181"/>
  <c r="T181"/>
  <c r="R181"/>
  <c r="P181"/>
  <c r="BI172"/>
  <c r="BH172"/>
  <c r="BG172"/>
  <c r="BF172"/>
  <c r="T172"/>
  <c r="R172"/>
  <c r="P172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8"/>
  <c r="BH118"/>
  <c r="BG118"/>
  <c r="BF118"/>
  <c r="T118"/>
  <c r="T117"/>
  <c r="R118"/>
  <c r="R117"/>
  <c r="P118"/>
  <c r="P117"/>
  <c r="BI112"/>
  <c r="BH112"/>
  <c r="BG112"/>
  <c r="BF112"/>
  <c r="T112"/>
  <c r="T111"/>
  <c r="R112"/>
  <c r="R111"/>
  <c r="P112"/>
  <c r="P111"/>
  <c r="J106"/>
  <c r="J105"/>
  <c r="F105"/>
  <c r="F103"/>
  <c r="E101"/>
  <c r="J55"/>
  <c r="J54"/>
  <c r="F54"/>
  <c r="F52"/>
  <c r="E50"/>
  <c r="J18"/>
  <c r="E18"/>
  <c r="F106"/>
  <c r="J17"/>
  <c r="J12"/>
  <c r="J103"/>
  <c r="E7"/>
  <c r="E99"/>
  <c i="1" r="L50"/>
  <c r="AM50"/>
  <c r="AM49"/>
  <c r="L49"/>
  <c r="AM47"/>
  <c r="L47"/>
  <c r="L45"/>
  <c r="L44"/>
  <c i="2" r="J858"/>
  <c r="BK723"/>
  <c r="J635"/>
  <c r="BK547"/>
  <c r="J434"/>
  <c r="BK359"/>
  <c r="BK261"/>
  <c r="J202"/>
  <c r="J835"/>
  <c r="J713"/>
  <c r="BK593"/>
  <c r="J556"/>
  <c r="J467"/>
  <c r="J405"/>
  <c r="BK301"/>
  <c r="BK225"/>
  <c r="BK124"/>
  <c r="J780"/>
  <c r="BK679"/>
  <c r="J577"/>
  <c r="J481"/>
  <c r="BK365"/>
  <c r="BK271"/>
  <c r="BK172"/>
  <c r="BK858"/>
  <c r="J793"/>
  <c r="J645"/>
  <c r="J561"/>
  <c r="BK485"/>
  <c r="BK397"/>
  <c r="J316"/>
  <c r="BK230"/>
  <c r="BK139"/>
  <c r="J755"/>
  <c r="BK698"/>
  <c r="BK617"/>
  <c r="J510"/>
  <c r="BK441"/>
  <c r="J365"/>
  <c r="BK265"/>
  <c r="BK197"/>
  <c r="J816"/>
  <c r="BK718"/>
  <c r="BK620"/>
  <c r="BK500"/>
  <c r="J420"/>
  <c r="J275"/>
  <c r="J197"/>
  <c r="J129"/>
  <c r="J811"/>
  <c r="J685"/>
  <c r="BK625"/>
  <c r="BK536"/>
  <c r="J429"/>
  <c r="J351"/>
  <c r="J265"/>
  <c r="BK192"/>
  <c i="1" r="AS54"/>
  <c i="2" r="J723"/>
  <c r="BK645"/>
  <c r="BK561"/>
  <c r="J485"/>
  <c r="J415"/>
  <c r="J309"/>
  <c r="J240"/>
  <c r="BK168"/>
  <c r="BK811"/>
  <c r="J703"/>
  <c r="BK630"/>
  <c r="BK505"/>
  <c r="BK438"/>
  <c r="J336"/>
  <c r="J153"/>
  <c r="BK835"/>
  <c r="J805"/>
  <c r="BK674"/>
  <c r="J599"/>
  <c r="J500"/>
  <c r="BK324"/>
  <c r="BK240"/>
  <c r="BK148"/>
  <c r="BK768"/>
  <c r="J693"/>
  <c r="BK635"/>
  <c r="J523"/>
  <c r="J447"/>
  <c r="J324"/>
  <c r="J255"/>
  <c r="BK163"/>
  <c r="J826"/>
  <c r="J698"/>
  <c r="BK612"/>
  <c r="BK496"/>
  <c r="J397"/>
  <c r="BK263"/>
  <c r="J139"/>
  <c r="BK830"/>
  <c r="BK693"/>
  <c r="BK605"/>
  <c r="BK529"/>
  <c r="J425"/>
  <c r="BK341"/>
  <c r="J263"/>
  <c r="BK186"/>
  <c r="J839"/>
  <c r="J679"/>
  <c r="J588"/>
  <c r="J488"/>
  <c r="BK429"/>
  <c r="J294"/>
  <c r="J214"/>
  <c r="BK839"/>
  <c r="BK743"/>
  <c r="J674"/>
  <c r="BK556"/>
  <c r="BK473"/>
  <c r="BK346"/>
  <c r="J235"/>
  <c r="BK143"/>
  <c r="BK826"/>
  <c r="BK708"/>
  <c r="J617"/>
  <c r="J515"/>
  <c r="BK415"/>
  <c r="BK328"/>
  <c r="BK255"/>
  <c r="J168"/>
  <c r="J821"/>
  <c r="J708"/>
  <c r="J625"/>
  <c r="J529"/>
  <c r="J454"/>
  <c r="BK379"/>
  <c r="J261"/>
  <c r="J148"/>
  <c r="BK793"/>
  <c r="BK685"/>
  <c r="BK599"/>
  <c r="BK493"/>
  <c r="J372"/>
  <c r="BK284"/>
  <c r="BK202"/>
  <c r="BK112"/>
  <c r="BK821"/>
  <c r="J768"/>
  <c r="BK650"/>
  <c r="BK571"/>
  <c r="J477"/>
  <c r="BK384"/>
  <c r="BK291"/>
  <c r="J219"/>
  <c r="J134"/>
  <c r="J743"/>
  <c r="BK669"/>
  <c r="J612"/>
  <c r="J493"/>
  <c r="BK434"/>
  <c r="J384"/>
  <c r="J284"/>
  <c r="J210"/>
  <c r="BK805"/>
  <c r="BK728"/>
  <c r="J650"/>
  <c r="BK515"/>
  <c r="BK425"/>
  <c r="BK294"/>
  <c r="J192"/>
  <c r="BK118"/>
  <c r="BK816"/>
  <c r="BK713"/>
  <c r="J630"/>
  <c r="J441"/>
  <c r="BK354"/>
  <c r="J280"/>
  <c r="BK250"/>
  <c r="J158"/>
  <c r="BK801"/>
  <c r="J718"/>
  <c r="J640"/>
  <c r="J547"/>
  <c r="J462"/>
  <c r="BK390"/>
  <c r="BK316"/>
  <c r="J230"/>
  <c r="J118"/>
  <c r="BK761"/>
  <c r="J688"/>
  <c r="BK588"/>
  <c r="BK488"/>
  <c r="J379"/>
  <c r="J269"/>
  <c r="J181"/>
  <c r="BK852"/>
  <c r="BK738"/>
  <c r="BK640"/>
  <c r="J566"/>
  <c r="BK462"/>
  <c r="BK372"/>
  <c r="BK275"/>
  <c r="BK210"/>
  <c r="J143"/>
  <c r="J761"/>
  <c r="BK688"/>
  <c r="J605"/>
  <c r="J505"/>
  <c r="J438"/>
  <c r="J354"/>
  <c r="J291"/>
  <c r="BK219"/>
  <c r="J847"/>
  <c r="BK755"/>
  <c r="J669"/>
  <c r="BK566"/>
  <c r="BK467"/>
  <c r="J359"/>
  <c r="J225"/>
  <c r="BK134"/>
  <c r="J852"/>
  <c r="BK703"/>
  <c r="J620"/>
  <c r="BK520"/>
  <c r="BK405"/>
  <c r="J346"/>
  <c r="J271"/>
  <c r="J172"/>
  <c r="J112"/>
  <c r="J728"/>
  <c r="J653"/>
  <c r="BK577"/>
  <c r="BK481"/>
  <c r="BK420"/>
  <c r="BK351"/>
  <c r="BK269"/>
  <c r="BK181"/>
  <c r="J843"/>
  <c r="J749"/>
  <c r="BK666"/>
  <c r="J536"/>
  <c r="BK454"/>
  <c r="J341"/>
  <c r="BK214"/>
  <c r="BK158"/>
  <c r="BK847"/>
  <c r="BK749"/>
  <c r="BK663"/>
  <c r="BK582"/>
  <c r="BK510"/>
  <c r="J410"/>
  <c r="J267"/>
  <c r="BK206"/>
  <c r="J124"/>
  <c r="BK733"/>
  <c r="J663"/>
  <c r="J571"/>
  <c r="BK477"/>
  <c r="BK410"/>
  <c r="BK336"/>
  <c r="J250"/>
  <c r="BK153"/>
  <c r="J801"/>
  <c r="BK658"/>
  <c r="J520"/>
  <c r="BK447"/>
  <c r="BK309"/>
  <c r="J163"/>
  <c r="BK843"/>
  <c r="BK780"/>
  <c r="J658"/>
  <c r="J593"/>
  <c r="J496"/>
  <c r="J390"/>
  <c r="J301"/>
  <c r="BK235"/>
  <c r="BK129"/>
  <c r="J738"/>
  <c r="J666"/>
  <c r="J582"/>
  <c r="J473"/>
  <c r="J400"/>
  <c r="J328"/>
  <c r="BK280"/>
  <c r="J206"/>
  <c r="J830"/>
  <c r="J733"/>
  <c r="BK653"/>
  <c r="BK523"/>
  <c r="BK400"/>
  <c r="BK267"/>
  <c r="J186"/>
  <c l="1" r="R767"/>
  <c r="P767"/>
  <c r="T767"/>
  <c r="P123"/>
  <c r="BK191"/>
  <c r="J191"/>
  <c r="J64"/>
  <c r="R191"/>
  <c r="P260"/>
  <c r="BK283"/>
  <c r="R283"/>
  <c r="P293"/>
  <c r="BK353"/>
  <c r="J353"/>
  <c r="J70"/>
  <c r="R353"/>
  <c r="P399"/>
  <c r="BK446"/>
  <c r="J446"/>
  <c r="J73"/>
  <c r="P446"/>
  <c r="BK487"/>
  <c r="J487"/>
  <c r="J74"/>
  <c r="R487"/>
  <c r="P495"/>
  <c r="T495"/>
  <c r="R522"/>
  <c r="R619"/>
  <c r="P652"/>
  <c r="BK668"/>
  <c r="J668"/>
  <c r="J79"/>
  <c r="R668"/>
  <c r="T687"/>
  <c r="BK800"/>
  <c r="J800"/>
  <c r="J83"/>
  <c r="R800"/>
  <c r="P810"/>
  <c r="T810"/>
  <c r="T820"/>
  <c r="BK123"/>
  <c r="J123"/>
  <c r="J63"/>
  <c r="T123"/>
  <c r="T191"/>
  <c r="T260"/>
  <c r="BK293"/>
  <c r="J293"/>
  <c r="J69"/>
  <c r="T293"/>
  <c r="T353"/>
  <c r="T399"/>
  <c r="R446"/>
  <c r="P487"/>
  <c r="BK495"/>
  <c r="J495"/>
  <c r="J75"/>
  <c r="R495"/>
  <c r="T522"/>
  <c r="P619"/>
  <c r="BK652"/>
  <c r="J652"/>
  <c r="J78"/>
  <c r="T652"/>
  <c r="P668"/>
  <c r="T668"/>
  <c r="R687"/>
  <c r="T800"/>
  <c r="R810"/>
  <c r="P820"/>
  <c r="BK834"/>
  <c r="J834"/>
  <c r="J87"/>
  <c r="R834"/>
  <c r="R123"/>
  <c r="P191"/>
  <c r="BK260"/>
  <c r="J260"/>
  <c r="J65"/>
  <c r="R260"/>
  <c r="P283"/>
  <c r="T283"/>
  <c r="R293"/>
  <c r="P353"/>
  <c r="BK399"/>
  <c r="J399"/>
  <c r="J71"/>
  <c r="R399"/>
  <c r="T446"/>
  <c r="T487"/>
  <c r="BK522"/>
  <c r="J522"/>
  <c r="J76"/>
  <c r="P522"/>
  <c r="BK619"/>
  <c r="J619"/>
  <c r="J77"/>
  <c r="T619"/>
  <c r="R652"/>
  <c r="BK687"/>
  <c r="J687"/>
  <c r="J80"/>
  <c r="P687"/>
  <c r="P800"/>
  <c r="BK810"/>
  <c r="J810"/>
  <c r="J85"/>
  <c r="BK820"/>
  <c r="J820"/>
  <c r="J86"/>
  <c r="R820"/>
  <c r="P834"/>
  <c r="T834"/>
  <c r="BK117"/>
  <c r="J117"/>
  <c r="J62"/>
  <c r="BK279"/>
  <c r="J279"/>
  <c r="J66"/>
  <c r="BK792"/>
  <c r="J792"/>
  <c r="J82"/>
  <c r="BK851"/>
  <c r="J851"/>
  <c r="J88"/>
  <c r="BK111"/>
  <c r="BK110"/>
  <c r="BK440"/>
  <c r="J440"/>
  <c r="J72"/>
  <c r="BK767"/>
  <c r="J767"/>
  <c r="J81"/>
  <c r="BK857"/>
  <c r="J857"/>
  <c r="J89"/>
  <c r="F55"/>
  <c r="BE129"/>
  <c r="BE139"/>
  <c r="BE148"/>
  <c r="BE168"/>
  <c r="BE186"/>
  <c r="BE197"/>
  <c r="BE210"/>
  <c r="BE219"/>
  <c r="BE230"/>
  <c r="BE255"/>
  <c r="BE261"/>
  <c r="BE265"/>
  <c r="BE269"/>
  <c r="BE275"/>
  <c r="BE280"/>
  <c r="BE291"/>
  <c r="BE301"/>
  <c r="BE316"/>
  <c r="BE341"/>
  <c r="BE359"/>
  <c r="BE384"/>
  <c r="BE390"/>
  <c r="BE397"/>
  <c r="BE410"/>
  <c r="BE420"/>
  <c r="BE434"/>
  <c r="BE441"/>
  <c r="BE462"/>
  <c r="BE467"/>
  <c r="BE477"/>
  <c r="BE485"/>
  <c r="BE493"/>
  <c r="BE500"/>
  <c r="BE510"/>
  <c r="BE529"/>
  <c r="BE547"/>
  <c r="BE582"/>
  <c r="BE593"/>
  <c r="BE605"/>
  <c r="BE617"/>
  <c r="BE625"/>
  <c r="BE653"/>
  <c r="BE663"/>
  <c r="BE685"/>
  <c r="BE693"/>
  <c r="BE703"/>
  <c r="BE713"/>
  <c r="BE723"/>
  <c r="BE738"/>
  <c r="BE755"/>
  <c r="BE768"/>
  <c r="BE801"/>
  <c r="BE821"/>
  <c r="BE835"/>
  <c r="BE839"/>
  <c r="E48"/>
  <c r="J52"/>
  <c r="BE112"/>
  <c r="BE143"/>
  <c r="BE158"/>
  <c r="BE172"/>
  <c r="BE192"/>
  <c r="BE206"/>
  <c r="BE214"/>
  <c r="BE235"/>
  <c r="BE250"/>
  <c r="BE267"/>
  <c r="BE294"/>
  <c r="BE309"/>
  <c r="BE328"/>
  <c r="BE346"/>
  <c r="BE351"/>
  <c r="BE372"/>
  <c r="BE405"/>
  <c r="BE415"/>
  <c r="BE425"/>
  <c r="BE429"/>
  <c r="BE438"/>
  <c r="BE447"/>
  <c r="BE473"/>
  <c r="BE488"/>
  <c r="BE520"/>
  <c r="BE556"/>
  <c r="BE566"/>
  <c r="BE571"/>
  <c r="BE588"/>
  <c r="BE630"/>
  <c r="BE640"/>
  <c r="BE650"/>
  <c r="BE708"/>
  <c r="BE728"/>
  <c r="BE749"/>
  <c r="BE761"/>
  <c r="BE780"/>
  <c r="BE793"/>
  <c r="BE805"/>
  <c r="BE811"/>
  <c r="BE816"/>
  <c r="BE830"/>
  <c r="BE118"/>
  <c r="BE124"/>
  <c r="BE134"/>
  <c r="BE153"/>
  <c r="BE163"/>
  <c r="BE181"/>
  <c r="BE202"/>
  <c r="BE225"/>
  <c r="BE240"/>
  <c r="BE263"/>
  <c r="BE271"/>
  <c r="BE284"/>
  <c r="BE324"/>
  <c r="BE336"/>
  <c r="BE354"/>
  <c r="BE365"/>
  <c r="BE379"/>
  <c r="BE400"/>
  <c r="BE454"/>
  <c r="BE481"/>
  <c r="BE496"/>
  <c r="BE505"/>
  <c r="BE515"/>
  <c r="BE523"/>
  <c r="BE536"/>
  <c r="BE561"/>
  <c r="BE577"/>
  <c r="BE599"/>
  <c r="BE612"/>
  <c r="BE620"/>
  <c r="BE635"/>
  <c r="BE645"/>
  <c r="BE658"/>
  <c r="BE666"/>
  <c r="BE669"/>
  <c r="BE674"/>
  <c r="BE679"/>
  <c r="BE688"/>
  <c r="BE698"/>
  <c r="BE718"/>
  <c r="BE733"/>
  <c r="BE743"/>
  <c r="BE826"/>
  <c r="BE843"/>
  <c r="BE847"/>
  <c r="BE852"/>
  <c r="BE858"/>
  <c r="J34"/>
  <c i="1" r="AW55"/>
  <c i="2" r="F37"/>
  <c i="1" r="BD55"/>
  <c r="BD54"/>
  <c r="W33"/>
  <c i="2" r="F36"/>
  <c i="1" r="BC55"/>
  <c r="BC54"/>
  <c r="W32"/>
  <c i="2" r="F34"/>
  <c i="1" r="BA55"/>
  <c r="BA54"/>
  <c r="W30"/>
  <c i="2" r="F35"/>
  <c i="1" r="BB55"/>
  <c r="BB54"/>
  <c r="AX54"/>
  <c i="2" l="1" r="R110"/>
  <c r="T110"/>
  <c r="P110"/>
  <c r="T282"/>
  <c r="P282"/>
  <c r="R809"/>
  <c r="T809"/>
  <c r="P809"/>
  <c r="R282"/>
  <c r="R109"/>
  <c r="BK282"/>
  <c r="J282"/>
  <c r="J67"/>
  <c r="J110"/>
  <c r="J60"/>
  <c r="J283"/>
  <c r="J68"/>
  <c r="BK809"/>
  <c r="J809"/>
  <c r="J84"/>
  <c r="J111"/>
  <c r="J61"/>
  <c r="J33"/>
  <c i="1" r="AV55"/>
  <c r="AT55"/>
  <c r="AW54"/>
  <c r="AK30"/>
  <c r="AY54"/>
  <c r="W31"/>
  <c i="2" r="F33"/>
  <c i="1" r="AZ55"/>
  <c r="AZ54"/>
  <c r="AV54"/>
  <c r="AK29"/>
  <c i="2" l="1" r="P109"/>
  <c i="1" r="AU55"/>
  <c i="2" r="T109"/>
  <c r="BK109"/>
  <c r="J109"/>
  <c r="J59"/>
  <c i="1" r="AU54"/>
  <c r="W29"/>
  <c r="AT54"/>
  <c i="2" l="1" r="J30"/>
  <c i="1" r="AG55"/>
  <c r="AG54"/>
  <c r="AK26"/>
  <c r="AK35"/>
  <c i="2" l="1" r="J39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<sst xmlns="http://schemas.openxmlformats.org/spreadsheetml/2006/main">
  <si>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</si>
  <si>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</si>
  <si>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</si>
  <si>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</si>
  <si>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</si>
  <si>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{a21706b7-ad54-4351-a3c5-3ec748fd9b26}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</si>
  <si>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</si>
  <si>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</si>
  <si>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</si>
  <si>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</si>
  <si>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</si>
  <si>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</si>
  <si>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</si>
  <si>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</si>
  <si>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202124-1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</si>
  <si>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</si>
  <si>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</si>
  <si>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Rekonstrukce střechy garáže stavby, č.p.1409,  p.č.490, k.ú. Vinohrady</t>
  </si>
  <si>
    <t>KSO:</t>
  </si>
  <si>
    <t/>
  </si>
  <si>
    <t>CC-CZ:</t>
  </si>
  <si>
    <t>Místo:</t>
  </si>
  <si>
    <t>p.č.486/1, 488</t>
  </si>
  <si>
    <t>Datum:</t>
  </si>
  <si>
    <t>9. 8. 2021</t>
  </si>
  <si>
    <t>Zadavatel:</t>
  </si>
  <si>
    <t>IČ:</t>
  </si>
  <si>
    <t>Český rozhlas Vinohradská 12 120 99 Praha 2</t>
  </si>
  <si>
    <t>DIČ:</t>
  </si>
  <si>
    <t>Uchazeč:</t>
  </si>
  <si>
    <t>Vyplň údaj</t>
  </si>
  <si>
    <t>Projektant:</t>
  </si>
  <si>
    <t xml:space="preserve">Bohemian Buildings Partners sro Služeb 4 Praha 10 </t>
  </si>
  <si>
    <t>True</t>
  </si>
  <si>
    <t>Zpracovatel:</t>
  </si>
  <si>
    <t>František Mrázek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</si>
  <si>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</si>
  <si>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PODMÍNKY K REALIZACI:_x000d_
KONKRÉTNÍ TECHNICKÉ SPECIFIKACE VÝROBKŮ A MATERIÁLŮ OBSAŽENÉ V PROJEKTOVÉ DOKUMENTACI A VÝKAZU VÝMĚR  UDÁVAJÍ TECHNICKÝ STANDARD STAVBY, JEDNOTLIVÝCH VÝROBKŮ A MATERIÁLU A JE MOŽNÉ PO DOHODĚ S INVESTOREM A PROJEKTANTEM ZAMĚNIT ZA ROVNOCENÉ VÝROBKY._x000d_
 _x000d_
SOUČÁSTÍ JSOU VEŠKERÉ SPOJOVACÍ PRVKY, KOTEVNÍ ELEMENTY PRO KOTVENÍ DO NAVAZUJÍCÍCH KONSTRUKCÍ, TMELY, LEPIDLA, OSTATNÍ MATERIÁL A KONSTRUKCE NEZBYTNÉ PRO ZHOTOVENÍ SYSTÉMU, POVRCHOVÉ ÚPRAVY, ANTIKOROZNÍ NÁTĚRY POMOCNÝCH KONSTRUKCÍ. DÍLENSKÁ DOKUMENTACE PRO ZÁMEČNICKÉ, TRUHLÁŘSKÉ, A KLEMPÍŘSKÉ KCE A OSTATNÍ._x000d_
 _x000d_
SOUČÁSTÍ BUDOU I OSTATNÍ POLOŽKY NEUVÁDĚNÉ V TĚCHTO TECHNICKÝCH VÝKRESECH, KTERÉ JSOU PRO DODAVATELE POTŘEBNÉ K OCENĚNÍ DÍLA._x000d_
 _x000d_
OSTATNÍ POŽADAVKY DEFINOVANÉ TEXTOVÉ ČÁSTI PD._x000d_
VEŠKERÉ SKUTEČNOSTI JE NUTNO PROVĚŘIT PŘÍMO NA MÍSTĚ A ZOHLEDNIT. V PŘÍPADĚ, ŽE SE LIŠÍ OD PŘEDPOKLADŮ V PROJEKTU, JE NUTNÁ KONZULTACE S PROJEKTANTEM PRO POSOUZENÍ ČI UPŘESNĚNÍ DALŠÍHO POSTUPU PRACÍ NA STAVBĚ. KOORDINACE TECHNICKÉ INFRASTRUKTURY BUDE PROVEDENA PŘÍMO NA STAVBĚ. NA TENTO STUPEŇ DOKUMENTACE MUSÍ NAVAZOVAT DÍLENSKÁ A VÝROBNĚ TECHNICKÁ DOKUMENTACE, ZPRACOVANÁ DODAVATELEM STAVBY, DLE PLATNÉ LEGISLATIVY A PODROBNÉHO ZAMĚŘENÍ NA STAVBĚ. NEDÍLNOU SOUČÁSTÍ DOKUMENTACE JSOU OSTATNÍ VÝKRESY PROFESÍ, TECHNICKÉ ZPRÁVY, TABULKY A DALŠÍ ČÁSTI PD. PŘI REALIZACI JE TŘEBA DODRŽOVAT PLATNÉ BEZP. PŘEDPISY, ČSN A TECHNOL. POSTUPY. POVRCHOVÉ MATERIÁLY, DETAILY A DALŠÍ BUDOU PŘED OBJEDNÁNÍM SCHVÁLENY ARCHITEKTEM, INVESTOREM._x000d_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</si>
  <si>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</si>
  <si>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</si>
  <si>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</si>
  <si>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</si>
  <si>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</si>
  <si>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</si>
  <si>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</si>
  <si>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</si>
  <si>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</si>
  <si>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</si>
  <si>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</si>
  <si>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</si>
  <si>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</si>
  <si>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</si>
  <si>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</si>
  <si>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</si>
  <si>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</si>
  <si>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</si>
  <si>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</si>
  <si>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</si>
  <si>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</si>
  <si>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</si>
  <si>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</si>
  <si>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</si>
  <si>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</si>
  <si>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</si>
  <si>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</si>
  <si>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</si>
  <si>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</si>
  <si>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</si>
  <si>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</si>
  <si>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</si>
  <si>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</si>
  <si>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</si>
  <si>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</si>
  <si>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</si>
  <si>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</si>
  <si>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</si>
  <si>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</si>
  <si>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</si>
  <si>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</si>
  <si>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</si>
  <si>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{44633b43-cd9f-43ef-b20b-356d1741b87c}</t>
  </si>
  <si>
    <t>2</t>
  </si>
  <si>
    <t>KRYCÍ LIST SOUPISU PRACÍ</t>
  </si>
  <si>
    <t>Objekt:</t>
  </si>
  <si>
    <t xml:space="preserve">SO 01 - Rekonstrukce střechy garáže stavby, č.p.1409,  p.č.490, k.ú. Vinohrady</t>
  </si>
  <si>
    <t xml:space="preserve">PODMÍNKY K REALIZACI: KONKRÉTNÍ TECHNICKÉ SPECIFIKACE VÝROBKŮ A MATERIÁLŮ OBSAŽENÉ V PROJEKTOVÉ DOKUMENTACI A VÝKAZU VÝMĚR  UDÁVAJÍ TECHNICKÝ STANDARD STAVBY, JEDNOTLIVÝCH VÝROBKŮ A MATERIÁLU A JE MOŽNÉ PO DOHODĚ S INVESTOREM A PROJEKTANTEM ZAMĚNIT ZA ROVNOCENÉ VÝROBKY.   SOUČÁSTÍ JSOU VEŠKERÉ SPOJOVACÍ PRVKY, KOTEVNÍ ELEMENTY PRO KOTVENÍ DO NAVAZUJÍCÍCH KONSTRUKCÍ, TMELY, LEPIDLA, OSTATNÍ MATERIÁL A KONSTRUKCE NEZBYTNÉ PRO ZHOTOVENÍ SYSTÉMU, POVRCHOVÉ ÚPRAVY, ANTIKOROZNÍ NÁTĚRY POMOCNÝCH KONSTRUKCÍ. DÍLENSKÁ DOKUMENTACE PRO ZÁMEČNICKÉ, TRUHLÁŘSKÉ, A KLEMPÍŘSKÉ KCE A OSTATNÍ.   SOUČÁSTÍ BUDOU I OSTATNÍ POLOŽKY NEUVÁDĚNÉ V TĚCHTO TECHNICKÝCH VÝKRESECH, KTERÉ JSOU PRO DODAVATELE POTŘEBNÉ K OCENĚNÍ DÍLA.   OSTATNÍ POŽADAVKY DEFINOVANÉ TEXTOVÉ ČÁSTI PD. VEŠKERÉ SKUTEČNOSTI JE NUTNO PROVĚŘIT PŘÍMO NA MÍSTĚ A ZOHLEDNIT. V PŘÍPADĚ, ŽE SE LIŠÍ OD PŘEDPOKLADŮ V PROJEKTU, JE NUTNÁ KONZULTACE S PROJEKTANTEM PRO POSOUZENÍ ČI UPŘESNĚNÍ DALŠÍHO POSTUPU PRACÍ NA STAVBĚ. KOORDINACE TECHNICKÉ INFRASTRUKTURY BUDE PROVEDENA PŘÍMO NA STAVBĚ. NA TENTO STUPEŇ DOKUMENTACE MUSÍ NAVAZOVAT DÍLENSKÁ A VÝROBNĚ TECHNICKÁ DOKUMENTACE, ZPRACOVANÁ DODAVATELEM STAVBY, DLE PLATNÉ LEGISLATIVY A PODROBNÉHO ZAMĚŘENÍ NA STAVBĚ. NEDÍLNOU SOUČÁSTÍ DOKUMENTACE JSOU OSTATNÍ VÝKRESY PROFESÍ, TECHNICKÉ ZPRÁVY, TABULKY A DALŠÍ ČÁSTI PD. PŘI REALIZACI JE TŘEBA DODRŽOVAT PLATNÉ BEZP. PŘEDPISY, ČSN A TECHNOL. POSTUPY. POVRCHOVÉ MATERIÁLY, DETAILY A DALŠÍ BUDOU PŘED OBJEDNÁNÍM SCHVÁLENY ARCHITEKTEM, INVESTOREM.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</si>
  <si>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</si>
  <si>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</si>
  <si>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</si>
  <si>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</si>
  <si>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</si>
  <si>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</si>
  <si>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</si>
  <si>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</si>
  <si>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</si>
  <si>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</si>
  <si>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</si>
  <si>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</si>
  <si>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</si>
  <si>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</si>
  <si>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</si>
  <si>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</si>
  <si>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727 - Zdravotechnika - požární ochrana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</si>
  <si>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</si>
  <si>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</si>
  <si>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</si>
  <si>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</si>
  <si>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</si>
  <si>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</si>
  <si>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</si>
  <si>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</si>
  <si>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</si>
  <si>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</si>
  <si>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</si>
  <si>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</si>
  <si>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</si>
  <si>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</si>
  <si>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</si>
  <si>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</si>
  <si>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</si>
  <si>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</si>
  <si>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</si>
  <si>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</si>
  <si>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</si>
  <si>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</si>
  <si>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</si>
  <si>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</si>
  <si>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</si>
  <si>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</si>
  <si>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</si>
  <si>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</si>
  <si>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</si>
  <si>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</si>
  <si>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</si>
  <si>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</si>
  <si>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</si>
  <si>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</si>
  <si>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</si>
  <si>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</si>
  <si>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342241112</t>
  </si>
  <si>
    <t>Příčky nebo přizdívky jednoduché z cihel nebo příčkovek pálených na maltu MVC nebo MC lícových, včetně spárování dl. 290 mm (český formát 290x140x65 mm) plných, tl. 140 mm</t>
  </si>
  <si>
    <t>m2</t>
  </si>
  <si>
    <t>CS ÚRS 2021 01</t>
  </si>
  <si>
    <t>4</t>
  </si>
  <si>
    <t>-1669091947</t>
  </si>
  <si>
    <t>Online PSC</t>
  </si>
  <si>
    <t>https://podminky.urs.cz/item/CS_URS_2021_01/342241112</t>
  </si>
  <si>
    <t>VV</t>
  </si>
  <si>
    <t>"D.1.1.2.5 Stav půdorys střechy - návrh kce"</t>
  </si>
  <si>
    <t>"10.02"3,388*1,12</t>
  </si>
  <si>
    <t>Součet</t>
  </si>
  <si>
    <t>Vodorovné konstrukce</t>
  </si>
  <si>
    <t>411388531</t>
  </si>
  <si>
    <t>Zabetonování otvorů ve stropech nebo v klenbách včetně lešení, bednění, odbednění a výztuže (materiál v ceně) ve stropech železobetonových, tvárnicových a prefabrikovaných</t>
  </si>
  <si>
    <t>m3</t>
  </si>
  <si>
    <t>1285046368</t>
  </si>
  <si>
    <t>https://podminky.urs.cz/item/CS_URS_2021_01/411388531</t>
  </si>
  <si>
    <t>3,0*0,15*0,15</t>
  </si>
  <si>
    <t>0,025*2</t>
  </si>
  <si>
    <t>6</t>
  </si>
  <si>
    <t>Úpravy povrchů, podlahy a osazování výplní</t>
  </si>
  <si>
    <t>612325421</t>
  </si>
  <si>
    <t>Oprava vápenocementové omítky vnitřních ploch štukové dvouvrstvé, tloušťky do 20 mm a tloušťky štuku do 3 mm stěn, v rozsahu opravované plochy do 10%</t>
  </si>
  <si>
    <t>-1308517292</t>
  </si>
  <si>
    <t>https://podminky.urs.cz/item/CS_URS_2021_01/612325421</t>
  </si>
  <si>
    <t>"D.1.1.2.1 Stav půdorys 1.PP - bourací kce"</t>
  </si>
  <si>
    <t>(5,65+0,25+0,75+0,55+2,58+1,8+2,58+1,8)*1,5</t>
  </si>
  <si>
    <t>612821002</t>
  </si>
  <si>
    <t>Sanační omítka vnitřních ploch stěn pro vlhké zdivo, prováděná ručně štuková</t>
  </si>
  <si>
    <t>-1771927513</t>
  </si>
  <si>
    <t>https://podminky.urs.cz/item/CS_URS_2021_01/612821002</t>
  </si>
  <si>
    <t>"D.1.1.2.2 Stav půdorys střechy - bourací kce"</t>
  </si>
  <si>
    <t>"zaatikový žlab 10.01"(40,129*1,0*4)</t>
  </si>
  <si>
    <t>5</t>
  </si>
  <si>
    <t>612821012</t>
  </si>
  <si>
    <t>Sanační omítka vnitřních ploch stěn pro vlhké a zasolené zdivo, prováděná ve dvou vrstvách, tl. jádrové omítky do 30 mm ručně štuková</t>
  </si>
  <si>
    <t>-1880476691</t>
  </si>
  <si>
    <t>https://podminky.urs.cz/item/CS_URS_2021_01/612821012</t>
  </si>
  <si>
    <t>621125111R</t>
  </si>
  <si>
    <t>Vyplnění spár vnějších povrchů cementovou maltou, ploch z tvárnic nebo kamene podhledů</t>
  </si>
  <si>
    <t>1392761934</t>
  </si>
  <si>
    <t>https://podminky.urs.cz/item/CS_URS_2021_01/621125111R</t>
  </si>
  <si>
    <t>"plocha skořepiny - oprava spar mezi skleněnými tvárnicemi-oboustranná"240*2</t>
  </si>
  <si>
    <t>7</t>
  </si>
  <si>
    <t>622121100</t>
  </si>
  <si>
    <t>Zatření spár vnějších povrchů vápennou maltou, ploch z cihel stěn</t>
  </si>
  <si>
    <t>699148293</t>
  </si>
  <si>
    <t>https://podminky.urs.cz/item/CS_URS_2021_01/622121100</t>
  </si>
  <si>
    <t>"10.02"3,388*1,12*2</t>
  </si>
  <si>
    <t>8</t>
  </si>
  <si>
    <t>622142001</t>
  </si>
  <si>
    <t>Potažení vnějších ploch pletivem v ploše nebo pruzích, na plném podkladu sklovláknitým vtlačením do tmelu stěn</t>
  </si>
  <si>
    <t>-380961361</t>
  </si>
  <si>
    <t>https://podminky.urs.cz/item/CS_URS_2021_01/622142001</t>
  </si>
  <si>
    <t>9</t>
  </si>
  <si>
    <t>622321121</t>
  </si>
  <si>
    <t>Omítka vápenocementová vnějších ploch nanášená ručně jednovrstvá, tloušťky do 15 mm hladká stěn</t>
  </si>
  <si>
    <t>-645914159</t>
  </si>
  <si>
    <t>https://podminky.urs.cz/item/CS_URS_2021_01/622321121</t>
  </si>
  <si>
    <t>10</t>
  </si>
  <si>
    <t>622325101</t>
  </si>
  <si>
    <t>Oprava vápenocementové omítky vnějších ploch stupně členitosti 1 hladké stěn, v rozsahu opravované plochy do 10%</t>
  </si>
  <si>
    <t>118881046</t>
  </si>
  <si>
    <t>https://podminky.urs.cz/item/CS_URS_2021_01/622325101</t>
  </si>
  <si>
    <t>"D.1.1.2.1 Stav půdorys střecha -návrh kce"</t>
  </si>
  <si>
    <t>(40,129*1,0)</t>
  </si>
  <si>
    <t>11</t>
  </si>
  <si>
    <t>622511001</t>
  </si>
  <si>
    <t>Omítka tenkovrstvá akrylátová vnějších ploch probarvená, včetně penetrace podkladu zrnitá, tloušťky 1,0 mm stěn</t>
  </si>
  <si>
    <t>2008679242</t>
  </si>
  <si>
    <t>https://podminky.urs.cz/item/CS_URS_2021_01/622511001</t>
  </si>
  <si>
    <t>12</t>
  </si>
  <si>
    <t>629135102</t>
  </si>
  <si>
    <t>Vyrovnávací vrstva z cementové malty pod klempířskými prvky šířky přes 150 do 300 mm</t>
  </si>
  <si>
    <t>m</t>
  </si>
  <si>
    <t>2102372996</t>
  </si>
  <si>
    <t>https://podminky.urs.cz/item/CS_URS_2021_01/629135102</t>
  </si>
  <si>
    <t>360+180+18+2+2+32+7+7+7,5+4+1,0+94+2+180</t>
  </si>
  <si>
    <t>13</t>
  </si>
  <si>
    <t>629995101</t>
  </si>
  <si>
    <t>Očištění vnějších ploch tlakovou vodou omytím</t>
  </si>
  <si>
    <t>201976362</t>
  </si>
  <si>
    <t>https://podminky.urs.cz/item/CS_URS_2021_01/629995101</t>
  </si>
  <si>
    <t>"10.01"295,51</t>
  </si>
  <si>
    <t>"10.02"23,73</t>
  </si>
  <si>
    <t>"10.03"7,15</t>
  </si>
  <si>
    <t>"zaatikový žlab 10.01"(40,129*0,56)+(40,129*0,66)</t>
  </si>
  <si>
    <t>"betonová stěna"(7,617+2,0)*3,5</t>
  </si>
  <si>
    <t>14</t>
  </si>
  <si>
    <t>632452411</t>
  </si>
  <si>
    <t>Doplnění cementového potěru na mazaninách a betonových podkladech (s dodáním hmot), hlazeného dřevěným nebo ocelovým hladítkem, plochy jednotlivě přes 1 m2 do 4 m2 a tl. do 10 mm</t>
  </si>
  <si>
    <t>-1795703316</t>
  </si>
  <si>
    <t>https://podminky.urs.cz/item/CS_URS_2021_01/632452411</t>
  </si>
  <si>
    <t>634663113</t>
  </si>
  <si>
    <t>Výplň dilatačních spar mazanin polyuretanovou samonivelační hmotou, šířka spáry přes 15 do 20 mm</t>
  </si>
  <si>
    <t>928950029</t>
  </si>
  <si>
    <t>https://podminky.urs.cz/item/CS_URS_2021_01/634663113</t>
  </si>
  <si>
    <t>"D.1.1.3.2.3.1 Zámečnické výrobky"</t>
  </si>
  <si>
    <t>"Z10.02"9,0*9*2*2</t>
  </si>
  <si>
    <t>Ostatní konstrukce a práce, bourání</t>
  </si>
  <si>
    <t>16</t>
  </si>
  <si>
    <t>919121133</t>
  </si>
  <si>
    <t>Utěsnění dilatačních spár zálivkou za studena v cementobetonovém nebo živičném krytu včetně adhezního nátěru s těsnicím profilem pod zálivkou, pro komůrky šířky 20 mm, hloubky 40 mm</t>
  </si>
  <si>
    <t>2077675313</t>
  </si>
  <si>
    <t>https://podminky.urs.cz/item/CS_URS_2021_01/919121133</t>
  </si>
  <si>
    <t>"D.1.1.3.2.4.1. Ostatní výrobky"</t>
  </si>
  <si>
    <t>"OV 10.01"162*2</t>
  </si>
  <si>
    <t>17</t>
  </si>
  <si>
    <t>M</t>
  </si>
  <si>
    <t>5628451.R</t>
  </si>
  <si>
    <t>Dilatační profil gumový tl. 20-50mm</t>
  </si>
  <si>
    <t>1933160779</t>
  </si>
  <si>
    <t>https://podminky.urs.cz/item/CS_URS_2021_01/5628451.R</t>
  </si>
  <si>
    <t>18</t>
  </si>
  <si>
    <t>946111113</t>
  </si>
  <si>
    <t>Montáž pojízdných věží trubkových nebo dílcových s maximálním zatížením podlahy do 200 kg/m2 šířky od 0,6 do 0,9 m, délky do 3,2 m, výšky přes 2,5 m do 3,5 m</t>
  </si>
  <si>
    <t>kus</t>
  </si>
  <si>
    <t>1934598589</t>
  </si>
  <si>
    <t>https://podminky.urs.cz/item/CS_URS_2021_01/946111113</t>
  </si>
  <si>
    <t>"předpoklad 2 pojízdné věže"2</t>
  </si>
  <si>
    <t>19</t>
  </si>
  <si>
    <t>946111213</t>
  </si>
  <si>
    <t>Montáž pojízdných věží trubkových nebo dílcových s maximálním zatížením podlahy do 200 kg/m2 Příplatek za první a každý další den použití pojízdného lešení k ceně -1113</t>
  </si>
  <si>
    <t>-1967350897</t>
  </si>
  <si>
    <t>https://podminky.urs.cz/item/CS_URS_2021_01/946111213</t>
  </si>
  <si>
    <t>"předpoklad 3 měsíce= 92 dní"92</t>
  </si>
  <si>
    <t>20</t>
  </si>
  <si>
    <t>946111813</t>
  </si>
  <si>
    <t>Demontáž pojízdných věží trubkových nebo dílcových s maximálním zatížením podlahy do 200 kg/m2 šířky od 0,6 do 0,9 m, délky do 3,2 m, výšky přes 2,5 m do 3,5 m</t>
  </si>
  <si>
    <t>1436962121</t>
  </si>
  <si>
    <t>https://podminky.urs.cz/item/CS_URS_2021_01/946111813</t>
  </si>
  <si>
    <t>953333515</t>
  </si>
  <si>
    <t>PVC těsnící pás do betonových konstrukcí uzavírací k povrchovému uzavření dilatačních spar rozměru 50/20 mm</t>
  </si>
  <si>
    <t>-1465198244</t>
  </si>
  <si>
    <t>https://podminky.urs.cz/item/CS_URS_2021_01/953333515</t>
  </si>
  <si>
    <t>"Z10.02"9,0*9*2</t>
  </si>
  <si>
    <t>22</t>
  </si>
  <si>
    <t>965042141</t>
  </si>
  <si>
    <t>Bourání mazanin betonových nebo z litého asfaltu tl. do 100 mm, plochy přes 4 m2</t>
  </si>
  <si>
    <t>1470404234</t>
  </si>
  <si>
    <t>https://podminky.urs.cz/item/CS_URS_2021_01/965042141</t>
  </si>
  <si>
    <t>"D.1.1.2.2. Půdorys střechy - bourací práce"</t>
  </si>
  <si>
    <t>"zaatikový žlab"40,129*0,56*0,1</t>
  </si>
  <si>
    <t>"zaatikový žlab"40,129*0,66*0,1</t>
  </si>
  <si>
    <t>23</t>
  </si>
  <si>
    <t>974041112</t>
  </si>
  <si>
    <t>Vysekání cementové nebo betonové zálivky ze spár mezi panely průřezu spáry 40x50 mm</t>
  </si>
  <si>
    <t>-515996020</t>
  </si>
  <si>
    <t>https://podminky.urs.cz/item/CS_URS_2021_01/974041112</t>
  </si>
  <si>
    <t>24</t>
  </si>
  <si>
    <t>977151127</t>
  </si>
  <si>
    <t>Jádrové vrty diamantovými korunkami do stavebních materiálů (železobetonu, betonu, cihel, obkladů, dlažeb, kamene) průměru přes 225 do 250 mm</t>
  </si>
  <si>
    <t>-430763723</t>
  </si>
  <si>
    <t>https://podminky.urs.cz/item/CS_URS_2021_01/977151127</t>
  </si>
  <si>
    <t xml:space="preserve">"D.1.1.2.3 Stav řezy - bourací kce" </t>
  </si>
  <si>
    <t>0,43*3</t>
  </si>
  <si>
    <t>25</t>
  </si>
  <si>
    <t>977151227</t>
  </si>
  <si>
    <t>Jádrové vrty diamantovými korunkami do stavebních materiálů (železobetonu, betonu, cihel, obkladů, dlažeb, kamene) dovrchní (směrem vzhůru), průměru přes 225 do 250 mm</t>
  </si>
  <si>
    <t>-541601796</t>
  </si>
  <si>
    <t>https://podminky.urs.cz/item/CS_URS_2021_01/977151227</t>
  </si>
  <si>
    <t>0,5</t>
  </si>
  <si>
    <t>26</t>
  </si>
  <si>
    <t>978011121</t>
  </si>
  <si>
    <t>Otlučení vápenných nebo vápenocementových omítek vnitřních ploch stropů, v rozsahu přes 5 do 10 %</t>
  </si>
  <si>
    <t>-22126646</t>
  </si>
  <si>
    <t>https://podminky.urs.cz/item/CS_URS_2021_01/978011121</t>
  </si>
  <si>
    <t>(6,946+1,0+1,0)*40,129</t>
  </si>
  <si>
    <t>(40,129*0,56)+(40,129*0,66)</t>
  </si>
  <si>
    <t>(40,129*3,8*2)+(7,617*3,8*2)</t>
  </si>
  <si>
    <t>(6,689*2,5)/2*2*2</t>
  </si>
  <si>
    <t>(40,129*6,504)-(4,1*2,55)-(2,3*0,497)</t>
  </si>
  <si>
    <t>(3,249*1,95)</t>
  </si>
  <si>
    <t>27</t>
  </si>
  <si>
    <t>978011191</t>
  </si>
  <si>
    <t>Otlučení vápenných nebo vápenocementových omítek vnitřních ploch stropů, v rozsahu přes 50 do 100 %</t>
  </si>
  <si>
    <t>-531011452</t>
  </si>
  <si>
    <t>https://podminky.urs.cz/item/CS_URS_2021_01/978011191</t>
  </si>
  <si>
    <t>28,28</t>
  </si>
  <si>
    <t>28</t>
  </si>
  <si>
    <t>978013121</t>
  </si>
  <si>
    <t>Otlučení vápenných nebo vápenocementových omítek vnitřních ploch stěn s vyškrabáním spar, s očištěním zdiva, v rozsahu přes 5 do 10 %</t>
  </si>
  <si>
    <t>2091207843</t>
  </si>
  <si>
    <t>https://podminky.urs.cz/item/CS_URS_2021_01/978013121</t>
  </si>
  <si>
    <t>997</t>
  </si>
  <si>
    <t>Přesun sutě</t>
  </si>
  <si>
    <t>29</t>
  </si>
  <si>
    <t>997013112</t>
  </si>
  <si>
    <t>Vnitrostaveništní doprava suti a vybouraných hmot vodorovně do 50 m svisle s použitím mechanizace pro budovy a haly výšky přes 6 do 9 m</t>
  </si>
  <si>
    <t>t</t>
  </si>
  <si>
    <t>-1098018991</t>
  </si>
  <si>
    <t>https://podminky.urs.cz/item/CS_URS_2021_01/997013112</t>
  </si>
  <si>
    <t>30</t>
  </si>
  <si>
    <t>997013152</t>
  </si>
  <si>
    <t>Vnitrostaveništní doprava suti a vybouraných hmot vodorovně do 50 m svisle s omezením mechanizace pro budovy a haly výšky přes 6 do 9 m</t>
  </si>
  <si>
    <t>673431459</t>
  </si>
  <si>
    <t>https://podminky.urs.cz/item/CS_URS_2021_01/997013152</t>
  </si>
  <si>
    <t>31</t>
  </si>
  <si>
    <t>997013212</t>
  </si>
  <si>
    <t>Vnitrostaveništní doprava suti a vybouraných hmot vodorovně do 50 m svisle ručně pro budovy a haly výšky přes 6 do 9 m</t>
  </si>
  <si>
    <t>166846687</t>
  </si>
  <si>
    <t>https://podminky.urs.cz/item/CS_URS_2021_01/997013212</t>
  </si>
  <si>
    <t>32</t>
  </si>
  <si>
    <t>997013501</t>
  </si>
  <si>
    <t>Odvoz suti a vybouraných hmot na skládku nebo meziskládku se složením, na vzdálenost do 1 km</t>
  </si>
  <si>
    <t>464977608</t>
  </si>
  <si>
    <t>https://podminky.urs.cz/item/CS_URS_2021_01/997013501</t>
  </si>
  <si>
    <t>33</t>
  </si>
  <si>
    <t>997013509</t>
  </si>
  <si>
    <t>Odvoz suti a vybouraných hmot na skládku nebo meziskládku se složením, na vzdálenost Příplatek k ceně za každý další i započatý 1 km přes 1 km</t>
  </si>
  <si>
    <t>1575501299</t>
  </si>
  <si>
    <t>https://podminky.urs.cz/item/CS_URS_2021_01/997013509</t>
  </si>
  <si>
    <t>34</t>
  </si>
  <si>
    <t>997013601</t>
  </si>
  <si>
    <t>Poplatek za uložení stavebního odpadu na skládce (skládkovné) z prostého betonu zatříděného do Katalogu odpadů pod kódem 17 01 01</t>
  </si>
  <si>
    <t>-841482511</t>
  </si>
  <si>
    <t>https://podminky.urs.cz/item/CS_URS_2021_01/997013601</t>
  </si>
  <si>
    <t>16,776</t>
  </si>
  <si>
    <t>35</t>
  </si>
  <si>
    <t>997013814</t>
  </si>
  <si>
    <t>Poplatek za uložení stavebního odpadu na skládce (skládkovné) z izolačních materiálů zatříděného do Katalogu odpadů pod kódem 17 06 04</t>
  </si>
  <si>
    <t>542781333</t>
  </si>
  <si>
    <t>https://podminky.urs.cz/item/CS_URS_2021_01/997013814</t>
  </si>
  <si>
    <t>1,418</t>
  </si>
  <si>
    <t>998</t>
  </si>
  <si>
    <t>Přesun hmot</t>
  </si>
  <si>
    <t>36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</si>
  <si>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</si>
  <si>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</si>
  <si>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2037753692</t>
  </si>
  <si>
    <t>https://podminky.urs.cz/item/CS_URS_2021_01/998011002</t>
  </si>
  <si>
    <t>PSV</t>
  </si>
  <si>
    <t>Práce a dodávky PSV</t>
  </si>
  <si>
    <t>711</t>
  </si>
  <si>
    <t>Izolace proti vodě, vlhkosti a plynům</t>
  </si>
  <si>
    <t>37</t>
  </si>
  <si>
    <t>711131811</t>
  </si>
  <si>
    <t>Odstranění izolace proti zemní vlhkosti na ploše vodorovné V</t>
  </si>
  <si>
    <t>-220408533</t>
  </si>
  <si>
    <t>https://podminky.urs.cz/item/CS_URS_2021_01/711131811</t>
  </si>
  <si>
    <t>"10.01"(40,129*0,56)+(40,129*0,66)+(40,129*0,66*2*2)</t>
  </si>
  <si>
    <t>"10.02"23,79+(3,558*0,616*2)</t>
  </si>
  <si>
    <t>"10.03"7,21</t>
  </si>
  <si>
    <t>38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</si>
  <si>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</si>
  <si>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</si>
  <si>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</si>
  <si>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-1495179426</t>
  </si>
  <si>
    <t>https://podminky.urs.cz/item/CS_URS_2021_01/998711202</t>
  </si>
  <si>
    <t>712</t>
  </si>
  <si>
    <t>Povlakové krytiny</t>
  </si>
  <si>
    <t>39</t>
  </si>
  <si>
    <t>712311101</t>
  </si>
  <si>
    <t>Provedení povlakové krytiny střech plochých do 10° natěradly a tmely za studena nátěrem lakem penetračním nebo asfaltovým</t>
  </si>
  <si>
    <t>-1353386425</t>
  </si>
  <si>
    <t>https://podminky.urs.cz/item/CS_URS_2021_01/712311101</t>
  </si>
  <si>
    <t>40</t>
  </si>
  <si>
    <t>11163150</t>
  </si>
  <si>
    <t>lak penetrační asfaltový</t>
  </si>
  <si>
    <t>1967311455</t>
  </si>
  <si>
    <t>https://podminky.urs.cz/item/CS_URS_2021_01/11163150</t>
  </si>
  <si>
    <t>190,281*0,0003 'Přepočtené koeficientem množství</t>
  </si>
  <si>
    <t>41</t>
  </si>
  <si>
    <t>712341559</t>
  </si>
  <si>
    <t>Provedení povlakové krytiny střech plochých do 10° pásy přitavením NAIP v plné ploše</t>
  </si>
  <si>
    <t>-647703048</t>
  </si>
  <si>
    <t>https://podminky.urs.cz/item/CS_URS_2021_01/712341559</t>
  </si>
  <si>
    <t>42</t>
  </si>
  <si>
    <t>62853004</t>
  </si>
  <si>
    <t>pás asfaltový natavitelný modifikovaný SBS tl 4,0mm s vložkou ze skleněné tkaniny a spalitelnou PE fólií nebo jemnozrnným minerálním posypem na horním povrchu</t>
  </si>
  <si>
    <t>1970219234</t>
  </si>
  <si>
    <t>https://podminky.urs.cz/item/CS_URS_2021_01/62853004</t>
  </si>
  <si>
    <t>190,281*1,15 'Přepočtené koeficientem množství</t>
  </si>
  <si>
    <t>43</t>
  </si>
  <si>
    <t>712363366</t>
  </si>
  <si>
    <t>Povlakové krytiny střech plochých do 10° z tvarovaných poplastovaných lišt pro mPVC rovná lišta rš 100 mm</t>
  </si>
  <si>
    <t>-921292604</t>
  </si>
  <si>
    <t>https://podminky.urs.cz/item/CS_URS_2021_01/712363366</t>
  </si>
  <si>
    <t>"K 10.16"180</t>
  </si>
  <si>
    <t>44</t>
  </si>
  <si>
    <t>712363604</t>
  </si>
  <si>
    <t>Provedení povlak krytiny mechanicky kotvenou do betonu TI tl přes 240 mm vnitřní pole, budova v do 18 m</t>
  </si>
  <si>
    <t>-286193262</t>
  </si>
  <si>
    <t>https://podminky.urs.cz/item/CS_URS_2021_01/712363604</t>
  </si>
  <si>
    <t>Mezisoučet</t>
  </si>
  <si>
    <t>190,281*0,8</t>
  </si>
  <si>
    <t>45</t>
  </si>
  <si>
    <t>28322012</t>
  </si>
  <si>
    <t>fólie hydroizolační střešní mPVC mechanicky kotvená tl 1,5mm šedá</t>
  </si>
  <si>
    <t>1068031963</t>
  </si>
  <si>
    <t>https://podminky.urs.cz/item/CS_URS_2021_01/28322012</t>
  </si>
  <si>
    <t>výměra skladby*koeficient</t>
  </si>
  <si>
    <t>190,281*1,15</t>
  </si>
  <si>
    <t>46</t>
  </si>
  <si>
    <t>712363605</t>
  </si>
  <si>
    <t>Provedení povlak krytiny mechanicky kotvenou do betonu TI tl přes 240 mm krajní pole, budova v do 18 m</t>
  </si>
  <si>
    <t>-1643390528</t>
  </si>
  <si>
    <t>https://podminky.urs.cz/item/CS_URS_2021_01/712363605</t>
  </si>
  <si>
    <t>190,281*0,1</t>
  </si>
  <si>
    <t>47</t>
  </si>
  <si>
    <t>712363606</t>
  </si>
  <si>
    <t>Provedení povlak krytiny mechanicky kotvenou do betonu TI tl přes 240 mm rohové pole, budova v do 18 m</t>
  </si>
  <si>
    <t>587246879</t>
  </si>
  <si>
    <t>https://podminky.urs.cz/item/CS_URS_2021_01/712363606</t>
  </si>
  <si>
    <t>48</t>
  </si>
  <si>
    <t>998712202</t>
  </si>
  <si>
    <t>Přesun hmot pro povlakové krytiny stanovený procentní sazbou (%) z ceny vodorovná dopravní vzdálenost do 50 m v objektech výšky přes 6 do 12 m</t>
  </si>
  <si>
    <t>2093312524</t>
  </si>
  <si>
    <t>https://podminky.urs.cz/item/CS_URS_2021_01/998712202</t>
  </si>
  <si>
    <t>713</t>
  </si>
  <si>
    <t>Izolace tepelné</t>
  </si>
  <si>
    <t>49</t>
  </si>
  <si>
    <t>713140844</t>
  </si>
  <si>
    <t>Odstranění tepelné izolace střech plochých z rohoží, pásů, dílců, desek, bloků nadstřešních izolací připevněných šrouby z polystyrenu nasáklého vodou, tloušťka izolace přes 100 mm</t>
  </si>
  <si>
    <t>285000366</t>
  </si>
  <si>
    <t>https://podminky.urs.cz/item/CS_URS_2021_01/713140844</t>
  </si>
  <si>
    <t>23,79</t>
  </si>
  <si>
    <t>52</t>
  </si>
  <si>
    <t>713141152</t>
  </si>
  <si>
    <t>Montáž tepelné izolace střech plochých rohožemi, pásy, deskami, dílci, bloky (izolační materiál ve specifikaci) kladenými volně dvouvrstvá</t>
  </si>
  <si>
    <t>1368214134</t>
  </si>
  <si>
    <t>https://podminky.urs.cz/item/CS_URS_2021_01/713141152</t>
  </si>
  <si>
    <t>"10.02"23,79</t>
  </si>
  <si>
    <t>53</t>
  </si>
  <si>
    <t>28372316</t>
  </si>
  <si>
    <t>deska EPS 100 do plochých střech a podlah λ=0,037 tl 140mm</t>
  </si>
  <si>
    <t>1988985017</t>
  </si>
  <si>
    <t>https://podminky.urs.cz/item/CS_URS_2021_01/28372316</t>
  </si>
  <si>
    <t>"10.02"23,79*2</t>
  </si>
  <si>
    <t>"10.03"7,21*2</t>
  </si>
  <si>
    <t>62*1,03 'Přepočtené koeficientem množství</t>
  </si>
  <si>
    <t>54</t>
  </si>
  <si>
    <t>713141263</t>
  </si>
  <si>
    <t>Přikotvení tepelné izolace šrouby do betonu pro izolaci tl přes 240 mm</t>
  </si>
  <si>
    <t>704998698</t>
  </si>
  <si>
    <t>https://podminky.urs.cz/item/CS_URS_2021_01/713141263</t>
  </si>
  <si>
    <t>"10.01"40,129*1,0*2</t>
  </si>
  <si>
    <t>55</t>
  </si>
  <si>
    <t>28376141</t>
  </si>
  <si>
    <t>klín izolační z pěnového polystyrenu EPS 100 spádový</t>
  </si>
  <si>
    <t>-857032879</t>
  </si>
  <si>
    <t>https://podminky.urs.cz/item/CS_URS_2021_01/28376141</t>
  </si>
  <si>
    <t>111,258*0,0816</t>
  </si>
  <si>
    <t>50</t>
  </si>
  <si>
    <t>713191132</t>
  </si>
  <si>
    <t>Montáž tepelné izolace stavebních konstrukcí - doplňky a konstrukční součásti podlah, stropů vrchem nebo střech překrytím fólií separační z PE</t>
  </si>
  <si>
    <t>-1366446234</t>
  </si>
  <si>
    <t>https://podminky.urs.cz/item/CS_URS_2021_01/713191132</t>
  </si>
  <si>
    <t>51</t>
  </si>
  <si>
    <t>69311068</t>
  </si>
  <si>
    <t>geotextilie netkaná separační, ochranná, filtrační, drenážní PP 300g/m2</t>
  </si>
  <si>
    <t>514263428</t>
  </si>
  <si>
    <t>https://podminky.urs.cz/item/CS_URS_2021_01/69311068</t>
  </si>
  <si>
    <t>31*1,1655 'Přepočtené koeficientem množství</t>
  </si>
  <si>
    <t>56</t>
  </si>
  <si>
    <t>998713202</t>
  </si>
  <si>
    <t>Přesun hmot pro izolace tepelné stanovený procentní sazbou (%) z ceny vodorovná dopravní vzdálenost do 50 m v objektech výšky přes 6 do 12 m</t>
  </si>
  <si>
    <t>1617341798</t>
  </si>
  <si>
    <t>https://podminky.urs.cz/item/CS_URS_2021_01/998713202</t>
  </si>
  <si>
    <t>721</t>
  </si>
  <si>
    <t>Zdravotechnika - vnitřní kanalizace</t>
  </si>
  <si>
    <t>57</t>
  </si>
  <si>
    <t>721171809</t>
  </si>
  <si>
    <t>Demontáž potrubí z novodurových trub odpadních nebo připojovacích přes 114 do D 160</t>
  </si>
  <si>
    <t>900560712</t>
  </si>
  <si>
    <t>https://podminky.urs.cz/item/CS_URS_2021_01/721171809</t>
  </si>
  <si>
    <t>"D.1.1.2.3 Stav řez střechy - bourací kce"</t>
  </si>
  <si>
    <t>9,12*2</t>
  </si>
  <si>
    <t>58</t>
  </si>
  <si>
    <t>721173403</t>
  </si>
  <si>
    <t>Potrubí z trub PVC SN4 svodné (ležaté) DN 160</t>
  </si>
  <si>
    <t>1794559293</t>
  </si>
  <si>
    <t>https://podminky.urs.cz/item/CS_URS_2021_01/721173403</t>
  </si>
  <si>
    <t>9,12*2+4</t>
  </si>
  <si>
    <t>59</t>
  </si>
  <si>
    <t>721210823</t>
  </si>
  <si>
    <t>Demontáž kanalizačního příslušenství střešních vtoků DN 125</t>
  </si>
  <si>
    <t>1463026996</t>
  </si>
  <si>
    <t>https://podminky.urs.cz/item/CS_URS_2021_01/721210823</t>
  </si>
  <si>
    <t>60</t>
  </si>
  <si>
    <t>721239114</t>
  </si>
  <si>
    <t>Střešní vtoky (vpusti) montáž střešních vtoků ostatních typů se svislým odtokem do DN 160</t>
  </si>
  <si>
    <t>-1580080096</t>
  </si>
  <si>
    <t>https://podminky.urs.cz/item/CS_URS_2021_01/721239114</t>
  </si>
  <si>
    <t>"OV 10.06"2</t>
  </si>
  <si>
    <t>61</t>
  </si>
  <si>
    <t>56231112</t>
  </si>
  <si>
    <t>vtok střešní svislý pro PVC-P hydroizolaci plochých střech s vyhříváním DN 75, DN 110, DN 125, DN 160</t>
  </si>
  <si>
    <t>378721551</t>
  </si>
  <si>
    <t>https://podminky.urs.cz/item/CS_URS_2021_01/56231112</t>
  </si>
  <si>
    <t>62</t>
  </si>
  <si>
    <t>721239115</t>
  </si>
  <si>
    <t>Montáž termostatu pro střešní vyhřívání vpustí</t>
  </si>
  <si>
    <t>2141275816</t>
  </si>
  <si>
    <t>"OV 10.05"1</t>
  </si>
  <si>
    <t>63</t>
  </si>
  <si>
    <t>562TWT3528</t>
  </si>
  <si>
    <t>Termostat univerzální vnitřní k ovládání vyhřívaných střešních vpustí</t>
  </si>
  <si>
    <t>1725946631</t>
  </si>
  <si>
    <t>https://podminky.urs.cz/item/CS_URS_2021_01/562TWT3528</t>
  </si>
  <si>
    <t>64</t>
  </si>
  <si>
    <t>721290112</t>
  </si>
  <si>
    <t>Zkouška těsnosti kanalizace v objektech vodou DN 150 nebo DN 200</t>
  </si>
  <si>
    <t>826530466</t>
  </si>
  <si>
    <t>https://podminky.urs.cz/item/CS_URS_2021_01/721290112</t>
  </si>
  <si>
    <t>22,24</t>
  </si>
  <si>
    <t>65</t>
  </si>
  <si>
    <t>998721202</t>
  </si>
  <si>
    <t>Přesun hmot pro vnitřní kanalizace stanovený procentní sazbou (%) z ceny vodorovná dopravní vzdálenost do 50 m v objektech výšky přes 6 do 12 m</t>
  </si>
  <si>
    <t>1976186711</t>
  </si>
  <si>
    <t>https://podminky.urs.cz/item/CS_URS_2021_01/998721202</t>
  </si>
  <si>
    <t>727</t>
  </si>
  <si>
    <t>Zdravotechnika - požární ochrana</t>
  </si>
  <si>
    <t>66</t>
  </si>
  <si>
    <t>727111212</t>
  </si>
  <si>
    <t>Protipožární trubní ucpávky předizolované kovové potrubí prostup stropem tloušťky 150 mm požární odolnost EI 90-120 D 25</t>
  </si>
  <si>
    <t>2146419158</t>
  </si>
  <si>
    <t>https://podminky.urs.cz/item/CS_URS_2021_01/727111212</t>
  </si>
  <si>
    <t>741</t>
  </si>
  <si>
    <t>Elektroinstalace - silnoproud</t>
  </si>
  <si>
    <t>67</t>
  </si>
  <si>
    <t>741110511</t>
  </si>
  <si>
    <t>Montáž lišt a kanálků elektroinstalačních se spojkami, ohyby a rohy a s nasunutím do krabic vkládacích s víčkem, šířky do 60 mm</t>
  </si>
  <si>
    <t>-509571358</t>
  </si>
  <si>
    <t>https://podminky.urs.cz/item/CS_URS_2021_01/741110511</t>
  </si>
  <si>
    <t>"OV 10.04"12</t>
  </si>
  <si>
    <t>"předpoklad pro 1 vpusť=50m"</t>
  </si>
  <si>
    <t>50*2</t>
  </si>
  <si>
    <t>68</t>
  </si>
  <si>
    <t>34571010</t>
  </si>
  <si>
    <t>lišta elektroinstalační vkládací 18x13mm</t>
  </si>
  <si>
    <t>-1364068377</t>
  </si>
  <si>
    <t>https://podminky.urs.cz/item/CS_URS_2021_01/34571010</t>
  </si>
  <si>
    <t>112*1,05 'Přepočtené koeficientem množství</t>
  </si>
  <si>
    <t>69</t>
  </si>
  <si>
    <t>741122015</t>
  </si>
  <si>
    <t>Montáž kabelů měděných bez ukončení uložených pod omítku plných kulatých (např. CYKY), počtu a průřezu žil 3x1,5 mm2</t>
  </si>
  <si>
    <t>-2049602493</t>
  </si>
  <si>
    <t>https://podminky.urs.cz/item/CS_URS_2021_01/741122015</t>
  </si>
  <si>
    <t>70</t>
  </si>
  <si>
    <t>34111030</t>
  </si>
  <si>
    <t>kabel instalační jádro Cu plné izolace PVC plášť PVC 450/750V (CYKY) 3x1,5mm2</t>
  </si>
  <si>
    <t>-1456481298</t>
  </si>
  <si>
    <t>https://podminky.urs.cz/item/CS_URS_2021_01/34111030</t>
  </si>
  <si>
    <t>100*1,15 'Přepočtené koeficientem množství</t>
  </si>
  <si>
    <t>71</t>
  </si>
  <si>
    <t>741320105</t>
  </si>
  <si>
    <t>Montáž jističů se zapojením vodičů jednopólových nn do 25 A ve skříni</t>
  </si>
  <si>
    <t>-1578330096</t>
  </si>
  <si>
    <t>https://podminky.urs.cz/item/CS_URS_2021_01/741320105</t>
  </si>
  <si>
    <t>72</t>
  </si>
  <si>
    <t>35822111</t>
  </si>
  <si>
    <t>jistič 1pólový-charakteristika B 16A</t>
  </si>
  <si>
    <t>-1234440090</t>
  </si>
  <si>
    <t>https://podminky.urs.cz/item/CS_URS_2021_01/35822111</t>
  </si>
  <si>
    <t>73</t>
  </si>
  <si>
    <t>741810001</t>
  </si>
  <si>
    <t>Zkoušky a prohlídky elektrických rozvodů a zařízení celková prohlídka a vyhotovení revizní zprávy pro objem montážních prací do 100 tis. Kč</t>
  </si>
  <si>
    <t>-496757279</t>
  </si>
  <si>
    <t>https://podminky.urs.cz/item/CS_URS_2021_01/741810001</t>
  </si>
  <si>
    <t>74</t>
  </si>
  <si>
    <t>998741202</t>
  </si>
  <si>
    <t>Přesun hmot pro silnoproud stanovený procentní sazbou (%) z ceny vodorovná dopravní vzdálenost do 50 m v objektech výšky přes 6 do 12 m</t>
  </si>
  <si>
    <t>580707015</t>
  </si>
  <si>
    <t>https://podminky.urs.cz/item/CS_URS_2021_01/998741202</t>
  </si>
  <si>
    <t>762</t>
  </si>
  <si>
    <t>Konstrukce tesařské</t>
  </si>
  <si>
    <t>75</t>
  </si>
  <si>
    <t>762815811</t>
  </si>
  <si>
    <t>Demontáž záklopů stropů vrchních a zapuštěných k dalšímu použití z hrubých prken, tl. do 32 mm</t>
  </si>
  <si>
    <t>-1399751666</t>
  </si>
  <si>
    <t>https://podminky.urs.cz/item/CS_URS_2021_01/762815811</t>
  </si>
  <si>
    <t>76</t>
  </si>
  <si>
    <t>998762202</t>
  </si>
  <si>
    <t>Přesun hmot pro konstrukce tesařské stanovený procentní sazbou (%) z ceny vodorovná dopravní vzdálenost do 50 m v objektech výšky přes 6 do 12 m</t>
  </si>
  <si>
    <t>-1155515572</t>
  </si>
  <si>
    <t>https://podminky.urs.cz/item/CS_URS_2021_01/998762202</t>
  </si>
  <si>
    <t>763</t>
  </si>
  <si>
    <t>Konstrukce suché výstavby</t>
  </si>
  <si>
    <t>77</t>
  </si>
  <si>
    <t>763101857</t>
  </si>
  <si>
    <t>Vyřezání otvoru v sádrokartonové desce v podhledech nebo podkrovích s jednoduchým opláštěním velikosti otvoru přes 0,5 do 1,0 m2</t>
  </si>
  <si>
    <t>-1258984044</t>
  </si>
  <si>
    <t>"M47"1</t>
  </si>
  <si>
    <t>78</t>
  </si>
  <si>
    <t>763121811</t>
  </si>
  <si>
    <t>Demontáž předsazených nebo šachtových stěn ze sádrokartonových desek s nosnou konstrukcí z ocelových profilů jednoduchých, opláštění jednoduché</t>
  </si>
  <si>
    <t>1088865831</t>
  </si>
  <si>
    <t>https://podminky.urs.cz/item/CS_URS_2021_01/763121811</t>
  </si>
  <si>
    <t>"M47"(0,3+0,3)*3,83</t>
  </si>
  <si>
    <t>79</t>
  </si>
  <si>
    <t>763131831</t>
  </si>
  <si>
    <t>Demontáž podhledu nebo samostatného požárního předělu ze sádrokartonových desek s nosnou konstrukcí jednovrstvou z ocelových profilů, opláštění jednoduché</t>
  </si>
  <si>
    <t>1873466216</t>
  </si>
  <si>
    <t>https://podminky.urs.cz/item/CS_URS_2021_01/763131831</t>
  </si>
  <si>
    <t>"M47"1,0</t>
  </si>
  <si>
    <t>80</t>
  </si>
  <si>
    <t>763132971</t>
  </si>
  <si>
    <t>Vyspravení sádrokartonových podhledů nebo podkroví plochy jednotlivě přes 0,50 do 1,00 m2 desky tl. 12,5 mm standardní A</t>
  </si>
  <si>
    <t>-1228448417</t>
  </si>
  <si>
    <t>https://podminky.urs.cz/item/CS_URS_2021_01/763132971</t>
  </si>
  <si>
    <t>81</t>
  </si>
  <si>
    <t>763221131</t>
  </si>
  <si>
    <t>Stěna předsazená ze sádrovláknitých desek s nosnou konstrukcí z ocelových profilů CW, UW jednoduše opláštěná deskou tl. 15 mm s izolací, EI 30, Rw do 40 dB, stěna tl. 90 mm, profil 75</t>
  </si>
  <si>
    <t>-412876924</t>
  </si>
  <si>
    <t>https://podminky.urs.cz/item/CS_URS_2021_01/763221131</t>
  </si>
  <si>
    <t>82</t>
  </si>
  <si>
    <t>998763201</t>
  </si>
  <si>
    <t>Přesun hmot pro dřevostavby stanovený procentní sazbou (%) z ceny vodorovná dopravní vzdálenost do 50 m v objektech výšky přes 6 do 12 m</t>
  </si>
  <si>
    <t>-1762334941</t>
  </si>
  <si>
    <t>https://podminky.urs.cz/item/CS_URS_2021_01/998763201</t>
  </si>
  <si>
    <t>764</t>
  </si>
  <si>
    <t>Konstrukce klempířské</t>
  </si>
  <si>
    <t>83</t>
  </si>
  <si>
    <t>764001833</t>
  </si>
  <si>
    <t>Demontáž klempířských konstrukcí krytiny z taškových tabulí k dalšímu použití</t>
  </si>
  <si>
    <t>1657681812</t>
  </si>
  <si>
    <t>https://podminky.urs.cz/item/CS_URS_2021_01/764001833</t>
  </si>
  <si>
    <t>84</t>
  </si>
  <si>
    <t>764002801</t>
  </si>
  <si>
    <t>Demontáž klempířských konstrukcí závětrné lišty do suti</t>
  </si>
  <si>
    <t>-1508992674</t>
  </si>
  <si>
    <t>https://podminky.urs.cz/item/CS_URS_2021_01/764002801</t>
  </si>
  <si>
    <t>"D1.1.3.2.2.1 Klempířské výrobky"</t>
  </si>
  <si>
    <t>"K10.05"130</t>
  </si>
  <si>
    <t>"K10.07"130</t>
  </si>
  <si>
    <t>"K10.08"7,0*2</t>
  </si>
  <si>
    <t>85</t>
  </si>
  <si>
    <t>764002841</t>
  </si>
  <si>
    <t>Demontáž klempířských konstrukcí oplechování horních ploch zdí a nadezdívek do suti</t>
  </si>
  <si>
    <t>1513602991</t>
  </si>
  <si>
    <t>https://podminky.urs.cz/item/CS_URS_2021_01/764002841</t>
  </si>
  <si>
    <t>"K10.01"18</t>
  </si>
  <si>
    <t>"K10.04"32</t>
  </si>
  <si>
    <t>"K10.09"7,0*2</t>
  </si>
  <si>
    <t>"K10.10"7,5</t>
  </si>
  <si>
    <t>"K10.11"4,0</t>
  </si>
  <si>
    <t>"K10.14"94</t>
  </si>
  <si>
    <t>86</t>
  </si>
  <si>
    <t>764002851</t>
  </si>
  <si>
    <t>Demontáž klempířských konstrukcí oplechování parapetů do suti</t>
  </si>
  <si>
    <t>399156544</t>
  </si>
  <si>
    <t>https://podminky.urs.cz/item/CS_URS_2021_01/764002851</t>
  </si>
  <si>
    <t>"K10.02"2</t>
  </si>
  <si>
    <t>"K10.03"2</t>
  </si>
  <si>
    <t>"K10.12"0,9</t>
  </si>
  <si>
    <t>"K10.13"0,5*2</t>
  </si>
  <si>
    <t>87</t>
  </si>
  <si>
    <t>764004831</t>
  </si>
  <si>
    <t>Demontáž klempířských konstrukcí žlabu mezistřešního nebo zaatikového do suti</t>
  </si>
  <si>
    <t>799594317</t>
  </si>
  <si>
    <t>https://podminky.urs.cz/item/CS_URS_2021_01/764004831</t>
  </si>
  <si>
    <t>(6,722+40,129+40,129)</t>
  </si>
  <si>
    <t>88</t>
  </si>
  <si>
    <t>764004863</t>
  </si>
  <si>
    <t>Demontáž klempířských konstrukcí svodu k dalšímu použití</t>
  </si>
  <si>
    <t>654068488</t>
  </si>
  <si>
    <t>https://podminky.urs.cz/item/CS_URS_2021_01/764004863</t>
  </si>
  <si>
    <t>"K10.15"2,0</t>
  </si>
  <si>
    <t>89</t>
  </si>
  <si>
    <t>764131401</t>
  </si>
  <si>
    <t>Krytina ze svitků nebo tabulí z měděného plechu s úpravou u okapů, prostupů a výčnělků střechy rovné drážkováním ze svitků rš 500 mm, sklon střechy do 30°</t>
  </si>
  <si>
    <t>1301320424</t>
  </si>
  <si>
    <t>https://podminky.urs.cz/item/CS_URS_2021_01/764131401</t>
  </si>
  <si>
    <t>"D.1.1.2.5 Stav půdorys střechy -návrh kce"</t>
  </si>
  <si>
    <t>90</t>
  </si>
  <si>
    <t>764225402</t>
  </si>
  <si>
    <t>Oplechování horních ploch zdí a nadezdívek (atik) z hliníkového plechu celoplošně lepené rš 200 mm dle tabulky</t>
  </si>
  <si>
    <t>-1474733316</t>
  </si>
  <si>
    <t>https://podminky.urs.cz/item/CS_URS_2021_01/764225402</t>
  </si>
  <si>
    <t>"K10.06"180</t>
  </si>
  <si>
    <t>"K10.07"180</t>
  </si>
  <si>
    <t>91</t>
  </si>
  <si>
    <t>764225403</t>
  </si>
  <si>
    <t>Oplechování horních ploch zdí a nadezdívek (atik) z hliníkového plechu celoplošně lepené rš 250 mm dle tabulky</t>
  </si>
  <si>
    <t>-1924616621</t>
  </si>
  <si>
    <t>https://podminky.urs.cz/item/CS_URS_2021_01/764225403</t>
  </si>
  <si>
    <t>"K10.05"180</t>
  </si>
  <si>
    <t>92</t>
  </si>
  <si>
    <t>764225405</t>
  </si>
  <si>
    <t>Oplechování horních ploch zdí a nadezdívek (atik) z hliníkového plechu celoplošně lepené rš 400 mm dle tabulky</t>
  </si>
  <si>
    <t>-393510563</t>
  </si>
  <si>
    <t>https://podminky.urs.cz/item/CS_URS_2021_01/764225405</t>
  </si>
  <si>
    <t>93</t>
  </si>
  <si>
    <t>764225407</t>
  </si>
  <si>
    <t>Oplechování horních ploch zdí a nadezdívek (atik) z hliníkového plechu celoplošně lepené rš 670 mm dle tabulky</t>
  </si>
  <si>
    <t>-951099776</t>
  </si>
  <si>
    <t>https://podminky.urs.cz/item/CS_URS_2021_01/764225407</t>
  </si>
  <si>
    <t>94</t>
  </si>
  <si>
    <t>764225411</t>
  </si>
  <si>
    <t>Oplechování horních ploch zdí a nadezdívek (atik) z hliníkového plechu celoplošně lepené přes rš 800 mm dle tabulky</t>
  </si>
  <si>
    <t>-1172387041</t>
  </si>
  <si>
    <t>https://podminky.urs.cz/item/CS_URS_2021_01/764225411</t>
  </si>
  <si>
    <t>"K10.01"18*1,1</t>
  </si>
  <si>
    <t>"K10.04"32*1,1</t>
  </si>
  <si>
    <t>95</t>
  </si>
  <si>
    <t>764226405</t>
  </si>
  <si>
    <t>Oplechování parapetů z hliníkového plechu rovných mechanicky kotvené, bez rohů rš 400 mm dle tabulky</t>
  </si>
  <si>
    <t>-402028946</t>
  </si>
  <si>
    <t>https://podminky.urs.cz/item/CS_URS_2021_01/764226405</t>
  </si>
  <si>
    <t>96</t>
  </si>
  <si>
    <t>764226452</t>
  </si>
  <si>
    <t>Oplechování parapetů z hliníkového plechu rovných celoplošně lepené, bez rohů rš 1000 mm dle tabulky</t>
  </si>
  <si>
    <t>-365948742</t>
  </si>
  <si>
    <t>"K10.02"2,0</t>
  </si>
  <si>
    <t>"K10.03"2,0</t>
  </si>
  <si>
    <t>97</t>
  </si>
  <si>
    <t>764538402</t>
  </si>
  <si>
    <t>Svod z měděného plechu včetně objímek, kolen a odskoků hranatý, o straně 100 mm dle tabulky</t>
  </si>
  <si>
    <t>1241137273</t>
  </si>
  <si>
    <t>https://podminky.urs.cz/item/CS_URS_2021_01/764538402</t>
  </si>
  <si>
    <t>"K10.15"2</t>
  </si>
  <si>
    <t>98</t>
  </si>
  <si>
    <t>998764202</t>
  </si>
  <si>
    <t>Přesun hmot pro konstrukce klempířské stanovený procentní sazbou (%) z ceny vodorovná dopravní vzdálenost do 50 m v objektech výšky přes 6 do 12 m</t>
  </si>
  <si>
    <t>-1351753590</t>
  </si>
  <si>
    <t>https://podminky.urs.cz/item/CS_URS_2021_01/998764202</t>
  </si>
  <si>
    <t>766</t>
  </si>
  <si>
    <t>Konstrukce truhlářské</t>
  </si>
  <si>
    <t>99</t>
  </si>
  <si>
    <t>766621011</t>
  </si>
  <si>
    <t>Montáž oken dřevěných včetně montáže rámu plochy přes 1 m2 pevných do zdiva, výšky do 1,5 m</t>
  </si>
  <si>
    <t>-1441710244</t>
  </si>
  <si>
    <t>https://podminky.urs.cz/item/CS_URS_2021_01/766621011</t>
  </si>
  <si>
    <t>"D.1.1.3.2.1 Výpis vnějších výplní"</t>
  </si>
  <si>
    <t>"O1" 2,6*0,7</t>
  </si>
  <si>
    <t>100</t>
  </si>
  <si>
    <t>61110002</t>
  </si>
  <si>
    <t>okno dřevěné s fixním zasklením dvojsklo přes plochu 1m2 do v 1,5m</t>
  </si>
  <si>
    <t>1286454443</t>
  </si>
  <si>
    <t>https://podminky.urs.cz/item/CS_URS_2021_01/61110002</t>
  </si>
  <si>
    <t>"O1" 1,4*0,7</t>
  </si>
  <si>
    <t>101</t>
  </si>
  <si>
    <t>61110008</t>
  </si>
  <si>
    <t>okno dřevěné otevíravé/sklopné dvojsklo do plochy 1m2</t>
  </si>
  <si>
    <t>-1155994114</t>
  </si>
  <si>
    <t>https://podminky.urs.cz/item/CS_URS_2021_01/61110008</t>
  </si>
  <si>
    <t>"O1" 0,6*0,7*2</t>
  </si>
  <si>
    <t>102</t>
  </si>
  <si>
    <t>766622813</t>
  </si>
  <si>
    <t>Demontáž okenních konstrukcí k opětovnému použití rámu jednoduchých dřevěných, plochy otvoru přes 2 do 4 m2</t>
  </si>
  <si>
    <t>-564072021</t>
  </si>
  <si>
    <t>https://podminky.urs.cz/item/CS_URS_2021_01/766622813</t>
  </si>
  <si>
    <t>103</t>
  </si>
  <si>
    <t>766622861</t>
  </si>
  <si>
    <t>Demontáž okenních konstrukcí k opětovnému použití vyvěšení křídel dřevěných nebo plastových okenních, plochy otvoru do 1,5 m2</t>
  </si>
  <si>
    <t>1340139032</t>
  </si>
  <si>
    <t>https://podminky.urs.cz/item/CS_URS_2021_01/766622861</t>
  </si>
  <si>
    <t>"O1" 2</t>
  </si>
  <si>
    <t>104</t>
  </si>
  <si>
    <t>766622862</t>
  </si>
  <si>
    <t>Demontáž okenních konstrukcí k opětovnému použití vyvěšení křídel dřevěných nebo plastových okenních, plochy otvoru přes 1,5 m2</t>
  </si>
  <si>
    <t>-1818489646</t>
  </si>
  <si>
    <t>https://podminky.urs.cz/item/CS_URS_2021_01/766622862</t>
  </si>
  <si>
    <t>"O1" 1</t>
  </si>
  <si>
    <t>105</t>
  </si>
  <si>
    <t>998766202</t>
  </si>
  <si>
    <t>Přesun hmot pro konstrukce truhlářské stanovený procentní sazbou (%) z ceny vodorovná dopravní vzdálenost do 50 m v objektech výšky přes 6 do 12 m</t>
  </si>
  <si>
    <t>-987402216</t>
  </si>
  <si>
    <t>https://podminky.urs.cz/item/CS_URS_2021_01/998766202</t>
  </si>
  <si>
    <t>771</t>
  </si>
  <si>
    <t>Podlahy z dlaždic</t>
  </si>
  <si>
    <t>106</t>
  </si>
  <si>
    <t>771571810</t>
  </si>
  <si>
    <t>Demontáž podlah z dlaždic keramických kladených do malty</t>
  </si>
  <si>
    <t>1385368112</t>
  </si>
  <si>
    <t>https://podminky.urs.cz/item/CS_URS_2021_01/771571810</t>
  </si>
  <si>
    <t>"D.1.1.2.1 Stav půdorys 1.PP - bourací stav"</t>
  </si>
  <si>
    <t>"M47"9,8</t>
  </si>
  <si>
    <t>107</t>
  </si>
  <si>
    <t>771573913</t>
  </si>
  <si>
    <t>Opravy podlah z dlaždic keramických lepených při velikosti dlaždic přes 9 do 12 ks/m2</t>
  </si>
  <si>
    <t>2055745727</t>
  </si>
  <si>
    <t>https://podminky.urs.cz/item/CS_URS_2021_01/771573913</t>
  </si>
  <si>
    <t>"M47"9,8*12</t>
  </si>
  <si>
    <t>108</t>
  </si>
  <si>
    <t>59761003</t>
  </si>
  <si>
    <t>dlažba keramická hutná hladká do interiéru přes 9 do 12ks/m2</t>
  </si>
  <si>
    <t>-1011409882</t>
  </si>
  <si>
    <t>https://podminky.urs.cz/item/CS_URS_2021_01/59761003</t>
  </si>
  <si>
    <t>13,622*0,121 'Přepočtené koeficientem množství</t>
  </si>
  <si>
    <t>109</t>
  </si>
  <si>
    <t>998771202</t>
  </si>
  <si>
    <t>Přesun hmot pro podlahy z dlaždic stanovený procentní sazbou (%) z ceny vodorovná dopravní vzdálenost do 50 m v objektech výšky přes 6 do 12 m</t>
  </si>
  <si>
    <t>530480227</t>
  </si>
  <si>
    <t>https://podminky.urs.cz/item/CS_URS_2021_01/998771202</t>
  </si>
  <si>
    <t>781</t>
  </si>
  <si>
    <t>Dokončovací práce - obklady</t>
  </si>
  <si>
    <t>110</t>
  </si>
  <si>
    <t>781473810</t>
  </si>
  <si>
    <t>Demontáž obkladů z dlaždic keramických lepených</t>
  </si>
  <si>
    <t>1036920629</t>
  </si>
  <si>
    <t>https://podminky.urs.cz/item/CS_URS_2021_01/781473810</t>
  </si>
  <si>
    <t>"M47"(1,8+4,08)*2*2-(1,0*1,97)</t>
  </si>
  <si>
    <t>111</t>
  </si>
  <si>
    <t>781474112</t>
  </si>
  <si>
    <t>Montáž obkladů vnitřních stěn z dlaždic keramických lepených flexibilním lepidlem maloformátových hladkých přes 9 do 12 ks/m2</t>
  </si>
  <si>
    <t>983572833</t>
  </si>
  <si>
    <t>https://podminky.urs.cz/item/CS_URS_2021_01/781474112</t>
  </si>
  <si>
    <t>112</t>
  </si>
  <si>
    <t>59761026</t>
  </si>
  <si>
    <t>obklad keramický hladký do 12ks/m2</t>
  </si>
  <si>
    <t>-227024309</t>
  </si>
  <si>
    <t>https://podminky.urs.cz/item/CS_URS_2021_01/59761026</t>
  </si>
  <si>
    <t>21,55*1,1 'Přepočtené koeficientem množství</t>
  </si>
  <si>
    <t>113</t>
  </si>
  <si>
    <t>998781202</t>
  </si>
  <si>
    <t>Přesun hmot pro obklady keramické stanovený procentní sazbou (%) z ceny vodorovná dopravní vzdálenost do 50 m v objektech výšky přes 6 do 12 m</t>
  </si>
  <si>
    <t>-125943536</t>
  </si>
  <si>
    <t>https://podminky.urs.cz/item/CS_URS_2021_01/998781202</t>
  </si>
  <si>
    <t>783</t>
  </si>
  <si>
    <t>Dokončovací práce - nátěry</t>
  </si>
  <si>
    <t>114</t>
  </si>
  <si>
    <t>783009401</t>
  </si>
  <si>
    <t>Bezpečnostní šrafování stěn nebo svislých ploch rovných</t>
  </si>
  <si>
    <t>-647064297</t>
  </si>
  <si>
    <t>https://podminky.urs.cz/item/CS_URS_2021_01/783009401</t>
  </si>
  <si>
    <t>"OV 10.13" 200*0,05</t>
  </si>
  <si>
    <t>115</t>
  </si>
  <si>
    <t>783009411</t>
  </si>
  <si>
    <t>Bezpečnostní šrafování podlah nebo vodorovných ploch rovných</t>
  </si>
  <si>
    <t>1479707655</t>
  </si>
  <si>
    <t>https://podminky.urs.cz/item/CS_URS_2021_01/783009411</t>
  </si>
  <si>
    <t>116</t>
  </si>
  <si>
    <t>783301303</t>
  </si>
  <si>
    <t>Příprava podkladu zámečnických konstrukcí před provedením nátěru odrezivění odrezovačem bezoplachovým</t>
  </si>
  <si>
    <t>633177972</t>
  </si>
  <si>
    <t>https://podminky.urs.cz/item/CS_URS_2021_01/783301303</t>
  </si>
  <si>
    <t>"D.1.1.2.1. Stav půdorys 1.PP - bourací práce"</t>
  </si>
  <si>
    <t>"Z10.01" 0,06*4*6,0*25</t>
  </si>
  <si>
    <t>117</t>
  </si>
  <si>
    <t>783306801</t>
  </si>
  <si>
    <t>Odstranění nátěrů ze zámečnických konstrukcí obroušením</t>
  </si>
  <si>
    <t>-311919334</t>
  </si>
  <si>
    <t>https://podminky.urs.cz/item/CS_URS_2021_01/783306801</t>
  </si>
  <si>
    <t>118</t>
  </si>
  <si>
    <t>783306809</t>
  </si>
  <si>
    <t>Odstranění nátěrů ze zámečnických konstrukcí okartáčováním</t>
  </si>
  <si>
    <t>-775530611</t>
  </si>
  <si>
    <t>https://podminky.urs.cz/item/CS_URS_2021_01/783306809</t>
  </si>
  <si>
    <t>119</t>
  </si>
  <si>
    <t>783314203</t>
  </si>
  <si>
    <t>Základní antikorozní nátěr zámečnických konstrukcí jednonásobný syntetický samozákladující</t>
  </si>
  <si>
    <t>-277543584</t>
  </si>
  <si>
    <t>https://podminky.urs.cz/item/CS_URS_2021_01/783314203</t>
  </si>
  <si>
    <t>120</t>
  </si>
  <si>
    <t>783315103</t>
  </si>
  <si>
    <t>Mezinátěr zámečnických konstrukcí jednonásobný syntetický samozákladující</t>
  </si>
  <si>
    <t>-1981116200</t>
  </si>
  <si>
    <t>https://podminky.urs.cz/item/CS_URS_2021_01/783315103</t>
  </si>
  <si>
    <t>121</t>
  </si>
  <si>
    <t>783317105</t>
  </si>
  <si>
    <t>Krycí nátěr (email) zámečnických konstrukcí jednonásobný syntetický samozákladující</t>
  </si>
  <si>
    <t>-1784176264</t>
  </si>
  <si>
    <t>https://podminky.urs.cz/item/CS_URS_2021_01/783317105</t>
  </si>
  <si>
    <t>122</t>
  </si>
  <si>
    <t>783533101</t>
  </si>
  <si>
    <t>Základní (napouštěcí ) nátěr krytiny krytiny vláknocementové sklonu střechy do 30° jednonásobný epoxidový</t>
  </si>
  <si>
    <t>-555831214</t>
  </si>
  <si>
    <t>https://podminky.urs.cz/item/CS_URS_2021_01/783533101</t>
  </si>
  <si>
    <t>"D.1.1.2.5. Stav půdorys střechy - návrh kce"</t>
  </si>
  <si>
    <t>123</t>
  </si>
  <si>
    <t>783533111</t>
  </si>
  <si>
    <t>Základní (napouštěcí ) nátěr krytiny krytiny vláknocementové sklonu střechy do 30° dvojnásobný epoxidový</t>
  </si>
  <si>
    <t>703321544</t>
  </si>
  <si>
    <t>https://podminky.urs.cz/item/CS_URS_2021_01/783533111</t>
  </si>
  <si>
    <t>124</t>
  </si>
  <si>
    <t>63127260</t>
  </si>
  <si>
    <t>tkanina sklovláknitá s protialkalickou úpravou 219g/m2</t>
  </si>
  <si>
    <t>-1556140359</t>
  </si>
  <si>
    <t>https://podminky.urs.cz/item/CS_URS_2021_01/63127260</t>
  </si>
  <si>
    <t>125</t>
  </si>
  <si>
    <t>783543001</t>
  </si>
  <si>
    <t>Základní (napouštěcí ) nátěr krytiny krytiny plechové sklonu střechy do 10° jednonásobný polyuretanový</t>
  </si>
  <si>
    <t>505810322</t>
  </si>
  <si>
    <t>https://podminky.urs.cz/item/CS_URS_2021_01/783543001</t>
  </si>
  <si>
    <t>126</t>
  </si>
  <si>
    <t>783547001</t>
  </si>
  <si>
    <t>Krycí nátěr (email) krytiny krytiny plechové sklonu střechy do 10° jednonásobný polyuretanový</t>
  </si>
  <si>
    <t>491343594</t>
  </si>
  <si>
    <t>https://podminky.urs.cz/item/CS_URS_2021_01/783547001</t>
  </si>
  <si>
    <t>127</t>
  </si>
  <si>
    <t>783591111</t>
  </si>
  <si>
    <t>Příplatek k ceně nátěru krytiny dvojnásobného, za provedení ve sklonu střechy přes 10 do 30°</t>
  </si>
  <si>
    <t>-1642851999</t>
  </si>
  <si>
    <t>https://podminky.urs.cz/item/CS_URS_2021_01/783591111</t>
  </si>
  <si>
    <t>128</t>
  </si>
  <si>
    <t>783906857</t>
  </si>
  <si>
    <t>Odstranění nátěrů z betonových podlah odstraňovačem nátěrů s obroušením</t>
  </si>
  <si>
    <t>1289455828</t>
  </si>
  <si>
    <t>https://podminky.urs.cz/item/CS_URS_2021_01/783906857</t>
  </si>
  <si>
    <t>784</t>
  </si>
  <si>
    <t>Dokončovací práce - malby a tapety</t>
  </si>
  <si>
    <t>129</t>
  </si>
  <si>
    <t>784181121</t>
  </si>
  <si>
    <t>Penetrace podkladu jednonásobná hloubková akrylátová bezbarvá v místnostech výšky do 3,80 m</t>
  </si>
  <si>
    <t>121562023</t>
  </si>
  <si>
    <t>https://podminky.urs.cz/item/CS_URS_2021_01/784181121</t>
  </si>
  <si>
    <t>130</t>
  </si>
  <si>
    <t>784211101</t>
  </si>
  <si>
    <t>Malby z malířských směsí otěruvzdorných za mokra dvojnásobné, bílé za mokra otěruvzdorné výborně v místnostech výšky do 3,80 m</t>
  </si>
  <si>
    <t>2053308586</t>
  </si>
  <si>
    <t>https://podminky.urs.cz/item/CS_URS_2021_01/784211101</t>
  </si>
  <si>
    <t>789</t>
  </si>
  <si>
    <t>Povrchové úpravy ocelových konstrukcí a technologických zařízení</t>
  </si>
  <si>
    <t>131</t>
  </si>
  <si>
    <t>789111260</t>
  </si>
  <si>
    <t>Úpravy povrchů pod nátěry zařízení s povrchem nečlenitým očištění ometením</t>
  </si>
  <si>
    <t>-311540504</t>
  </si>
  <si>
    <t>https://podminky.urs.cz/item/CS_URS_2021_01/789111260</t>
  </si>
  <si>
    <t>HZS</t>
  </si>
  <si>
    <t>Hodinové zúčtovací sazby</t>
  </si>
  <si>
    <t>132</t>
  </si>
  <si>
    <t>HZS1302</t>
  </si>
  <si>
    <t>Hodinové zúčtovací sazby profesí HSV provádění konstrukcí zedník specialista</t>
  </si>
  <si>
    <t>hod</t>
  </si>
  <si>
    <t>512</t>
  </si>
  <si>
    <t>1078337439</t>
  </si>
  <si>
    <t>https://podminky.urs.cz/item/CS_URS_2021_01/HZS1302</t>
  </si>
  <si>
    <t xml:space="preserve">"provedení zednických přípomocí - vrtání prostupů, tmelení prvků, požární úucpávky  apod" 40</t>
  </si>
  <si>
    <t>133</t>
  </si>
  <si>
    <t>HZS2232</t>
  </si>
  <si>
    <t>Hodinové zúčtovací sazby profesí PSV provádění stavebních instalací elektrikář odborný</t>
  </si>
  <si>
    <t>-1145476159</t>
  </si>
  <si>
    <t>https://podminky.urs.cz/item/CS_URS_2021_01/HZS2232</t>
  </si>
  <si>
    <t>"provedení dozbrojení rozvaděče - odzkoušení, zapojení vpustí" 40</t>
  </si>
  <si>
    <t>VRN</t>
  </si>
  <si>
    <t>Vedlejší rozpočtové náklady</t>
  </si>
  <si>
    <t>VRN1</t>
  </si>
  <si>
    <t>Průzkumné, geodetické a projektové práce</t>
  </si>
  <si>
    <t>134</t>
  </si>
  <si>
    <t>013254000</t>
  </si>
  <si>
    <t>Dokumentace skutečného provedení stavby</t>
  </si>
  <si>
    <t>kpl</t>
  </si>
  <si>
    <t>1024</t>
  </si>
  <si>
    <t>-696805991</t>
  </si>
  <si>
    <t>https://podminky.urs.cz/item/CS_URS_2021_01/013254000</t>
  </si>
  <si>
    <t>"předpoklad 6 paré+1x digitální"</t>
  </si>
  <si>
    <t>135</t>
  </si>
  <si>
    <t>013294000</t>
  </si>
  <si>
    <t>Ostatní dokumentace - dílenská dokumentace</t>
  </si>
  <si>
    <t>-763698275</t>
  </si>
  <si>
    <t>https://podminky.urs.cz/item/CS_URS_2021_01/013294000</t>
  </si>
  <si>
    <t>"zpracování výrobní a dílenské dokumentace"1</t>
  </si>
  <si>
    <t>VRN3</t>
  </si>
  <si>
    <t>Zařízení staveniště</t>
  </si>
  <si>
    <t>136</t>
  </si>
  <si>
    <t>032903000</t>
  </si>
  <si>
    <t>Náklady na provoz a údržbu vybavení staveniště</t>
  </si>
  <si>
    <t>1893309280</t>
  </si>
  <si>
    <t>https://podminky.urs.cz/item/CS_URS_2021_01/032903000</t>
  </si>
  <si>
    <t xml:space="preserve">"náklady na nezbytné  zařízení staveniště po dobu realizace" 1</t>
  </si>
  <si>
    <t>"předpoklad část plochy v garážích pod střechou s oplocením"</t>
  </si>
  <si>
    <t>137</t>
  </si>
  <si>
    <t>033103000</t>
  </si>
  <si>
    <t>Připojení energií</t>
  </si>
  <si>
    <t>-228371170</t>
  </si>
  <si>
    <t>https://podminky.urs.cz/item/CS_URS_2021_01/033103000</t>
  </si>
  <si>
    <t>"přípojení energií -voda a elektro"1</t>
  </si>
  <si>
    <t>138</t>
  </si>
  <si>
    <t>034503000</t>
  </si>
  <si>
    <t>Informační tabule na staveništi</t>
  </si>
  <si>
    <t>1179395137</t>
  </si>
  <si>
    <t>https://podminky.urs.cz/item/CS_URS_2021_01/034503000</t>
  </si>
  <si>
    <t>VRN4</t>
  </si>
  <si>
    <t>Inženýrská činnost</t>
  </si>
  <si>
    <t>139</t>
  </si>
  <si>
    <t>041403000</t>
  </si>
  <si>
    <t>Koordinátor BOZP na staveništi</t>
  </si>
  <si>
    <t>626241011</t>
  </si>
  <si>
    <t>https://podminky.urs.cz/item/CS_URS_2021_01/041403000</t>
  </si>
  <si>
    <t>"dle stavebního povolení" 1</t>
  </si>
  <si>
    <t>140</t>
  </si>
  <si>
    <t>043194000</t>
  </si>
  <si>
    <t>Ostatní zkoušky - odtrhové zkoušky</t>
  </si>
  <si>
    <t>1613839793</t>
  </si>
  <si>
    <t>https://podminky.urs.cz/item/CS_URS_2021_01/043194000</t>
  </si>
  <si>
    <t xml:space="preserve">"odtrhové zkoušky kotev a desek" 1 </t>
  </si>
  <si>
    <t>141</t>
  </si>
  <si>
    <t>045203000</t>
  </si>
  <si>
    <t>Kompletační činnost</t>
  </si>
  <si>
    <t>2084959899</t>
  </si>
  <si>
    <t>https://podminky.urs.cz/item/CS_URS_2021_01/045203000</t>
  </si>
  <si>
    <t>142</t>
  </si>
  <si>
    <t>045303000</t>
  </si>
  <si>
    <t>Koordinační činnost</t>
  </si>
  <si>
    <t>267392147</t>
  </si>
  <si>
    <t>https://podminky.urs.cz/item/CS_URS_2021_01/045303000</t>
  </si>
  <si>
    <t>VRN5</t>
  </si>
  <si>
    <t>Finanční náklady</t>
  </si>
  <si>
    <t>143</t>
  </si>
  <si>
    <t>052103000</t>
  </si>
  <si>
    <t>Rezerva investora</t>
  </si>
  <si>
    <t>861663177</t>
  </si>
  <si>
    <t>https://podminky.urs.cz/item/CS_URS_2021_01/052103000</t>
  </si>
  <si>
    <t>"nepředvídané práce spojené s realizací, které nejsou obsaženy v rozpočtu"10</t>
  </si>
  <si>
    <t>"inflační a cenové rozdíly materiálů"</t>
  </si>
  <si>
    <t>VRN7</t>
  </si>
  <si>
    <t>Provozní vlivy</t>
  </si>
  <si>
    <t>144</t>
  </si>
  <si>
    <t>071103000</t>
  </si>
  <si>
    <t>Provoz investora</t>
  </si>
  <si>
    <t>1647897362</t>
  </si>
  <si>
    <t>https://podminky.urs.cz/item/CS_URS_2021_01/071103000</t>
  </si>
  <si>
    <t>"práce budou prováděny za provozu investora"</t>
  </si>
  <si>
    <t>"náklady na snížení hlučnosti prací-vysílání pořadů investora, případně časové omezení stavebních prací"10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</si>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</sst>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342241112" TargetMode="External" /><Relationship Id="rId2" Type="http://schemas.openxmlformats.org/officeDocument/2006/relationships/hyperlink" Target="https://podminky.urs.cz/item/CS_URS_2021_01/411388531" TargetMode="External" /><Relationship Id="rId3" Type="http://schemas.openxmlformats.org/officeDocument/2006/relationships/hyperlink" Target="https://podminky.urs.cz/item/CS_URS_2021_01/612325421" TargetMode="External" /><Relationship Id="rId4" Type="http://schemas.openxmlformats.org/officeDocument/2006/relationships/hyperlink" Target="https://podminky.urs.cz/item/CS_URS_2021_01/612821002" TargetMode="External" /><Relationship Id="rId5" Type="http://schemas.openxmlformats.org/officeDocument/2006/relationships/hyperlink" Target="https://podminky.urs.cz/item/CS_URS_2021_01/612821012" TargetMode="External" /><Relationship Id="rId6" Type="http://schemas.openxmlformats.org/officeDocument/2006/relationships/hyperlink" Target="https://podminky.urs.cz/item/CS_URS_2021_01/621125111R" TargetMode="External" /><Relationship Id="rId7" Type="http://schemas.openxmlformats.org/officeDocument/2006/relationships/hyperlink" Target="https://podminky.urs.cz/item/CS_URS_2021_01/622121100" TargetMode="External" /><Relationship Id="rId8" Type="http://schemas.openxmlformats.org/officeDocument/2006/relationships/hyperlink" Target="https://podminky.urs.cz/item/CS_URS_2021_01/622142001" TargetMode="External" /><Relationship Id="rId9" Type="http://schemas.openxmlformats.org/officeDocument/2006/relationships/hyperlink" Target="https://podminky.urs.cz/item/CS_URS_2021_01/622321121" TargetMode="External" /><Relationship Id="rId10" Type="http://schemas.openxmlformats.org/officeDocument/2006/relationships/hyperlink" Target="https://podminky.urs.cz/item/CS_URS_2021_01/622325101" TargetMode="External" /><Relationship Id="rId11" Type="http://schemas.openxmlformats.org/officeDocument/2006/relationships/hyperlink" Target="https://podminky.urs.cz/item/CS_URS_2021_01/622511001" TargetMode="External" /><Relationship Id="rId12" Type="http://schemas.openxmlformats.org/officeDocument/2006/relationships/hyperlink" Target="https://podminky.urs.cz/item/CS_URS_2021_01/629135102" TargetMode="External" /><Relationship Id="rId13" Type="http://schemas.openxmlformats.org/officeDocument/2006/relationships/hyperlink" Target="https://podminky.urs.cz/item/CS_URS_2021_01/629995101" TargetMode="External" /><Relationship Id="rId14" Type="http://schemas.openxmlformats.org/officeDocument/2006/relationships/hyperlink" Target="https://podminky.urs.cz/item/CS_URS_2021_01/632452411" TargetMode="External" /><Relationship Id="rId15" Type="http://schemas.openxmlformats.org/officeDocument/2006/relationships/hyperlink" Target="https://podminky.urs.cz/item/CS_URS_2021_01/634663113" TargetMode="External" /><Relationship Id="rId16" Type="http://schemas.openxmlformats.org/officeDocument/2006/relationships/hyperlink" Target="https://podminky.urs.cz/item/CS_URS_2021_01/919121133" TargetMode="External" /><Relationship Id="rId17" Type="http://schemas.openxmlformats.org/officeDocument/2006/relationships/hyperlink" Target="https://podminky.urs.cz/item/CS_URS_2021_01/5628451.R" TargetMode="External" /><Relationship Id="rId18" Type="http://schemas.openxmlformats.org/officeDocument/2006/relationships/hyperlink" Target="https://podminky.urs.cz/item/CS_URS_2021_01/946111113" TargetMode="External" /><Relationship Id="rId19" Type="http://schemas.openxmlformats.org/officeDocument/2006/relationships/hyperlink" Target="https://podminky.urs.cz/item/CS_URS_2021_01/946111213" TargetMode="External" /><Relationship Id="rId20" Type="http://schemas.openxmlformats.org/officeDocument/2006/relationships/hyperlink" Target="https://podminky.urs.cz/item/CS_URS_2021_01/946111813" TargetMode="External" /><Relationship Id="rId21" Type="http://schemas.openxmlformats.org/officeDocument/2006/relationships/hyperlink" Target="https://podminky.urs.cz/item/CS_URS_2021_01/953333515" TargetMode="External" /><Relationship Id="rId22" Type="http://schemas.openxmlformats.org/officeDocument/2006/relationships/hyperlink" Target="https://podminky.urs.cz/item/CS_URS_2021_01/965042141" TargetMode="External" /><Relationship Id="rId23" Type="http://schemas.openxmlformats.org/officeDocument/2006/relationships/hyperlink" Target="https://podminky.urs.cz/item/CS_URS_2021_01/974041112" TargetMode="External" /><Relationship Id="rId24" Type="http://schemas.openxmlformats.org/officeDocument/2006/relationships/hyperlink" Target="https://podminky.urs.cz/item/CS_URS_2021_01/977151127" TargetMode="External" /><Relationship Id="rId25" Type="http://schemas.openxmlformats.org/officeDocument/2006/relationships/hyperlink" Target="https://podminky.urs.cz/item/CS_URS_2021_01/977151227" TargetMode="External" /><Relationship Id="rId26" Type="http://schemas.openxmlformats.org/officeDocument/2006/relationships/hyperlink" Target="https://podminky.urs.cz/item/CS_URS_2021_01/978011121" TargetMode="External" /><Relationship Id="rId27" Type="http://schemas.openxmlformats.org/officeDocument/2006/relationships/hyperlink" Target="https://podminky.urs.cz/item/CS_URS_2021_01/978011191" TargetMode="External" /><Relationship Id="rId28" Type="http://schemas.openxmlformats.org/officeDocument/2006/relationships/hyperlink" Target="https://podminky.urs.cz/item/CS_URS_2021_01/978013121" TargetMode="External" /><Relationship Id="rId29" Type="http://schemas.openxmlformats.org/officeDocument/2006/relationships/hyperlink" Target="https://podminky.urs.cz/item/CS_URS_2021_01/997013112" TargetMode="External" /><Relationship Id="rId30" Type="http://schemas.openxmlformats.org/officeDocument/2006/relationships/hyperlink" Target="https://podminky.urs.cz/item/CS_URS_2021_01/997013152" TargetMode="External" /><Relationship Id="rId31" Type="http://schemas.openxmlformats.org/officeDocument/2006/relationships/hyperlink" Target="https://podminky.urs.cz/item/CS_URS_2021_01/997013212" TargetMode="External" /><Relationship Id="rId32" Type="http://schemas.openxmlformats.org/officeDocument/2006/relationships/hyperlink" Target="https://podminky.urs.cz/item/CS_URS_2021_01/997013501" TargetMode="External" /><Relationship Id="rId33" Type="http://schemas.openxmlformats.org/officeDocument/2006/relationships/hyperlink" Target="https://podminky.urs.cz/item/CS_URS_2021_01/997013509" TargetMode="External" /><Relationship Id="rId34" Type="http://schemas.openxmlformats.org/officeDocument/2006/relationships/hyperlink" Target="https://podminky.urs.cz/item/CS_URS_2021_01/997013601" TargetMode="External" /><Relationship Id="rId35" Type="http://schemas.openxmlformats.org/officeDocument/2006/relationships/hyperlink" Target="https://podminky.urs.cz/item/CS_URS_2021_01/997013814" TargetMode="External" /><Relationship Id="rId36" Type="http://schemas.openxmlformats.org/officeDocument/2006/relationships/hyperlink" Target="https://podminky.urs.cz/item/CS_URS_2021_01/998011002" TargetMode="External" /><Relationship Id="rId37" Type="http://schemas.openxmlformats.org/officeDocument/2006/relationships/hyperlink" Target="https://podminky.urs.cz/item/CS_URS_2021_01/711131811" TargetMode="External" /><Relationship Id="rId38" Type="http://schemas.openxmlformats.org/officeDocument/2006/relationships/hyperlink" Target="https://podminky.urs.cz/item/CS_URS_2021_01/998711202" TargetMode="External" /><Relationship Id="rId39" Type="http://schemas.openxmlformats.org/officeDocument/2006/relationships/hyperlink" Target="https://podminky.urs.cz/item/CS_URS_2021_01/712311101" TargetMode="External" /><Relationship Id="rId40" Type="http://schemas.openxmlformats.org/officeDocument/2006/relationships/hyperlink" Target="https://podminky.urs.cz/item/CS_URS_2021_01/11163150" TargetMode="External" /><Relationship Id="rId41" Type="http://schemas.openxmlformats.org/officeDocument/2006/relationships/hyperlink" Target="https://podminky.urs.cz/item/CS_URS_2021_01/712341559" TargetMode="External" /><Relationship Id="rId42" Type="http://schemas.openxmlformats.org/officeDocument/2006/relationships/hyperlink" Target="https://podminky.urs.cz/item/CS_URS_2021_01/62853004" TargetMode="External" /><Relationship Id="rId43" Type="http://schemas.openxmlformats.org/officeDocument/2006/relationships/hyperlink" Target="https://podminky.urs.cz/item/CS_URS_2021_01/712363366" TargetMode="External" /><Relationship Id="rId44" Type="http://schemas.openxmlformats.org/officeDocument/2006/relationships/hyperlink" Target="https://podminky.urs.cz/item/CS_URS_2021_01/712363604" TargetMode="External" /><Relationship Id="rId45" Type="http://schemas.openxmlformats.org/officeDocument/2006/relationships/hyperlink" Target="https://podminky.urs.cz/item/CS_URS_2021_01/28322012" TargetMode="External" /><Relationship Id="rId46" Type="http://schemas.openxmlformats.org/officeDocument/2006/relationships/hyperlink" Target="https://podminky.urs.cz/item/CS_URS_2021_01/712363605" TargetMode="External" /><Relationship Id="rId47" Type="http://schemas.openxmlformats.org/officeDocument/2006/relationships/hyperlink" Target="https://podminky.urs.cz/item/CS_URS_2021_01/712363606" TargetMode="External" /><Relationship Id="rId48" Type="http://schemas.openxmlformats.org/officeDocument/2006/relationships/hyperlink" Target="https://podminky.urs.cz/item/CS_URS_2021_01/998712202" TargetMode="External" /><Relationship Id="rId49" Type="http://schemas.openxmlformats.org/officeDocument/2006/relationships/hyperlink" Target="https://podminky.urs.cz/item/CS_URS_2021_01/713140844" TargetMode="External" /><Relationship Id="rId50" Type="http://schemas.openxmlformats.org/officeDocument/2006/relationships/hyperlink" Target="https://podminky.urs.cz/item/CS_URS_2021_01/713141152" TargetMode="External" /><Relationship Id="rId51" Type="http://schemas.openxmlformats.org/officeDocument/2006/relationships/hyperlink" Target="https://podminky.urs.cz/item/CS_URS_2021_01/28372316" TargetMode="External" /><Relationship Id="rId52" Type="http://schemas.openxmlformats.org/officeDocument/2006/relationships/hyperlink" Target="https://podminky.urs.cz/item/CS_URS_2021_01/713141263" TargetMode="External" /><Relationship Id="rId53" Type="http://schemas.openxmlformats.org/officeDocument/2006/relationships/hyperlink" Target="https://podminky.urs.cz/item/CS_URS_2021_01/28376141" TargetMode="External" /><Relationship Id="rId54" Type="http://schemas.openxmlformats.org/officeDocument/2006/relationships/hyperlink" Target="https://podminky.urs.cz/item/CS_URS_2021_01/713191132" TargetMode="External" /><Relationship Id="rId55" Type="http://schemas.openxmlformats.org/officeDocument/2006/relationships/hyperlink" Target="https://podminky.urs.cz/item/CS_URS_2021_01/69311068" TargetMode="External" /><Relationship Id="rId56" Type="http://schemas.openxmlformats.org/officeDocument/2006/relationships/hyperlink" Target="https://podminky.urs.cz/item/CS_URS_2021_01/998713202" TargetMode="External" /><Relationship Id="rId57" Type="http://schemas.openxmlformats.org/officeDocument/2006/relationships/hyperlink" Target="https://podminky.urs.cz/item/CS_URS_2021_01/721171809" TargetMode="External" /><Relationship Id="rId58" Type="http://schemas.openxmlformats.org/officeDocument/2006/relationships/hyperlink" Target="https://podminky.urs.cz/item/CS_URS_2021_01/721173403" TargetMode="External" /><Relationship Id="rId59" Type="http://schemas.openxmlformats.org/officeDocument/2006/relationships/hyperlink" Target="https://podminky.urs.cz/item/CS_URS_2021_01/721210823" TargetMode="External" /><Relationship Id="rId60" Type="http://schemas.openxmlformats.org/officeDocument/2006/relationships/hyperlink" Target="https://podminky.urs.cz/item/CS_URS_2021_01/721239114" TargetMode="External" /><Relationship Id="rId61" Type="http://schemas.openxmlformats.org/officeDocument/2006/relationships/hyperlink" Target="https://podminky.urs.cz/item/CS_URS_2021_01/56231112" TargetMode="External" /><Relationship Id="rId62" Type="http://schemas.openxmlformats.org/officeDocument/2006/relationships/hyperlink" Target="https://podminky.urs.cz/item/CS_URS_2021_01/562TWT3528" TargetMode="External" /><Relationship Id="rId63" Type="http://schemas.openxmlformats.org/officeDocument/2006/relationships/hyperlink" Target="https://podminky.urs.cz/item/CS_URS_2021_01/721290112" TargetMode="External" /><Relationship Id="rId64" Type="http://schemas.openxmlformats.org/officeDocument/2006/relationships/hyperlink" Target="https://podminky.urs.cz/item/CS_URS_2021_01/998721202" TargetMode="External" /><Relationship Id="rId65" Type="http://schemas.openxmlformats.org/officeDocument/2006/relationships/hyperlink" Target="https://podminky.urs.cz/item/CS_URS_2021_01/727111212" TargetMode="External" /><Relationship Id="rId66" Type="http://schemas.openxmlformats.org/officeDocument/2006/relationships/hyperlink" Target="https://podminky.urs.cz/item/CS_URS_2021_01/741110511" TargetMode="External" /><Relationship Id="rId67" Type="http://schemas.openxmlformats.org/officeDocument/2006/relationships/hyperlink" Target="https://podminky.urs.cz/item/CS_URS_2021_01/34571010" TargetMode="External" /><Relationship Id="rId68" Type="http://schemas.openxmlformats.org/officeDocument/2006/relationships/hyperlink" Target="https://podminky.urs.cz/item/CS_URS_2021_01/741122015" TargetMode="External" /><Relationship Id="rId69" Type="http://schemas.openxmlformats.org/officeDocument/2006/relationships/hyperlink" Target="https://podminky.urs.cz/item/CS_URS_2021_01/34111030" TargetMode="External" /><Relationship Id="rId70" Type="http://schemas.openxmlformats.org/officeDocument/2006/relationships/hyperlink" Target="https://podminky.urs.cz/item/CS_URS_2021_01/741320105" TargetMode="External" /><Relationship Id="rId71" Type="http://schemas.openxmlformats.org/officeDocument/2006/relationships/hyperlink" Target="https://podminky.urs.cz/item/CS_URS_2021_01/35822111" TargetMode="External" /><Relationship Id="rId72" Type="http://schemas.openxmlformats.org/officeDocument/2006/relationships/hyperlink" Target="https://podminky.urs.cz/item/CS_URS_2021_01/741810001" TargetMode="External" /><Relationship Id="rId73" Type="http://schemas.openxmlformats.org/officeDocument/2006/relationships/hyperlink" Target="https://podminky.urs.cz/item/CS_URS_2021_01/998741202" TargetMode="External" /><Relationship Id="rId74" Type="http://schemas.openxmlformats.org/officeDocument/2006/relationships/hyperlink" Target="https://podminky.urs.cz/item/CS_URS_2021_01/762815811" TargetMode="External" /><Relationship Id="rId75" Type="http://schemas.openxmlformats.org/officeDocument/2006/relationships/hyperlink" Target="https://podminky.urs.cz/item/CS_URS_2021_01/998762202" TargetMode="External" /><Relationship Id="rId76" Type="http://schemas.openxmlformats.org/officeDocument/2006/relationships/hyperlink" Target="https://podminky.urs.cz/item/CS_URS_2021_01/763121811" TargetMode="External" /><Relationship Id="rId77" Type="http://schemas.openxmlformats.org/officeDocument/2006/relationships/hyperlink" Target="https://podminky.urs.cz/item/CS_URS_2021_01/763131831" TargetMode="External" /><Relationship Id="rId78" Type="http://schemas.openxmlformats.org/officeDocument/2006/relationships/hyperlink" Target="https://podminky.urs.cz/item/CS_URS_2021_01/763132971" TargetMode="External" /><Relationship Id="rId79" Type="http://schemas.openxmlformats.org/officeDocument/2006/relationships/hyperlink" Target="https://podminky.urs.cz/item/CS_URS_2021_01/763221131" TargetMode="External" /><Relationship Id="rId80" Type="http://schemas.openxmlformats.org/officeDocument/2006/relationships/hyperlink" Target="https://podminky.urs.cz/item/CS_URS_2021_01/998763201" TargetMode="External" /><Relationship Id="rId81" Type="http://schemas.openxmlformats.org/officeDocument/2006/relationships/hyperlink" Target="https://podminky.urs.cz/item/CS_URS_2021_01/764001833" TargetMode="External" /><Relationship Id="rId82" Type="http://schemas.openxmlformats.org/officeDocument/2006/relationships/hyperlink" Target="https://podminky.urs.cz/item/CS_URS_2021_01/764002801" TargetMode="External" /><Relationship Id="rId83" Type="http://schemas.openxmlformats.org/officeDocument/2006/relationships/hyperlink" Target="https://podminky.urs.cz/item/CS_URS_2021_01/764002841" TargetMode="External" /><Relationship Id="rId84" Type="http://schemas.openxmlformats.org/officeDocument/2006/relationships/hyperlink" Target="https://podminky.urs.cz/item/CS_URS_2021_01/764002851" TargetMode="External" /><Relationship Id="rId85" Type="http://schemas.openxmlformats.org/officeDocument/2006/relationships/hyperlink" Target="https://podminky.urs.cz/item/CS_URS_2021_01/764004831" TargetMode="External" /><Relationship Id="rId86" Type="http://schemas.openxmlformats.org/officeDocument/2006/relationships/hyperlink" Target="https://podminky.urs.cz/item/CS_URS_2021_01/764004863" TargetMode="External" /><Relationship Id="rId87" Type="http://schemas.openxmlformats.org/officeDocument/2006/relationships/hyperlink" Target="https://podminky.urs.cz/item/CS_URS_2021_01/764131401" TargetMode="External" /><Relationship Id="rId88" Type="http://schemas.openxmlformats.org/officeDocument/2006/relationships/hyperlink" Target="https://podminky.urs.cz/item/CS_URS_2021_01/764225402" TargetMode="External" /><Relationship Id="rId89" Type="http://schemas.openxmlformats.org/officeDocument/2006/relationships/hyperlink" Target="https://podminky.urs.cz/item/CS_URS_2021_01/764225403" TargetMode="External" /><Relationship Id="rId90" Type="http://schemas.openxmlformats.org/officeDocument/2006/relationships/hyperlink" Target="https://podminky.urs.cz/item/CS_URS_2021_01/764225405" TargetMode="External" /><Relationship Id="rId91" Type="http://schemas.openxmlformats.org/officeDocument/2006/relationships/hyperlink" Target="https://podminky.urs.cz/item/CS_URS_2021_01/764225407" TargetMode="External" /><Relationship Id="rId92" Type="http://schemas.openxmlformats.org/officeDocument/2006/relationships/hyperlink" Target="https://podminky.urs.cz/item/CS_URS_2021_01/764225411" TargetMode="External" /><Relationship Id="rId93" Type="http://schemas.openxmlformats.org/officeDocument/2006/relationships/hyperlink" Target="https://podminky.urs.cz/item/CS_URS_2021_01/764226405" TargetMode="External" /><Relationship Id="rId94" Type="http://schemas.openxmlformats.org/officeDocument/2006/relationships/hyperlink" Target="https://podminky.urs.cz/item/CS_URS_2021_01/764538402" TargetMode="External" /><Relationship Id="rId95" Type="http://schemas.openxmlformats.org/officeDocument/2006/relationships/hyperlink" Target="https://podminky.urs.cz/item/CS_URS_2021_01/998764202" TargetMode="External" /><Relationship Id="rId96" Type="http://schemas.openxmlformats.org/officeDocument/2006/relationships/hyperlink" Target="https://podminky.urs.cz/item/CS_URS_2021_01/766621011" TargetMode="External" /><Relationship Id="rId97" Type="http://schemas.openxmlformats.org/officeDocument/2006/relationships/hyperlink" Target="https://podminky.urs.cz/item/CS_URS_2021_01/61110002" TargetMode="External" /><Relationship Id="rId98" Type="http://schemas.openxmlformats.org/officeDocument/2006/relationships/hyperlink" Target="https://podminky.urs.cz/item/CS_URS_2021_01/61110008" TargetMode="External" /><Relationship Id="rId99" Type="http://schemas.openxmlformats.org/officeDocument/2006/relationships/hyperlink" Target="https://podminky.urs.cz/item/CS_URS_2021_01/766622813" TargetMode="External" /><Relationship Id="rId100" Type="http://schemas.openxmlformats.org/officeDocument/2006/relationships/hyperlink" Target="https://podminky.urs.cz/item/CS_URS_2021_01/766622861" TargetMode="External" /><Relationship Id="rId101" Type="http://schemas.openxmlformats.org/officeDocument/2006/relationships/hyperlink" Target="https://podminky.urs.cz/item/CS_URS_2021_01/766622862" TargetMode="External" /><Relationship Id="rId102" Type="http://schemas.openxmlformats.org/officeDocument/2006/relationships/hyperlink" Target="https://podminky.urs.cz/item/CS_URS_2021_01/998766202" TargetMode="External" /><Relationship Id="rId103" Type="http://schemas.openxmlformats.org/officeDocument/2006/relationships/hyperlink" Target="https://podminky.urs.cz/item/CS_URS_2021_01/771571810" TargetMode="External" /><Relationship Id="rId104" Type="http://schemas.openxmlformats.org/officeDocument/2006/relationships/hyperlink" Target="https://podminky.urs.cz/item/CS_URS_2021_01/771573913" TargetMode="External" /><Relationship Id="rId105" Type="http://schemas.openxmlformats.org/officeDocument/2006/relationships/hyperlink" Target="https://podminky.urs.cz/item/CS_URS_2021_01/59761003" TargetMode="External" /><Relationship Id="rId106" Type="http://schemas.openxmlformats.org/officeDocument/2006/relationships/hyperlink" Target="https://podminky.urs.cz/item/CS_URS_2021_01/998771202" TargetMode="External" /><Relationship Id="rId107" Type="http://schemas.openxmlformats.org/officeDocument/2006/relationships/hyperlink" Target="https://podminky.urs.cz/item/CS_URS_2021_01/781473810" TargetMode="External" /><Relationship Id="rId108" Type="http://schemas.openxmlformats.org/officeDocument/2006/relationships/hyperlink" Target="https://podminky.urs.cz/item/CS_URS_2021_01/781474112" TargetMode="External" /><Relationship Id="rId109" Type="http://schemas.openxmlformats.org/officeDocument/2006/relationships/hyperlink" Target="https://podminky.urs.cz/item/CS_URS_2021_01/59761026" TargetMode="External" /><Relationship Id="rId110" Type="http://schemas.openxmlformats.org/officeDocument/2006/relationships/hyperlink" Target="https://podminky.urs.cz/item/CS_URS_2021_01/998781202" TargetMode="External" /><Relationship Id="rId111" Type="http://schemas.openxmlformats.org/officeDocument/2006/relationships/hyperlink" Target="https://podminky.urs.cz/item/CS_URS_2021_01/783009401" TargetMode="External" /><Relationship Id="rId112" Type="http://schemas.openxmlformats.org/officeDocument/2006/relationships/hyperlink" Target="https://podminky.urs.cz/item/CS_URS_2021_01/783009411" TargetMode="External" /><Relationship Id="rId113" Type="http://schemas.openxmlformats.org/officeDocument/2006/relationships/hyperlink" Target="https://podminky.urs.cz/item/CS_URS_2021_01/783301303" TargetMode="External" /><Relationship Id="rId114" Type="http://schemas.openxmlformats.org/officeDocument/2006/relationships/hyperlink" Target="https://podminky.urs.cz/item/CS_URS_2021_01/783306801" TargetMode="External" /><Relationship Id="rId115" Type="http://schemas.openxmlformats.org/officeDocument/2006/relationships/hyperlink" Target="https://podminky.urs.cz/item/CS_URS_2021_01/783306809" TargetMode="External" /><Relationship Id="rId116" Type="http://schemas.openxmlformats.org/officeDocument/2006/relationships/hyperlink" Target="https://podminky.urs.cz/item/CS_URS_2021_01/783314203" TargetMode="External" /><Relationship Id="rId117" Type="http://schemas.openxmlformats.org/officeDocument/2006/relationships/hyperlink" Target="https://podminky.urs.cz/item/CS_URS_2021_01/783315103" TargetMode="External" /><Relationship Id="rId118" Type="http://schemas.openxmlformats.org/officeDocument/2006/relationships/hyperlink" Target="https://podminky.urs.cz/item/CS_URS_2021_01/783317105" TargetMode="External" /><Relationship Id="rId119" Type="http://schemas.openxmlformats.org/officeDocument/2006/relationships/hyperlink" Target="https://podminky.urs.cz/item/CS_URS_2021_01/783533101" TargetMode="External" /><Relationship Id="rId120" Type="http://schemas.openxmlformats.org/officeDocument/2006/relationships/hyperlink" Target="https://podminky.urs.cz/item/CS_URS_2021_01/783533111" TargetMode="External" /><Relationship Id="rId121" Type="http://schemas.openxmlformats.org/officeDocument/2006/relationships/hyperlink" Target="https://podminky.urs.cz/item/CS_URS_2021_01/63127260" TargetMode="External" /><Relationship Id="rId122" Type="http://schemas.openxmlformats.org/officeDocument/2006/relationships/hyperlink" Target="https://podminky.urs.cz/item/CS_URS_2021_01/783543001" TargetMode="External" /><Relationship Id="rId123" Type="http://schemas.openxmlformats.org/officeDocument/2006/relationships/hyperlink" Target="https://podminky.urs.cz/item/CS_URS_2021_01/783547001" TargetMode="External" /><Relationship Id="rId124" Type="http://schemas.openxmlformats.org/officeDocument/2006/relationships/hyperlink" Target="https://podminky.urs.cz/item/CS_URS_2021_01/783591111" TargetMode="External" /><Relationship Id="rId125" Type="http://schemas.openxmlformats.org/officeDocument/2006/relationships/hyperlink" Target="https://podminky.urs.cz/item/CS_URS_2021_01/783906857" TargetMode="External" /><Relationship Id="rId126" Type="http://schemas.openxmlformats.org/officeDocument/2006/relationships/hyperlink" Target="https://podminky.urs.cz/item/CS_URS_2021_01/784181121" TargetMode="External" /><Relationship Id="rId127" Type="http://schemas.openxmlformats.org/officeDocument/2006/relationships/hyperlink" Target="https://podminky.urs.cz/item/CS_URS_2021_01/784211101" TargetMode="External" /><Relationship Id="rId128" Type="http://schemas.openxmlformats.org/officeDocument/2006/relationships/hyperlink" Target="https://podminky.urs.cz/item/CS_URS_2021_01/789111260" TargetMode="External" /><Relationship Id="rId129" Type="http://schemas.openxmlformats.org/officeDocument/2006/relationships/hyperlink" Target="https://podminky.urs.cz/item/CS_URS_2021_01/HZS1302" TargetMode="External" /><Relationship Id="rId130" Type="http://schemas.openxmlformats.org/officeDocument/2006/relationships/hyperlink" Target="https://podminky.urs.cz/item/CS_URS_2021_01/HZS2232" TargetMode="External" /><Relationship Id="rId131" Type="http://schemas.openxmlformats.org/officeDocument/2006/relationships/hyperlink" Target="https://podminky.urs.cz/item/CS_URS_2021_01/013254000" TargetMode="External" /><Relationship Id="rId132" Type="http://schemas.openxmlformats.org/officeDocument/2006/relationships/hyperlink" Target="https://podminky.urs.cz/item/CS_URS_2021_01/013294000" TargetMode="External" /><Relationship Id="rId133" Type="http://schemas.openxmlformats.org/officeDocument/2006/relationships/hyperlink" Target="https://podminky.urs.cz/item/CS_URS_2021_01/032903000" TargetMode="External" /><Relationship Id="rId134" Type="http://schemas.openxmlformats.org/officeDocument/2006/relationships/hyperlink" Target="https://podminky.urs.cz/item/CS_URS_2021_01/033103000" TargetMode="External" /><Relationship Id="rId135" Type="http://schemas.openxmlformats.org/officeDocument/2006/relationships/hyperlink" Target="https://podminky.urs.cz/item/CS_URS_2021_01/034503000" TargetMode="External" /><Relationship Id="rId136" Type="http://schemas.openxmlformats.org/officeDocument/2006/relationships/hyperlink" Target="https://podminky.urs.cz/item/CS_URS_2021_01/041403000" TargetMode="External" /><Relationship Id="rId137" Type="http://schemas.openxmlformats.org/officeDocument/2006/relationships/hyperlink" Target="https://podminky.urs.cz/item/CS_URS_2021_01/043194000" TargetMode="External" /><Relationship Id="rId138" Type="http://schemas.openxmlformats.org/officeDocument/2006/relationships/hyperlink" Target="https://podminky.urs.cz/item/CS_URS_2021_01/045203000" TargetMode="External" /><Relationship Id="rId139" Type="http://schemas.openxmlformats.org/officeDocument/2006/relationships/hyperlink" Target="https://podminky.urs.cz/item/CS_URS_2021_01/045303000" TargetMode="External" /><Relationship Id="rId140" Type="http://schemas.openxmlformats.org/officeDocument/2006/relationships/hyperlink" Target="https://podminky.urs.cz/item/CS_URS_2021_01/052103000" TargetMode="External" /><Relationship Id="rId141" Type="http://schemas.openxmlformats.org/officeDocument/2006/relationships/hyperlink" Target="https://podminky.urs.cz/item/CS_URS_2021_01/071103000" TargetMode="External" /><Relationship Id="rId14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323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202124-1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 xml:space="preserve">Rekonstrukce střechy garáže stavby, č.p.1409,  p.č.490, k.ú. Vinohrady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p.č.486/1, 488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9. 8. 2021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40.0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Český rozhlas Vinohradská 12 120 99 Praha 2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Bohemian Buildings Partners sro Služeb 4 Praha 10 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František Mrázek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24.7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17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01 - Rekonstrukce stře...'!J30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78</v>
      </c>
      <c r="AR55" s="120"/>
      <c r="AS55" s="121">
        <v>0</v>
      </c>
      <c r="AT55" s="122">
        <f>ROUND(SUM(AV55:AW55),2)</f>
        <v>0</v>
      </c>
      <c r="AU55" s="123">
        <f>'SO 01 - Rekonstrukce stře...'!P109</f>
        <v>0</v>
      </c>
      <c r="AV55" s="122">
        <f>'SO 01 - Rekonstrukce stře...'!J33</f>
        <v>0</v>
      </c>
      <c r="AW55" s="122">
        <f>'SO 01 - Rekonstrukce stře...'!J34</f>
        <v>0</v>
      </c>
      <c r="AX55" s="122">
        <f>'SO 01 - Rekonstrukce stře...'!J35</f>
        <v>0</v>
      </c>
      <c r="AY55" s="122">
        <f>'SO 01 - Rekonstrukce stře...'!J36</f>
        <v>0</v>
      </c>
      <c r="AZ55" s="122">
        <f>'SO 01 - Rekonstrukce stře...'!F33</f>
        <v>0</v>
      </c>
      <c r="BA55" s="122">
        <f>'SO 01 - Rekonstrukce stře...'!F34</f>
        <v>0</v>
      </c>
      <c r="BB55" s="122">
        <f>'SO 01 - Rekonstrukce stře...'!F35</f>
        <v>0</v>
      </c>
      <c r="BC55" s="122">
        <f>'SO 01 - Rekonstrukce stře...'!F36</f>
        <v>0</v>
      </c>
      <c r="BD55" s="124">
        <f>'SO 01 - Rekonstrukce stře...'!F37</f>
        <v>0</v>
      </c>
      <c r="BE55" s="7"/>
      <c r="BT55" s="125" t="s">
        <v>79</v>
      </c>
      <c r="BV55" s="125" t="s">
        <v>74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xqQnWIgCzv1M+JEO8Cx3X8ywk6ExeQkU/5HSg2fOUjzPsP6WeOzp66tqWrFfPGydM8Fzw4bwtyUFJGEaWvnTXA==" hashValue="QkQdfI251eAdK0FgQVJc2yXcUk5JsI9XyrIzTY+Zv/OYOqjqmbT9BTkukhSLxgP7jAugIhuMWw5iCraB9nair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 01 - Rekonstrukce stř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81</v>
      </c>
    </row>
    <row r="4" s="1" customFormat="1" ht="24.96" customHeight="1">
      <c r="B4" s="22"/>
      <c r="D4" s="128" t="s">
        <v>82</v>
      </c>
      <c r="L4" s="22"/>
      <c r="M4" s="12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0" t="s">
        <v>16</v>
      </c>
      <c r="L6" s="22"/>
    </row>
    <row r="7" s="1" customFormat="1" ht="16.5" customHeight="1">
      <c r="B7" s="22"/>
      <c r="E7" s="131" t="str">
        <f>'Rekapitulace stavby'!K6</f>
        <v xml:space="preserve">Rekonstrukce střechy garáže stavby, č.p.1409,  p.č.490, k.ú. Vinohrady</v>
      </c>
      <c r="F7" s="130"/>
      <c r="G7" s="130"/>
      <c r="H7" s="130"/>
      <c r="L7" s="22"/>
    </row>
    <row r="8" s="2" customFormat="1" ht="12" customHeight="1">
      <c r="A8" s="40"/>
      <c r="B8" s="46"/>
      <c r="C8" s="40"/>
      <c r="D8" s="130" t="s">
        <v>83</v>
      </c>
      <c r="E8" s="40"/>
      <c r="F8" s="40"/>
      <c r="G8" s="40"/>
      <c r="H8" s="40"/>
      <c r="I8" s="40"/>
      <c r="J8" s="40"/>
      <c r="K8" s="40"/>
      <c r="L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3" t="s">
        <v>84</v>
      </c>
      <c r="F9" s="40"/>
      <c r="G9" s="40"/>
      <c r="H9" s="40"/>
      <c r="I9" s="40"/>
      <c r="J9" s="40"/>
      <c r="K9" s="40"/>
      <c r="L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0" t="s">
        <v>18</v>
      </c>
      <c r="E11" s="40"/>
      <c r="F11" s="134" t="s">
        <v>19</v>
      </c>
      <c r="G11" s="40"/>
      <c r="H11" s="40"/>
      <c r="I11" s="130" t="s">
        <v>20</v>
      </c>
      <c r="J11" s="134" t="s">
        <v>19</v>
      </c>
      <c r="K11" s="40"/>
      <c r="L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21</v>
      </c>
      <c r="E12" s="40"/>
      <c r="F12" s="134" t="s">
        <v>22</v>
      </c>
      <c r="G12" s="40"/>
      <c r="H12" s="40"/>
      <c r="I12" s="130" t="s">
        <v>23</v>
      </c>
      <c r="J12" s="135" t="str">
        <f>'Rekapitulace stavby'!AN8</f>
        <v>9. 8. 2021</v>
      </c>
      <c r="K12" s="40"/>
      <c r="L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0" t="s">
        <v>25</v>
      </c>
      <c r="E14" s="40"/>
      <c r="F14" s="40"/>
      <c r="G14" s="40"/>
      <c r="H14" s="40"/>
      <c r="I14" s="130" t="s">
        <v>26</v>
      </c>
      <c r="J14" s="134" t="s">
        <v>19</v>
      </c>
      <c r="K14" s="40"/>
      <c r="L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4" t="s">
        <v>27</v>
      </c>
      <c r="F15" s="40"/>
      <c r="G15" s="40"/>
      <c r="H15" s="40"/>
      <c r="I15" s="130" t="s">
        <v>28</v>
      </c>
      <c r="J15" s="134" t="s">
        <v>19</v>
      </c>
      <c r="K15" s="40"/>
      <c r="L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0" t="s">
        <v>29</v>
      </c>
      <c r="E17" s="40"/>
      <c r="F17" s="40"/>
      <c r="G17" s="40"/>
      <c r="H17" s="40"/>
      <c r="I17" s="130" t="s">
        <v>26</v>
      </c>
      <c r="J17" s="35" t="str">
        <f>'Rekapitulace stavby'!AN13</f>
        <v>Vyplň údaj</v>
      </c>
      <c r="K17" s="40"/>
      <c r="L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4"/>
      <c r="G18" s="134"/>
      <c r="H18" s="134"/>
      <c r="I18" s="130" t="s">
        <v>28</v>
      </c>
      <c r="J18" s="35" t="str">
        <f>'Rekapitulace stavby'!AN14</f>
        <v>Vyplň údaj</v>
      </c>
      <c r="K18" s="40"/>
      <c r="L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0" t="s">
        <v>31</v>
      </c>
      <c r="E20" s="40"/>
      <c r="F20" s="40"/>
      <c r="G20" s="40"/>
      <c r="H20" s="40"/>
      <c r="I20" s="130" t="s">
        <v>26</v>
      </c>
      <c r="J20" s="134" t="s">
        <v>19</v>
      </c>
      <c r="K20" s="40"/>
      <c r="L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4" t="s">
        <v>32</v>
      </c>
      <c r="F21" s="40"/>
      <c r="G21" s="40"/>
      <c r="H21" s="40"/>
      <c r="I21" s="130" t="s">
        <v>28</v>
      </c>
      <c r="J21" s="134" t="s">
        <v>19</v>
      </c>
      <c r="K21" s="40"/>
      <c r="L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0" t="s">
        <v>34</v>
      </c>
      <c r="E23" s="40"/>
      <c r="F23" s="40"/>
      <c r="G23" s="40"/>
      <c r="H23" s="40"/>
      <c r="I23" s="130" t="s">
        <v>26</v>
      </c>
      <c r="J23" s="134" t="s">
        <v>19</v>
      </c>
      <c r="K23" s="40"/>
      <c r="L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4" t="s">
        <v>35</v>
      </c>
      <c r="F24" s="40"/>
      <c r="G24" s="40"/>
      <c r="H24" s="40"/>
      <c r="I24" s="130" t="s">
        <v>28</v>
      </c>
      <c r="J24" s="134" t="s">
        <v>19</v>
      </c>
      <c r="K24" s="40"/>
      <c r="L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0" t="s">
        <v>36</v>
      </c>
      <c r="E26" s="40"/>
      <c r="F26" s="40"/>
      <c r="G26" s="40"/>
      <c r="H26" s="40"/>
      <c r="I26" s="40"/>
      <c r="J26" s="40"/>
      <c r="K26" s="40"/>
      <c r="L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202.5" customHeight="1">
      <c r="A27" s="136"/>
      <c r="B27" s="137"/>
      <c r="C27" s="136"/>
      <c r="D27" s="136"/>
      <c r="E27" s="138" t="s">
        <v>85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1" t="s">
        <v>38</v>
      </c>
      <c r="E30" s="40"/>
      <c r="F30" s="40"/>
      <c r="G30" s="40"/>
      <c r="H30" s="40"/>
      <c r="I30" s="40"/>
      <c r="J30" s="142">
        <f>ROUND(J109, 2)</f>
        <v>0</v>
      </c>
      <c r="K30" s="40"/>
      <c r="L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3" t="s">
        <v>40</v>
      </c>
      <c r="G32" s="40"/>
      <c r="H32" s="40"/>
      <c r="I32" s="143" t="s">
        <v>39</v>
      </c>
      <c r="J32" s="143" t="s">
        <v>41</v>
      </c>
      <c r="K32" s="40"/>
      <c r="L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4" t="s">
        <v>42</v>
      </c>
      <c r="E33" s="130" t="s">
        <v>43</v>
      </c>
      <c r="F33" s="145">
        <f>ROUND((SUM(BE109:BE862)),  2)</f>
        <v>0</v>
      </c>
      <c r="G33" s="40"/>
      <c r="H33" s="40"/>
      <c r="I33" s="146">
        <v>0.20999999999999999</v>
      </c>
      <c r="J33" s="145">
        <f>ROUND(((SUM(BE109:BE862))*I33),  2)</f>
        <v>0</v>
      </c>
      <c r="K33" s="40"/>
      <c r="L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44</v>
      </c>
      <c r="F34" s="145">
        <f>ROUND((SUM(BF109:BF862)),  2)</f>
        <v>0</v>
      </c>
      <c r="G34" s="40"/>
      <c r="H34" s="40"/>
      <c r="I34" s="146">
        <v>0.14999999999999999</v>
      </c>
      <c r="J34" s="145">
        <f>ROUND(((SUM(BF109:BF862))*I34),  2)</f>
        <v>0</v>
      </c>
      <c r="K34" s="40"/>
      <c r="L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45</v>
      </c>
      <c r="F35" s="145">
        <f>ROUND((SUM(BG109:BG862)),  2)</f>
        <v>0</v>
      </c>
      <c r="G35" s="40"/>
      <c r="H35" s="40"/>
      <c r="I35" s="146">
        <v>0.20999999999999999</v>
      </c>
      <c r="J35" s="145">
        <f>0</f>
        <v>0</v>
      </c>
      <c r="K35" s="40"/>
      <c r="L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0" t="s">
        <v>46</v>
      </c>
      <c r="F36" s="145">
        <f>ROUND((SUM(BH109:BH862)),  2)</f>
        <v>0</v>
      </c>
      <c r="G36" s="40"/>
      <c r="H36" s="40"/>
      <c r="I36" s="146">
        <v>0.14999999999999999</v>
      </c>
      <c r="J36" s="145">
        <f>0</f>
        <v>0</v>
      </c>
      <c r="K36" s="40"/>
      <c r="L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0" t="s">
        <v>47</v>
      </c>
      <c r="F37" s="145">
        <f>ROUND((SUM(BI109:BI862)),  2)</f>
        <v>0</v>
      </c>
      <c r="G37" s="40"/>
      <c r="H37" s="40"/>
      <c r="I37" s="146">
        <v>0</v>
      </c>
      <c r="J37" s="145">
        <f>0</f>
        <v>0</v>
      </c>
      <c r="K37" s="40"/>
      <c r="L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86</v>
      </c>
      <c r="D45" s="42"/>
      <c r="E45" s="42"/>
      <c r="F45" s="42"/>
      <c r="G45" s="42"/>
      <c r="H45" s="42"/>
      <c r="I45" s="42"/>
      <c r="J45" s="42"/>
      <c r="K45" s="42"/>
      <c r="L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8" t="str">
        <f>E7</f>
        <v xml:space="preserve">Rekonstrukce střechy garáže stavby, č.p.1409,  p.č.490, k.ú. Vinohrady</v>
      </c>
      <c r="F48" s="34"/>
      <c r="G48" s="34"/>
      <c r="H48" s="34"/>
      <c r="I48" s="42"/>
      <c r="J48" s="42"/>
      <c r="K48" s="42"/>
      <c r="L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83</v>
      </c>
      <c r="D49" s="42"/>
      <c r="E49" s="42"/>
      <c r="F49" s="42"/>
      <c r="G49" s="42"/>
      <c r="H49" s="42"/>
      <c r="I49" s="42"/>
      <c r="J49" s="42"/>
      <c r="K49" s="42"/>
      <c r="L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SO 01 - Rekonstrukce střechy garáže stavby, č.p.1409,  p.č.490, k.ú. Vinohrady</v>
      </c>
      <c r="F50" s="42"/>
      <c r="G50" s="42"/>
      <c r="H50" s="42"/>
      <c r="I50" s="42"/>
      <c r="J50" s="42"/>
      <c r="K50" s="42"/>
      <c r="L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p.č.486/1, 488</v>
      </c>
      <c r="G52" s="42"/>
      <c r="H52" s="42"/>
      <c r="I52" s="34" t="s">
        <v>23</v>
      </c>
      <c r="J52" s="74" t="str">
        <f>IF(J12="","",J12)</f>
        <v>9. 8. 2021</v>
      </c>
      <c r="K52" s="42"/>
      <c r="L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Český rozhlas Vinohradská 12 120 99 Praha 2</v>
      </c>
      <c r="G54" s="42"/>
      <c r="H54" s="42"/>
      <c r="I54" s="34" t="s">
        <v>31</v>
      </c>
      <c r="J54" s="38" t="str">
        <f>E21</f>
        <v xml:space="preserve">Bohemian Buildings Partners sro Služeb 4 Praha 10 </v>
      </c>
      <c r="K54" s="42"/>
      <c r="L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František Mrázek</v>
      </c>
      <c r="K55" s="42"/>
      <c r="L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59" t="s">
        <v>87</v>
      </c>
      <c r="D57" s="160"/>
      <c r="E57" s="160"/>
      <c r="F57" s="160"/>
      <c r="G57" s="160"/>
      <c r="H57" s="160"/>
      <c r="I57" s="160"/>
      <c r="J57" s="161" t="s">
        <v>88</v>
      </c>
      <c r="K57" s="160"/>
      <c r="L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2" t="s">
        <v>70</v>
      </c>
      <c r="D59" s="42"/>
      <c r="E59" s="42"/>
      <c r="F59" s="42"/>
      <c r="G59" s="42"/>
      <c r="H59" s="42"/>
      <c r="I59" s="42"/>
      <c r="J59" s="104">
        <f>J109</f>
        <v>0</v>
      </c>
      <c r="K59" s="42"/>
      <c r="L59" s="13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89</v>
      </c>
    </row>
    <row r="60" s="9" customFormat="1" ht="24.96" customHeight="1">
      <c r="A60" s="9"/>
      <c r="B60" s="163"/>
      <c r="C60" s="164"/>
      <c r="D60" s="165" t="s">
        <v>90</v>
      </c>
      <c r="E60" s="166"/>
      <c r="F60" s="166"/>
      <c r="G60" s="166"/>
      <c r="H60" s="166"/>
      <c r="I60" s="166"/>
      <c r="J60" s="167">
        <f>J110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91</v>
      </c>
      <c r="E61" s="172"/>
      <c r="F61" s="172"/>
      <c r="G61" s="172"/>
      <c r="H61" s="172"/>
      <c r="I61" s="172"/>
      <c r="J61" s="173">
        <f>J111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92</v>
      </c>
      <c r="E62" s="172"/>
      <c r="F62" s="172"/>
      <c r="G62" s="172"/>
      <c r="H62" s="172"/>
      <c r="I62" s="172"/>
      <c r="J62" s="173">
        <f>J117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93</v>
      </c>
      <c r="E63" s="172"/>
      <c r="F63" s="172"/>
      <c r="G63" s="172"/>
      <c r="H63" s="172"/>
      <c r="I63" s="172"/>
      <c r="J63" s="173">
        <f>J123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94</v>
      </c>
      <c r="E64" s="172"/>
      <c r="F64" s="172"/>
      <c r="G64" s="172"/>
      <c r="H64" s="172"/>
      <c r="I64" s="172"/>
      <c r="J64" s="173">
        <f>J191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95</v>
      </c>
      <c r="E65" s="172"/>
      <c r="F65" s="172"/>
      <c r="G65" s="172"/>
      <c r="H65" s="172"/>
      <c r="I65" s="172"/>
      <c r="J65" s="173">
        <f>J260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96</v>
      </c>
      <c r="E66" s="172"/>
      <c r="F66" s="172"/>
      <c r="G66" s="172"/>
      <c r="H66" s="172"/>
      <c r="I66" s="172"/>
      <c r="J66" s="173">
        <f>J279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3"/>
      <c r="C67" s="164"/>
      <c r="D67" s="165" t="s">
        <v>97</v>
      </c>
      <c r="E67" s="166"/>
      <c r="F67" s="166"/>
      <c r="G67" s="166"/>
      <c r="H67" s="166"/>
      <c r="I67" s="166"/>
      <c r="J67" s="167">
        <f>J282</f>
        <v>0</v>
      </c>
      <c r="K67" s="164"/>
      <c r="L67" s="168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69"/>
      <c r="C68" s="170"/>
      <c r="D68" s="171" t="s">
        <v>98</v>
      </c>
      <c r="E68" s="172"/>
      <c r="F68" s="172"/>
      <c r="G68" s="172"/>
      <c r="H68" s="172"/>
      <c r="I68" s="172"/>
      <c r="J68" s="173">
        <f>J283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9"/>
      <c r="C69" s="170"/>
      <c r="D69" s="171" t="s">
        <v>99</v>
      </c>
      <c r="E69" s="172"/>
      <c r="F69" s="172"/>
      <c r="G69" s="172"/>
      <c r="H69" s="172"/>
      <c r="I69" s="172"/>
      <c r="J69" s="173">
        <f>J293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9"/>
      <c r="C70" s="170"/>
      <c r="D70" s="171" t="s">
        <v>100</v>
      </c>
      <c r="E70" s="172"/>
      <c r="F70" s="172"/>
      <c r="G70" s="172"/>
      <c r="H70" s="172"/>
      <c r="I70" s="172"/>
      <c r="J70" s="173">
        <f>J353</f>
        <v>0</v>
      </c>
      <c r="K70" s="170"/>
      <c r="L70" s="17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9"/>
      <c r="C71" s="170"/>
      <c r="D71" s="171" t="s">
        <v>101</v>
      </c>
      <c r="E71" s="172"/>
      <c r="F71" s="172"/>
      <c r="G71" s="172"/>
      <c r="H71" s="172"/>
      <c r="I71" s="172"/>
      <c r="J71" s="173">
        <f>J399</f>
        <v>0</v>
      </c>
      <c r="K71" s="170"/>
      <c r="L71" s="17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9"/>
      <c r="C72" s="170"/>
      <c r="D72" s="171" t="s">
        <v>102</v>
      </c>
      <c r="E72" s="172"/>
      <c r="F72" s="172"/>
      <c r="G72" s="172"/>
      <c r="H72" s="172"/>
      <c r="I72" s="172"/>
      <c r="J72" s="173">
        <f>J440</f>
        <v>0</v>
      </c>
      <c r="K72" s="170"/>
      <c r="L72" s="17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9"/>
      <c r="C73" s="170"/>
      <c r="D73" s="171" t="s">
        <v>103</v>
      </c>
      <c r="E73" s="172"/>
      <c r="F73" s="172"/>
      <c r="G73" s="172"/>
      <c r="H73" s="172"/>
      <c r="I73" s="172"/>
      <c r="J73" s="173">
        <f>J446</f>
        <v>0</v>
      </c>
      <c r="K73" s="170"/>
      <c r="L73" s="17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9"/>
      <c r="C74" s="170"/>
      <c r="D74" s="171" t="s">
        <v>104</v>
      </c>
      <c r="E74" s="172"/>
      <c r="F74" s="172"/>
      <c r="G74" s="172"/>
      <c r="H74" s="172"/>
      <c r="I74" s="172"/>
      <c r="J74" s="173">
        <f>J487</f>
        <v>0</v>
      </c>
      <c r="K74" s="170"/>
      <c r="L74" s="174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9"/>
      <c r="C75" s="170"/>
      <c r="D75" s="171" t="s">
        <v>105</v>
      </c>
      <c r="E75" s="172"/>
      <c r="F75" s="172"/>
      <c r="G75" s="172"/>
      <c r="H75" s="172"/>
      <c r="I75" s="172"/>
      <c r="J75" s="173">
        <f>J495</f>
        <v>0</v>
      </c>
      <c r="K75" s="170"/>
      <c r="L75" s="174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9"/>
      <c r="C76" s="170"/>
      <c r="D76" s="171" t="s">
        <v>106</v>
      </c>
      <c r="E76" s="172"/>
      <c r="F76" s="172"/>
      <c r="G76" s="172"/>
      <c r="H76" s="172"/>
      <c r="I76" s="172"/>
      <c r="J76" s="173">
        <f>J522</f>
        <v>0</v>
      </c>
      <c r="K76" s="170"/>
      <c r="L76" s="174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9"/>
      <c r="C77" s="170"/>
      <c r="D77" s="171" t="s">
        <v>107</v>
      </c>
      <c r="E77" s="172"/>
      <c r="F77" s="172"/>
      <c r="G77" s="172"/>
      <c r="H77" s="172"/>
      <c r="I77" s="172"/>
      <c r="J77" s="173">
        <f>J619</f>
        <v>0</v>
      </c>
      <c r="K77" s="170"/>
      <c r="L77" s="174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69"/>
      <c r="C78" s="170"/>
      <c r="D78" s="171" t="s">
        <v>108</v>
      </c>
      <c r="E78" s="172"/>
      <c r="F78" s="172"/>
      <c r="G78" s="172"/>
      <c r="H78" s="172"/>
      <c r="I78" s="172"/>
      <c r="J78" s="173">
        <f>J652</f>
        <v>0</v>
      </c>
      <c r="K78" s="170"/>
      <c r="L78" s="174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69"/>
      <c r="C79" s="170"/>
      <c r="D79" s="171" t="s">
        <v>109</v>
      </c>
      <c r="E79" s="172"/>
      <c r="F79" s="172"/>
      <c r="G79" s="172"/>
      <c r="H79" s="172"/>
      <c r="I79" s="172"/>
      <c r="J79" s="173">
        <f>J668</f>
        <v>0</v>
      </c>
      <c r="K79" s="170"/>
      <c r="L79" s="174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69"/>
      <c r="C80" s="170"/>
      <c r="D80" s="171" t="s">
        <v>110</v>
      </c>
      <c r="E80" s="172"/>
      <c r="F80" s="172"/>
      <c r="G80" s="172"/>
      <c r="H80" s="172"/>
      <c r="I80" s="172"/>
      <c r="J80" s="173">
        <f>J687</f>
        <v>0</v>
      </c>
      <c r="K80" s="170"/>
      <c r="L80" s="174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69"/>
      <c r="C81" s="170"/>
      <c r="D81" s="171" t="s">
        <v>111</v>
      </c>
      <c r="E81" s="172"/>
      <c r="F81" s="172"/>
      <c r="G81" s="172"/>
      <c r="H81" s="172"/>
      <c r="I81" s="172"/>
      <c r="J81" s="173">
        <f>J767</f>
        <v>0</v>
      </c>
      <c r="K81" s="170"/>
      <c r="L81" s="174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69"/>
      <c r="C82" s="170"/>
      <c r="D82" s="171" t="s">
        <v>112</v>
      </c>
      <c r="E82" s="172"/>
      <c r="F82" s="172"/>
      <c r="G82" s="172"/>
      <c r="H82" s="172"/>
      <c r="I82" s="172"/>
      <c r="J82" s="173">
        <f>J792</f>
        <v>0</v>
      </c>
      <c r="K82" s="170"/>
      <c r="L82" s="174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9" customFormat="1" ht="24.96" customHeight="1">
      <c r="A83" s="9"/>
      <c r="B83" s="163"/>
      <c r="C83" s="164"/>
      <c r="D83" s="165" t="s">
        <v>113</v>
      </c>
      <c r="E83" s="166"/>
      <c r="F83" s="166"/>
      <c r="G83" s="166"/>
      <c r="H83" s="166"/>
      <c r="I83" s="166"/>
      <c r="J83" s="167">
        <f>J800</f>
        <v>0</v>
      </c>
      <c r="K83" s="164"/>
      <c r="L83" s="168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="9" customFormat="1" ht="24.96" customHeight="1">
      <c r="A84" s="9"/>
      <c r="B84" s="163"/>
      <c r="C84" s="164"/>
      <c r="D84" s="165" t="s">
        <v>114</v>
      </c>
      <c r="E84" s="166"/>
      <c r="F84" s="166"/>
      <c r="G84" s="166"/>
      <c r="H84" s="166"/>
      <c r="I84" s="166"/>
      <c r="J84" s="167">
        <f>J809</f>
        <v>0</v>
      </c>
      <c r="K84" s="164"/>
      <c r="L84" s="168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="10" customFormat="1" ht="19.92" customHeight="1">
      <c r="A85" s="10"/>
      <c r="B85" s="169"/>
      <c r="C85" s="170"/>
      <c r="D85" s="171" t="s">
        <v>115</v>
      </c>
      <c r="E85" s="172"/>
      <c r="F85" s="172"/>
      <c r="G85" s="172"/>
      <c r="H85" s="172"/>
      <c r="I85" s="172"/>
      <c r="J85" s="173">
        <f>J810</f>
        <v>0</v>
      </c>
      <c r="K85" s="170"/>
      <c r="L85" s="174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69"/>
      <c r="C86" s="170"/>
      <c r="D86" s="171" t="s">
        <v>116</v>
      </c>
      <c r="E86" s="172"/>
      <c r="F86" s="172"/>
      <c r="G86" s="172"/>
      <c r="H86" s="172"/>
      <c r="I86" s="172"/>
      <c r="J86" s="173">
        <f>J820</f>
        <v>0</v>
      </c>
      <c r="K86" s="170"/>
      <c r="L86" s="174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69"/>
      <c r="C87" s="170"/>
      <c r="D87" s="171" t="s">
        <v>117</v>
      </c>
      <c r="E87" s="172"/>
      <c r="F87" s="172"/>
      <c r="G87" s="172"/>
      <c r="H87" s="172"/>
      <c r="I87" s="172"/>
      <c r="J87" s="173">
        <f>J834</f>
        <v>0</v>
      </c>
      <c r="K87" s="170"/>
      <c r="L87" s="174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69"/>
      <c r="C88" s="170"/>
      <c r="D88" s="171" t="s">
        <v>118</v>
      </c>
      <c r="E88" s="172"/>
      <c r="F88" s="172"/>
      <c r="G88" s="172"/>
      <c r="H88" s="172"/>
      <c r="I88" s="172"/>
      <c r="J88" s="173">
        <f>J851</f>
        <v>0</v>
      </c>
      <c r="K88" s="170"/>
      <c r="L88" s="174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69"/>
      <c r="C89" s="170"/>
      <c r="D89" s="171" t="s">
        <v>119</v>
      </c>
      <c r="E89" s="172"/>
      <c r="F89" s="172"/>
      <c r="G89" s="172"/>
      <c r="H89" s="172"/>
      <c r="I89" s="172"/>
      <c r="J89" s="173">
        <f>J857</f>
        <v>0</v>
      </c>
      <c r="K89" s="170"/>
      <c r="L89" s="174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2" customFormat="1" ht="21.84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2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61"/>
      <c r="C91" s="62"/>
      <c r="D91" s="62"/>
      <c r="E91" s="62"/>
      <c r="F91" s="62"/>
      <c r="G91" s="62"/>
      <c r="H91" s="62"/>
      <c r="I91" s="62"/>
      <c r="J91" s="62"/>
      <c r="K91" s="62"/>
      <c r="L91" s="132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5" s="2" customFormat="1" ht="6.96" customHeight="1">
      <c r="A95" s="40"/>
      <c r="B95" s="63"/>
      <c r="C95" s="64"/>
      <c r="D95" s="64"/>
      <c r="E95" s="64"/>
      <c r="F95" s="64"/>
      <c r="G95" s="64"/>
      <c r="H95" s="64"/>
      <c r="I95" s="64"/>
      <c r="J95" s="64"/>
      <c r="K95" s="64"/>
      <c r="L95" s="132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4.96" customHeight="1">
      <c r="A96" s="40"/>
      <c r="B96" s="41"/>
      <c r="C96" s="25" t="s">
        <v>120</v>
      </c>
      <c r="D96" s="42"/>
      <c r="E96" s="42"/>
      <c r="F96" s="42"/>
      <c r="G96" s="42"/>
      <c r="H96" s="42"/>
      <c r="I96" s="42"/>
      <c r="J96" s="42"/>
      <c r="K96" s="42"/>
      <c r="L96" s="132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32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2" customHeight="1">
      <c r="A98" s="40"/>
      <c r="B98" s="41"/>
      <c r="C98" s="34" t="s">
        <v>16</v>
      </c>
      <c r="D98" s="42"/>
      <c r="E98" s="42"/>
      <c r="F98" s="42"/>
      <c r="G98" s="42"/>
      <c r="H98" s="42"/>
      <c r="I98" s="42"/>
      <c r="J98" s="42"/>
      <c r="K98" s="42"/>
      <c r="L98" s="132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6.5" customHeight="1">
      <c r="A99" s="40"/>
      <c r="B99" s="41"/>
      <c r="C99" s="42"/>
      <c r="D99" s="42"/>
      <c r="E99" s="158" t="str">
        <f>E7</f>
        <v xml:space="preserve">Rekonstrukce střechy garáže stavby, č.p.1409,  p.č.490, k.ú. Vinohrady</v>
      </c>
      <c r="F99" s="34"/>
      <c r="G99" s="34"/>
      <c r="H99" s="34"/>
      <c r="I99" s="42"/>
      <c r="J99" s="42"/>
      <c r="K99" s="42"/>
      <c r="L99" s="132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2" customHeight="1">
      <c r="A100" s="40"/>
      <c r="B100" s="41"/>
      <c r="C100" s="34" t="s">
        <v>83</v>
      </c>
      <c r="D100" s="42"/>
      <c r="E100" s="42"/>
      <c r="F100" s="42"/>
      <c r="G100" s="42"/>
      <c r="H100" s="42"/>
      <c r="I100" s="42"/>
      <c r="J100" s="42"/>
      <c r="K100" s="42"/>
      <c r="L100" s="132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6.5" customHeight="1">
      <c r="A101" s="40"/>
      <c r="B101" s="41"/>
      <c r="C101" s="42"/>
      <c r="D101" s="42"/>
      <c r="E101" s="71" t="str">
        <f>E9</f>
        <v xml:space="preserve">SO 01 - Rekonstrukce střechy garáže stavby, č.p.1409,  p.č.490, k.ú. Vinohrady</v>
      </c>
      <c r="F101" s="42"/>
      <c r="G101" s="42"/>
      <c r="H101" s="42"/>
      <c r="I101" s="42"/>
      <c r="J101" s="42"/>
      <c r="K101" s="42"/>
      <c r="L101" s="132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132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2" customHeight="1">
      <c r="A103" s="40"/>
      <c r="B103" s="41"/>
      <c r="C103" s="34" t="s">
        <v>21</v>
      </c>
      <c r="D103" s="42"/>
      <c r="E103" s="42"/>
      <c r="F103" s="29" t="str">
        <f>F12</f>
        <v>p.č.486/1, 488</v>
      </c>
      <c r="G103" s="42"/>
      <c r="H103" s="42"/>
      <c r="I103" s="34" t="s">
        <v>23</v>
      </c>
      <c r="J103" s="74" t="str">
        <f>IF(J12="","",J12)</f>
        <v>9. 8. 2021</v>
      </c>
      <c r="K103" s="42"/>
      <c r="L103" s="132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6.96" customHeight="1">
      <c r="A104" s="40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132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40.05" customHeight="1">
      <c r="A105" s="40"/>
      <c r="B105" s="41"/>
      <c r="C105" s="34" t="s">
        <v>25</v>
      </c>
      <c r="D105" s="42"/>
      <c r="E105" s="42"/>
      <c r="F105" s="29" t="str">
        <f>E15</f>
        <v>Český rozhlas Vinohradská 12 120 99 Praha 2</v>
      </c>
      <c r="G105" s="42"/>
      <c r="H105" s="42"/>
      <c r="I105" s="34" t="s">
        <v>31</v>
      </c>
      <c r="J105" s="38" t="str">
        <f>E21</f>
        <v xml:space="preserve">Bohemian Buildings Partners sro Služeb 4 Praha 10 </v>
      </c>
      <c r="K105" s="42"/>
      <c r="L105" s="132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15.15" customHeight="1">
      <c r="A106" s="40"/>
      <c r="B106" s="41"/>
      <c r="C106" s="34" t="s">
        <v>29</v>
      </c>
      <c r="D106" s="42"/>
      <c r="E106" s="42"/>
      <c r="F106" s="29" t="str">
        <f>IF(E18="","",E18)</f>
        <v>Vyplň údaj</v>
      </c>
      <c r="G106" s="42"/>
      <c r="H106" s="42"/>
      <c r="I106" s="34" t="s">
        <v>34</v>
      </c>
      <c r="J106" s="38" t="str">
        <f>E24</f>
        <v>František Mrázek</v>
      </c>
      <c r="K106" s="42"/>
      <c r="L106" s="132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10.32" customHeight="1">
      <c r="A107" s="40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132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11" customFormat="1" ht="29.28" customHeight="1">
      <c r="A108" s="175"/>
      <c r="B108" s="176"/>
      <c r="C108" s="177" t="s">
        <v>121</v>
      </c>
      <c r="D108" s="178" t="s">
        <v>57</v>
      </c>
      <c r="E108" s="178" t="s">
        <v>53</v>
      </c>
      <c r="F108" s="178" t="s">
        <v>54</v>
      </c>
      <c r="G108" s="178" t="s">
        <v>122</v>
      </c>
      <c r="H108" s="178" t="s">
        <v>123</v>
      </c>
      <c r="I108" s="178" t="s">
        <v>124</v>
      </c>
      <c r="J108" s="178" t="s">
        <v>88</v>
      </c>
      <c r="K108" s="179" t="s">
        <v>125</v>
      </c>
      <c r="L108" s="180"/>
      <c r="M108" s="94" t="s">
        <v>19</v>
      </c>
      <c r="N108" s="95" t="s">
        <v>42</v>
      </c>
      <c r="O108" s="95" t="s">
        <v>126</v>
      </c>
      <c r="P108" s="95" t="s">
        <v>127</v>
      </c>
      <c r="Q108" s="95" t="s">
        <v>128</v>
      </c>
      <c r="R108" s="95" t="s">
        <v>129</v>
      </c>
      <c r="S108" s="95" t="s">
        <v>130</v>
      </c>
      <c r="T108" s="96" t="s">
        <v>131</v>
      </c>
      <c r="U108" s="175"/>
      <c r="V108" s="175"/>
      <c r="W108" s="175"/>
      <c r="X108" s="175"/>
      <c r="Y108" s="175"/>
      <c r="Z108" s="175"/>
      <c r="AA108" s="175"/>
      <c r="AB108" s="175"/>
      <c r="AC108" s="175"/>
      <c r="AD108" s="175"/>
      <c r="AE108" s="175"/>
    </row>
    <row r="109" s="2" customFormat="1" ht="22.8" customHeight="1">
      <c r="A109" s="40"/>
      <c r="B109" s="41"/>
      <c r="C109" s="101" t="s">
        <v>132</v>
      </c>
      <c r="D109" s="42"/>
      <c r="E109" s="42"/>
      <c r="F109" s="42"/>
      <c r="G109" s="42"/>
      <c r="H109" s="42"/>
      <c r="I109" s="42"/>
      <c r="J109" s="181">
        <f>BK109</f>
        <v>0</v>
      </c>
      <c r="K109" s="42"/>
      <c r="L109" s="46"/>
      <c r="M109" s="97"/>
      <c r="N109" s="182"/>
      <c r="O109" s="98"/>
      <c r="P109" s="183">
        <f>P110+P282+P800+P809</f>
        <v>0</v>
      </c>
      <c r="Q109" s="98"/>
      <c r="R109" s="183">
        <f>R110+R282+R800+R809</f>
        <v>41.629793650000003</v>
      </c>
      <c r="S109" s="98"/>
      <c r="T109" s="184">
        <f>T110+T282+T800+T809</f>
        <v>23.630010900000002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71</v>
      </c>
      <c r="AU109" s="19" t="s">
        <v>89</v>
      </c>
      <c r="BK109" s="185">
        <f>BK110+BK282+BK800+BK809</f>
        <v>0</v>
      </c>
    </row>
    <row r="110" s="12" customFormat="1" ht="25.92" customHeight="1">
      <c r="A110" s="12"/>
      <c r="B110" s="186"/>
      <c r="C110" s="187"/>
      <c r="D110" s="188" t="s">
        <v>71</v>
      </c>
      <c r="E110" s="189" t="s">
        <v>133</v>
      </c>
      <c r="F110" s="189" t="s">
        <v>134</v>
      </c>
      <c r="G110" s="187"/>
      <c r="H110" s="187"/>
      <c r="I110" s="190"/>
      <c r="J110" s="191">
        <f>BK110</f>
        <v>0</v>
      </c>
      <c r="K110" s="187"/>
      <c r="L110" s="192"/>
      <c r="M110" s="193"/>
      <c r="N110" s="194"/>
      <c r="O110" s="194"/>
      <c r="P110" s="195">
        <f>P111+P117+P123+P191+P260+P279</f>
        <v>0</v>
      </c>
      <c r="Q110" s="194"/>
      <c r="R110" s="195">
        <f>R111+R117+R123+R191+R260+R279</f>
        <v>36.873598630000004</v>
      </c>
      <c r="S110" s="194"/>
      <c r="T110" s="196">
        <f>T111+T117+T123+T191+T260+T279</f>
        <v>18.232568000000001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7" t="s">
        <v>79</v>
      </c>
      <c r="AT110" s="198" t="s">
        <v>71</v>
      </c>
      <c r="AU110" s="198" t="s">
        <v>72</v>
      </c>
      <c r="AY110" s="197" t="s">
        <v>135</v>
      </c>
      <c r="BK110" s="199">
        <f>BK111+BK117+BK123+BK191+BK260+BK279</f>
        <v>0</v>
      </c>
    </row>
    <row r="111" s="12" customFormat="1" ht="22.8" customHeight="1">
      <c r="A111" s="12"/>
      <c r="B111" s="186"/>
      <c r="C111" s="187"/>
      <c r="D111" s="188" t="s">
        <v>71</v>
      </c>
      <c r="E111" s="200" t="s">
        <v>136</v>
      </c>
      <c r="F111" s="200" t="s">
        <v>137</v>
      </c>
      <c r="G111" s="187"/>
      <c r="H111" s="187"/>
      <c r="I111" s="190"/>
      <c r="J111" s="201">
        <f>BK111</f>
        <v>0</v>
      </c>
      <c r="K111" s="187"/>
      <c r="L111" s="192"/>
      <c r="M111" s="193"/>
      <c r="N111" s="194"/>
      <c r="O111" s="194"/>
      <c r="P111" s="195">
        <f>SUM(P112:P116)</f>
        <v>0</v>
      </c>
      <c r="Q111" s="194"/>
      <c r="R111" s="195">
        <f>SUM(R112:R116)</f>
        <v>1.220472</v>
      </c>
      <c r="S111" s="194"/>
      <c r="T111" s="196">
        <f>SUM(T112:T116)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7" t="s">
        <v>79</v>
      </c>
      <c r="AT111" s="198" t="s">
        <v>71</v>
      </c>
      <c r="AU111" s="198" t="s">
        <v>79</v>
      </c>
      <c r="AY111" s="197" t="s">
        <v>135</v>
      </c>
      <c r="BK111" s="199">
        <f>SUM(BK112:BK116)</f>
        <v>0</v>
      </c>
    </row>
    <row r="112" s="2" customFormat="1" ht="24.15" customHeight="1">
      <c r="A112" s="40"/>
      <c r="B112" s="41"/>
      <c r="C112" s="202" t="s">
        <v>79</v>
      </c>
      <c r="D112" s="202" t="s">
        <v>138</v>
      </c>
      <c r="E112" s="203" t="s">
        <v>139</v>
      </c>
      <c r="F112" s="204" t="s">
        <v>140</v>
      </c>
      <c r="G112" s="205" t="s">
        <v>141</v>
      </c>
      <c r="H112" s="206">
        <v>3.7949999999999999</v>
      </c>
      <c r="I112" s="207"/>
      <c r="J112" s="208">
        <f>ROUND(I112*H112,2)</f>
        <v>0</v>
      </c>
      <c r="K112" s="204" t="s">
        <v>142</v>
      </c>
      <c r="L112" s="46"/>
      <c r="M112" s="209" t="s">
        <v>19</v>
      </c>
      <c r="N112" s="210" t="s">
        <v>43</v>
      </c>
      <c r="O112" s="86"/>
      <c r="P112" s="211">
        <f>O112*H112</f>
        <v>0</v>
      </c>
      <c r="Q112" s="211">
        <v>0.3216</v>
      </c>
      <c r="R112" s="211">
        <f>Q112*H112</f>
        <v>1.220472</v>
      </c>
      <c r="S112" s="211">
        <v>0</v>
      </c>
      <c r="T112" s="21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3" t="s">
        <v>143</v>
      </c>
      <c r="AT112" s="213" t="s">
        <v>138</v>
      </c>
      <c r="AU112" s="213" t="s">
        <v>81</v>
      </c>
      <c r="AY112" s="19" t="s">
        <v>135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9" t="s">
        <v>79</v>
      </c>
      <c r="BK112" s="214">
        <f>ROUND(I112*H112,2)</f>
        <v>0</v>
      </c>
      <c r="BL112" s="19" t="s">
        <v>143</v>
      </c>
      <c r="BM112" s="213" t="s">
        <v>144</v>
      </c>
    </row>
    <row r="113" s="2" customFormat="1">
      <c r="A113" s="40"/>
      <c r="B113" s="41"/>
      <c r="C113" s="42"/>
      <c r="D113" s="215" t="s">
        <v>145</v>
      </c>
      <c r="E113" s="42"/>
      <c r="F113" s="216" t="s">
        <v>146</v>
      </c>
      <c r="G113" s="42"/>
      <c r="H113" s="42"/>
      <c r="I113" s="217"/>
      <c r="J113" s="42"/>
      <c r="K113" s="42"/>
      <c r="L113" s="46"/>
      <c r="M113" s="218"/>
      <c r="N113" s="219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145</v>
      </c>
      <c r="AU113" s="19" t="s">
        <v>81</v>
      </c>
    </row>
    <row r="114" s="13" customFormat="1">
      <c r="A114" s="13"/>
      <c r="B114" s="220"/>
      <c r="C114" s="221"/>
      <c r="D114" s="222" t="s">
        <v>147</v>
      </c>
      <c r="E114" s="223" t="s">
        <v>19</v>
      </c>
      <c r="F114" s="224" t="s">
        <v>148</v>
      </c>
      <c r="G114" s="221"/>
      <c r="H114" s="223" t="s">
        <v>19</v>
      </c>
      <c r="I114" s="225"/>
      <c r="J114" s="221"/>
      <c r="K114" s="221"/>
      <c r="L114" s="226"/>
      <c r="M114" s="227"/>
      <c r="N114" s="228"/>
      <c r="O114" s="228"/>
      <c r="P114" s="228"/>
      <c r="Q114" s="228"/>
      <c r="R114" s="228"/>
      <c r="S114" s="228"/>
      <c r="T114" s="22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0" t="s">
        <v>147</v>
      </c>
      <c r="AU114" s="230" t="s">
        <v>81</v>
      </c>
      <c r="AV114" s="13" t="s">
        <v>79</v>
      </c>
      <c r="AW114" s="13" t="s">
        <v>33</v>
      </c>
      <c r="AX114" s="13" t="s">
        <v>72</v>
      </c>
      <c r="AY114" s="230" t="s">
        <v>135</v>
      </c>
    </row>
    <row r="115" s="14" customFormat="1">
      <c r="A115" s="14"/>
      <c r="B115" s="231"/>
      <c r="C115" s="232"/>
      <c r="D115" s="222" t="s">
        <v>147</v>
      </c>
      <c r="E115" s="233" t="s">
        <v>19</v>
      </c>
      <c r="F115" s="234" t="s">
        <v>149</v>
      </c>
      <c r="G115" s="232"/>
      <c r="H115" s="235">
        <v>3.7949999999999999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1" t="s">
        <v>147</v>
      </c>
      <c r="AU115" s="241" t="s">
        <v>81</v>
      </c>
      <c r="AV115" s="14" t="s">
        <v>81</v>
      </c>
      <c r="AW115" s="14" t="s">
        <v>33</v>
      </c>
      <c r="AX115" s="14" t="s">
        <v>72</v>
      </c>
      <c r="AY115" s="241" t="s">
        <v>135</v>
      </c>
    </row>
    <row r="116" s="15" customFormat="1">
      <c r="A116" s="15"/>
      <c r="B116" s="242"/>
      <c r="C116" s="243"/>
      <c r="D116" s="222" t="s">
        <v>147</v>
      </c>
      <c r="E116" s="244" t="s">
        <v>19</v>
      </c>
      <c r="F116" s="245" t="s">
        <v>150</v>
      </c>
      <c r="G116" s="243"/>
      <c r="H116" s="246">
        <v>3.7949999999999999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2" t="s">
        <v>147</v>
      </c>
      <c r="AU116" s="252" t="s">
        <v>81</v>
      </c>
      <c r="AV116" s="15" t="s">
        <v>143</v>
      </c>
      <c r="AW116" s="15" t="s">
        <v>33</v>
      </c>
      <c r="AX116" s="15" t="s">
        <v>79</v>
      </c>
      <c r="AY116" s="252" t="s">
        <v>135</v>
      </c>
    </row>
    <row r="117" s="12" customFormat="1" ht="22.8" customHeight="1">
      <c r="A117" s="12"/>
      <c r="B117" s="186"/>
      <c r="C117" s="187"/>
      <c r="D117" s="188" t="s">
        <v>71</v>
      </c>
      <c r="E117" s="200" t="s">
        <v>143</v>
      </c>
      <c r="F117" s="200" t="s">
        <v>151</v>
      </c>
      <c r="G117" s="187"/>
      <c r="H117" s="187"/>
      <c r="I117" s="190"/>
      <c r="J117" s="201">
        <f>BK117</f>
        <v>0</v>
      </c>
      <c r="K117" s="187"/>
      <c r="L117" s="192"/>
      <c r="M117" s="193"/>
      <c r="N117" s="194"/>
      <c r="O117" s="194"/>
      <c r="P117" s="195">
        <f>SUM(P118:P122)</f>
        <v>0</v>
      </c>
      <c r="Q117" s="194"/>
      <c r="R117" s="195">
        <f>SUM(R118:R122)</f>
        <v>0.27644568000000003</v>
      </c>
      <c r="S117" s="194"/>
      <c r="T117" s="196">
        <f>SUM(T118:T122)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7" t="s">
        <v>79</v>
      </c>
      <c r="AT117" s="198" t="s">
        <v>71</v>
      </c>
      <c r="AU117" s="198" t="s">
        <v>79</v>
      </c>
      <c r="AY117" s="197" t="s">
        <v>135</v>
      </c>
      <c r="BK117" s="199">
        <f>SUM(BK118:BK122)</f>
        <v>0</v>
      </c>
    </row>
    <row r="118" s="2" customFormat="1" ht="24.15" customHeight="1">
      <c r="A118" s="40"/>
      <c r="B118" s="41"/>
      <c r="C118" s="202" t="s">
        <v>81</v>
      </c>
      <c r="D118" s="202" t="s">
        <v>138</v>
      </c>
      <c r="E118" s="203" t="s">
        <v>152</v>
      </c>
      <c r="F118" s="204" t="s">
        <v>153</v>
      </c>
      <c r="G118" s="205" t="s">
        <v>154</v>
      </c>
      <c r="H118" s="206">
        <v>0.11799999999999999</v>
      </c>
      <c r="I118" s="207"/>
      <c r="J118" s="208">
        <f>ROUND(I118*H118,2)</f>
        <v>0</v>
      </c>
      <c r="K118" s="204" t="s">
        <v>142</v>
      </c>
      <c r="L118" s="46"/>
      <c r="M118" s="209" t="s">
        <v>19</v>
      </c>
      <c r="N118" s="210" t="s">
        <v>43</v>
      </c>
      <c r="O118" s="86"/>
      <c r="P118" s="211">
        <f>O118*H118</f>
        <v>0</v>
      </c>
      <c r="Q118" s="211">
        <v>2.3427600000000002</v>
      </c>
      <c r="R118" s="211">
        <f>Q118*H118</f>
        <v>0.27644568000000003</v>
      </c>
      <c r="S118" s="211">
        <v>0</v>
      </c>
      <c r="T118" s="212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3" t="s">
        <v>143</v>
      </c>
      <c r="AT118" s="213" t="s">
        <v>138</v>
      </c>
      <c r="AU118" s="213" t="s">
        <v>81</v>
      </c>
      <c r="AY118" s="19" t="s">
        <v>135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9" t="s">
        <v>79</v>
      </c>
      <c r="BK118" s="214">
        <f>ROUND(I118*H118,2)</f>
        <v>0</v>
      </c>
      <c r="BL118" s="19" t="s">
        <v>143</v>
      </c>
      <c r="BM118" s="213" t="s">
        <v>155</v>
      </c>
    </row>
    <row r="119" s="2" customFormat="1">
      <c r="A119" s="40"/>
      <c r="B119" s="41"/>
      <c r="C119" s="42"/>
      <c r="D119" s="215" t="s">
        <v>145</v>
      </c>
      <c r="E119" s="42"/>
      <c r="F119" s="216" t="s">
        <v>156</v>
      </c>
      <c r="G119" s="42"/>
      <c r="H119" s="42"/>
      <c r="I119" s="217"/>
      <c r="J119" s="42"/>
      <c r="K119" s="42"/>
      <c r="L119" s="46"/>
      <c r="M119" s="218"/>
      <c r="N119" s="219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145</v>
      </c>
      <c r="AU119" s="19" t="s">
        <v>81</v>
      </c>
    </row>
    <row r="120" s="14" customFormat="1">
      <c r="A120" s="14"/>
      <c r="B120" s="231"/>
      <c r="C120" s="232"/>
      <c r="D120" s="222" t="s">
        <v>147</v>
      </c>
      <c r="E120" s="233" t="s">
        <v>19</v>
      </c>
      <c r="F120" s="234" t="s">
        <v>157</v>
      </c>
      <c r="G120" s="232"/>
      <c r="H120" s="235">
        <v>0.068000000000000005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1" t="s">
        <v>147</v>
      </c>
      <c r="AU120" s="241" t="s">
        <v>81</v>
      </c>
      <c r="AV120" s="14" t="s">
        <v>81</v>
      </c>
      <c r="AW120" s="14" t="s">
        <v>33</v>
      </c>
      <c r="AX120" s="14" t="s">
        <v>72</v>
      </c>
      <c r="AY120" s="241" t="s">
        <v>135</v>
      </c>
    </row>
    <row r="121" s="14" customFormat="1">
      <c r="A121" s="14"/>
      <c r="B121" s="231"/>
      <c r="C121" s="232"/>
      <c r="D121" s="222" t="s">
        <v>147</v>
      </c>
      <c r="E121" s="233" t="s">
        <v>19</v>
      </c>
      <c r="F121" s="234" t="s">
        <v>158</v>
      </c>
      <c r="G121" s="232"/>
      <c r="H121" s="235">
        <v>0.050000000000000003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1" t="s">
        <v>147</v>
      </c>
      <c r="AU121" s="241" t="s">
        <v>81</v>
      </c>
      <c r="AV121" s="14" t="s">
        <v>81</v>
      </c>
      <c r="AW121" s="14" t="s">
        <v>33</v>
      </c>
      <c r="AX121" s="14" t="s">
        <v>72</v>
      </c>
      <c r="AY121" s="241" t="s">
        <v>135</v>
      </c>
    </row>
    <row r="122" s="15" customFormat="1">
      <c r="A122" s="15"/>
      <c r="B122" s="242"/>
      <c r="C122" s="243"/>
      <c r="D122" s="222" t="s">
        <v>147</v>
      </c>
      <c r="E122" s="244" t="s">
        <v>19</v>
      </c>
      <c r="F122" s="245" t="s">
        <v>150</v>
      </c>
      <c r="G122" s="243"/>
      <c r="H122" s="246">
        <v>0.11799999999999999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2" t="s">
        <v>147</v>
      </c>
      <c r="AU122" s="252" t="s">
        <v>81</v>
      </c>
      <c r="AV122" s="15" t="s">
        <v>143</v>
      </c>
      <c r="AW122" s="15" t="s">
        <v>33</v>
      </c>
      <c r="AX122" s="15" t="s">
        <v>79</v>
      </c>
      <c r="AY122" s="252" t="s">
        <v>135</v>
      </c>
    </row>
    <row r="123" s="12" customFormat="1" ht="22.8" customHeight="1">
      <c r="A123" s="12"/>
      <c r="B123" s="186"/>
      <c r="C123" s="187"/>
      <c r="D123" s="188" t="s">
        <v>71</v>
      </c>
      <c r="E123" s="200" t="s">
        <v>159</v>
      </c>
      <c r="F123" s="200" t="s">
        <v>160</v>
      </c>
      <c r="G123" s="187"/>
      <c r="H123" s="187"/>
      <c r="I123" s="190"/>
      <c r="J123" s="201">
        <f>BK123</f>
        <v>0</v>
      </c>
      <c r="K123" s="187"/>
      <c r="L123" s="192"/>
      <c r="M123" s="193"/>
      <c r="N123" s="194"/>
      <c r="O123" s="194"/>
      <c r="P123" s="195">
        <f>SUM(P124:P190)</f>
        <v>0</v>
      </c>
      <c r="Q123" s="194"/>
      <c r="R123" s="195">
        <f>SUM(R124:R190)</f>
        <v>34.73270325</v>
      </c>
      <c r="S123" s="194"/>
      <c r="T123" s="196">
        <f>SUM(T124:T190)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7" t="s">
        <v>79</v>
      </c>
      <c r="AT123" s="198" t="s">
        <v>71</v>
      </c>
      <c r="AU123" s="198" t="s">
        <v>79</v>
      </c>
      <c r="AY123" s="197" t="s">
        <v>135</v>
      </c>
      <c r="BK123" s="199">
        <f>SUM(BK124:BK190)</f>
        <v>0</v>
      </c>
    </row>
    <row r="124" s="2" customFormat="1" ht="24.15" customHeight="1">
      <c r="A124" s="40"/>
      <c r="B124" s="41"/>
      <c r="C124" s="202" t="s">
        <v>136</v>
      </c>
      <c r="D124" s="202" t="s">
        <v>138</v>
      </c>
      <c r="E124" s="203" t="s">
        <v>161</v>
      </c>
      <c r="F124" s="204" t="s">
        <v>162</v>
      </c>
      <c r="G124" s="205" t="s">
        <v>141</v>
      </c>
      <c r="H124" s="206">
        <v>23.940000000000001</v>
      </c>
      <c r="I124" s="207"/>
      <c r="J124" s="208">
        <f>ROUND(I124*H124,2)</f>
        <v>0</v>
      </c>
      <c r="K124" s="204" t="s">
        <v>142</v>
      </c>
      <c r="L124" s="46"/>
      <c r="M124" s="209" t="s">
        <v>19</v>
      </c>
      <c r="N124" s="210" t="s">
        <v>43</v>
      </c>
      <c r="O124" s="86"/>
      <c r="P124" s="211">
        <f>O124*H124</f>
        <v>0</v>
      </c>
      <c r="Q124" s="211">
        <v>0.0057000000000000002</v>
      </c>
      <c r="R124" s="211">
        <f>Q124*H124</f>
        <v>0.13645800000000002</v>
      </c>
      <c r="S124" s="211">
        <v>0</v>
      </c>
      <c r="T124" s="212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3" t="s">
        <v>143</v>
      </c>
      <c r="AT124" s="213" t="s">
        <v>138</v>
      </c>
      <c r="AU124" s="213" t="s">
        <v>81</v>
      </c>
      <c r="AY124" s="19" t="s">
        <v>135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9" t="s">
        <v>79</v>
      </c>
      <c r="BK124" s="214">
        <f>ROUND(I124*H124,2)</f>
        <v>0</v>
      </c>
      <c r="BL124" s="19" t="s">
        <v>143</v>
      </c>
      <c r="BM124" s="213" t="s">
        <v>163</v>
      </c>
    </row>
    <row r="125" s="2" customFormat="1">
      <c r="A125" s="40"/>
      <c r="B125" s="41"/>
      <c r="C125" s="42"/>
      <c r="D125" s="215" t="s">
        <v>145</v>
      </c>
      <c r="E125" s="42"/>
      <c r="F125" s="216" t="s">
        <v>164</v>
      </c>
      <c r="G125" s="42"/>
      <c r="H125" s="42"/>
      <c r="I125" s="217"/>
      <c r="J125" s="42"/>
      <c r="K125" s="42"/>
      <c r="L125" s="46"/>
      <c r="M125" s="218"/>
      <c r="N125" s="219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145</v>
      </c>
      <c r="AU125" s="19" t="s">
        <v>81</v>
      </c>
    </row>
    <row r="126" s="13" customFormat="1">
      <c r="A126" s="13"/>
      <c r="B126" s="220"/>
      <c r="C126" s="221"/>
      <c r="D126" s="222" t="s">
        <v>147</v>
      </c>
      <c r="E126" s="223" t="s">
        <v>19</v>
      </c>
      <c r="F126" s="224" t="s">
        <v>165</v>
      </c>
      <c r="G126" s="221"/>
      <c r="H126" s="223" t="s">
        <v>19</v>
      </c>
      <c r="I126" s="225"/>
      <c r="J126" s="221"/>
      <c r="K126" s="221"/>
      <c r="L126" s="226"/>
      <c r="M126" s="227"/>
      <c r="N126" s="228"/>
      <c r="O126" s="228"/>
      <c r="P126" s="228"/>
      <c r="Q126" s="228"/>
      <c r="R126" s="228"/>
      <c r="S126" s="228"/>
      <c r="T126" s="22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0" t="s">
        <v>147</v>
      </c>
      <c r="AU126" s="230" t="s">
        <v>81</v>
      </c>
      <c r="AV126" s="13" t="s">
        <v>79</v>
      </c>
      <c r="AW126" s="13" t="s">
        <v>33</v>
      </c>
      <c r="AX126" s="13" t="s">
        <v>72</v>
      </c>
      <c r="AY126" s="230" t="s">
        <v>135</v>
      </c>
    </row>
    <row r="127" s="14" customFormat="1">
      <c r="A127" s="14"/>
      <c r="B127" s="231"/>
      <c r="C127" s="232"/>
      <c r="D127" s="222" t="s">
        <v>147</v>
      </c>
      <c r="E127" s="233" t="s">
        <v>19</v>
      </c>
      <c r="F127" s="234" t="s">
        <v>166</v>
      </c>
      <c r="G127" s="232"/>
      <c r="H127" s="235">
        <v>23.940000000000001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1" t="s">
        <v>147</v>
      </c>
      <c r="AU127" s="241" t="s">
        <v>81</v>
      </c>
      <c r="AV127" s="14" t="s">
        <v>81</v>
      </c>
      <c r="AW127" s="14" t="s">
        <v>33</v>
      </c>
      <c r="AX127" s="14" t="s">
        <v>72</v>
      </c>
      <c r="AY127" s="241" t="s">
        <v>135</v>
      </c>
    </row>
    <row r="128" s="15" customFormat="1">
      <c r="A128" s="15"/>
      <c r="B128" s="242"/>
      <c r="C128" s="243"/>
      <c r="D128" s="222" t="s">
        <v>147</v>
      </c>
      <c r="E128" s="244" t="s">
        <v>19</v>
      </c>
      <c r="F128" s="245" t="s">
        <v>150</v>
      </c>
      <c r="G128" s="243"/>
      <c r="H128" s="246">
        <v>23.940000000000001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2" t="s">
        <v>147</v>
      </c>
      <c r="AU128" s="252" t="s">
        <v>81</v>
      </c>
      <c r="AV128" s="15" t="s">
        <v>143</v>
      </c>
      <c r="AW128" s="15" t="s">
        <v>33</v>
      </c>
      <c r="AX128" s="15" t="s">
        <v>79</v>
      </c>
      <c r="AY128" s="252" t="s">
        <v>135</v>
      </c>
    </row>
    <row r="129" s="2" customFormat="1" ht="16.5" customHeight="1">
      <c r="A129" s="40"/>
      <c r="B129" s="41"/>
      <c r="C129" s="202" t="s">
        <v>143</v>
      </c>
      <c r="D129" s="202" t="s">
        <v>138</v>
      </c>
      <c r="E129" s="203" t="s">
        <v>167</v>
      </c>
      <c r="F129" s="204" t="s">
        <v>168</v>
      </c>
      <c r="G129" s="205" t="s">
        <v>141</v>
      </c>
      <c r="H129" s="206">
        <v>160.51599999999999</v>
      </c>
      <c r="I129" s="207"/>
      <c r="J129" s="208">
        <f>ROUND(I129*H129,2)</f>
        <v>0</v>
      </c>
      <c r="K129" s="204" t="s">
        <v>142</v>
      </c>
      <c r="L129" s="46"/>
      <c r="M129" s="209" t="s">
        <v>19</v>
      </c>
      <c r="N129" s="210" t="s">
        <v>43</v>
      </c>
      <c r="O129" s="86"/>
      <c r="P129" s="211">
        <f>O129*H129</f>
        <v>0</v>
      </c>
      <c r="Q129" s="211">
        <v>0.042500000000000003</v>
      </c>
      <c r="R129" s="211">
        <f>Q129*H129</f>
        <v>6.82193</v>
      </c>
      <c r="S129" s="211">
        <v>0</v>
      </c>
      <c r="T129" s="212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3" t="s">
        <v>143</v>
      </c>
      <c r="AT129" s="213" t="s">
        <v>138</v>
      </c>
      <c r="AU129" s="213" t="s">
        <v>81</v>
      </c>
      <c r="AY129" s="19" t="s">
        <v>135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9" t="s">
        <v>79</v>
      </c>
      <c r="BK129" s="214">
        <f>ROUND(I129*H129,2)</f>
        <v>0</v>
      </c>
      <c r="BL129" s="19" t="s">
        <v>143</v>
      </c>
      <c r="BM129" s="213" t="s">
        <v>169</v>
      </c>
    </row>
    <row r="130" s="2" customFormat="1">
      <c r="A130" s="40"/>
      <c r="B130" s="41"/>
      <c r="C130" s="42"/>
      <c r="D130" s="215" t="s">
        <v>145</v>
      </c>
      <c r="E130" s="42"/>
      <c r="F130" s="216" t="s">
        <v>170</v>
      </c>
      <c r="G130" s="42"/>
      <c r="H130" s="42"/>
      <c r="I130" s="217"/>
      <c r="J130" s="42"/>
      <c r="K130" s="42"/>
      <c r="L130" s="46"/>
      <c r="M130" s="218"/>
      <c r="N130" s="219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145</v>
      </c>
      <c r="AU130" s="19" t="s">
        <v>81</v>
      </c>
    </row>
    <row r="131" s="13" customFormat="1">
      <c r="A131" s="13"/>
      <c r="B131" s="220"/>
      <c r="C131" s="221"/>
      <c r="D131" s="222" t="s">
        <v>147</v>
      </c>
      <c r="E131" s="223" t="s">
        <v>19</v>
      </c>
      <c r="F131" s="224" t="s">
        <v>171</v>
      </c>
      <c r="G131" s="221"/>
      <c r="H131" s="223" t="s">
        <v>19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0" t="s">
        <v>147</v>
      </c>
      <c r="AU131" s="230" t="s">
        <v>81</v>
      </c>
      <c r="AV131" s="13" t="s">
        <v>79</v>
      </c>
      <c r="AW131" s="13" t="s">
        <v>33</v>
      </c>
      <c r="AX131" s="13" t="s">
        <v>72</v>
      </c>
      <c r="AY131" s="230" t="s">
        <v>135</v>
      </c>
    </row>
    <row r="132" s="14" customFormat="1">
      <c r="A132" s="14"/>
      <c r="B132" s="231"/>
      <c r="C132" s="232"/>
      <c r="D132" s="222" t="s">
        <v>147</v>
      </c>
      <c r="E132" s="233" t="s">
        <v>19</v>
      </c>
      <c r="F132" s="234" t="s">
        <v>172</v>
      </c>
      <c r="G132" s="232"/>
      <c r="H132" s="235">
        <v>160.51599999999999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1" t="s">
        <v>147</v>
      </c>
      <c r="AU132" s="241" t="s">
        <v>81</v>
      </c>
      <c r="AV132" s="14" t="s">
        <v>81</v>
      </c>
      <c r="AW132" s="14" t="s">
        <v>33</v>
      </c>
      <c r="AX132" s="14" t="s">
        <v>72</v>
      </c>
      <c r="AY132" s="241" t="s">
        <v>135</v>
      </c>
    </row>
    <row r="133" s="15" customFormat="1">
      <c r="A133" s="15"/>
      <c r="B133" s="242"/>
      <c r="C133" s="243"/>
      <c r="D133" s="222" t="s">
        <v>147</v>
      </c>
      <c r="E133" s="244" t="s">
        <v>19</v>
      </c>
      <c r="F133" s="245" t="s">
        <v>150</v>
      </c>
      <c r="G133" s="243"/>
      <c r="H133" s="246">
        <v>160.51599999999999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2" t="s">
        <v>147</v>
      </c>
      <c r="AU133" s="252" t="s">
        <v>81</v>
      </c>
      <c r="AV133" s="15" t="s">
        <v>143</v>
      </c>
      <c r="AW133" s="15" t="s">
        <v>33</v>
      </c>
      <c r="AX133" s="15" t="s">
        <v>79</v>
      </c>
      <c r="AY133" s="252" t="s">
        <v>135</v>
      </c>
    </row>
    <row r="134" s="2" customFormat="1" ht="24.15" customHeight="1">
      <c r="A134" s="40"/>
      <c r="B134" s="41"/>
      <c r="C134" s="202" t="s">
        <v>173</v>
      </c>
      <c r="D134" s="202" t="s">
        <v>138</v>
      </c>
      <c r="E134" s="203" t="s">
        <v>174</v>
      </c>
      <c r="F134" s="204" t="s">
        <v>175</v>
      </c>
      <c r="G134" s="205" t="s">
        <v>141</v>
      </c>
      <c r="H134" s="206">
        <v>160.51599999999999</v>
      </c>
      <c r="I134" s="207"/>
      <c r="J134" s="208">
        <f>ROUND(I134*H134,2)</f>
        <v>0</v>
      </c>
      <c r="K134" s="204" t="s">
        <v>142</v>
      </c>
      <c r="L134" s="46"/>
      <c r="M134" s="209" t="s">
        <v>19</v>
      </c>
      <c r="N134" s="210" t="s">
        <v>43</v>
      </c>
      <c r="O134" s="86"/>
      <c r="P134" s="211">
        <f>O134*H134</f>
        <v>0</v>
      </c>
      <c r="Q134" s="211">
        <v>0.034500000000000003</v>
      </c>
      <c r="R134" s="211">
        <f>Q134*H134</f>
        <v>5.5378020000000001</v>
      </c>
      <c r="S134" s="211">
        <v>0</v>
      </c>
      <c r="T134" s="212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3" t="s">
        <v>143</v>
      </c>
      <c r="AT134" s="213" t="s">
        <v>138</v>
      </c>
      <c r="AU134" s="213" t="s">
        <v>81</v>
      </c>
      <c r="AY134" s="19" t="s">
        <v>135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9" t="s">
        <v>79</v>
      </c>
      <c r="BK134" s="214">
        <f>ROUND(I134*H134,2)</f>
        <v>0</v>
      </c>
      <c r="BL134" s="19" t="s">
        <v>143</v>
      </c>
      <c r="BM134" s="213" t="s">
        <v>176</v>
      </c>
    </row>
    <row r="135" s="2" customFormat="1">
      <c r="A135" s="40"/>
      <c r="B135" s="41"/>
      <c r="C135" s="42"/>
      <c r="D135" s="215" t="s">
        <v>145</v>
      </c>
      <c r="E135" s="42"/>
      <c r="F135" s="216" t="s">
        <v>177</v>
      </c>
      <c r="G135" s="42"/>
      <c r="H135" s="42"/>
      <c r="I135" s="217"/>
      <c r="J135" s="42"/>
      <c r="K135" s="42"/>
      <c r="L135" s="46"/>
      <c r="M135" s="218"/>
      <c r="N135" s="219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145</v>
      </c>
      <c r="AU135" s="19" t="s">
        <v>81</v>
      </c>
    </row>
    <row r="136" s="13" customFormat="1">
      <c r="A136" s="13"/>
      <c r="B136" s="220"/>
      <c r="C136" s="221"/>
      <c r="D136" s="222" t="s">
        <v>147</v>
      </c>
      <c r="E136" s="223" t="s">
        <v>19</v>
      </c>
      <c r="F136" s="224" t="s">
        <v>171</v>
      </c>
      <c r="G136" s="221"/>
      <c r="H136" s="223" t="s">
        <v>19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0" t="s">
        <v>147</v>
      </c>
      <c r="AU136" s="230" t="s">
        <v>81</v>
      </c>
      <c r="AV136" s="13" t="s">
        <v>79</v>
      </c>
      <c r="AW136" s="13" t="s">
        <v>33</v>
      </c>
      <c r="AX136" s="13" t="s">
        <v>72</v>
      </c>
      <c r="AY136" s="230" t="s">
        <v>135</v>
      </c>
    </row>
    <row r="137" s="14" customFormat="1">
      <c r="A137" s="14"/>
      <c r="B137" s="231"/>
      <c r="C137" s="232"/>
      <c r="D137" s="222" t="s">
        <v>147</v>
      </c>
      <c r="E137" s="233" t="s">
        <v>19</v>
      </c>
      <c r="F137" s="234" t="s">
        <v>172</v>
      </c>
      <c r="G137" s="232"/>
      <c r="H137" s="235">
        <v>160.51599999999999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1" t="s">
        <v>147</v>
      </c>
      <c r="AU137" s="241" t="s">
        <v>81</v>
      </c>
      <c r="AV137" s="14" t="s">
        <v>81</v>
      </c>
      <c r="AW137" s="14" t="s">
        <v>33</v>
      </c>
      <c r="AX137" s="14" t="s">
        <v>72</v>
      </c>
      <c r="AY137" s="241" t="s">
        <v>135</v>
      </c>
    </row>
    <row r="138" s="15" customFormat="1">
      <c r="A138" s="15"/>
      <c r="B138" s="242"/>
      <c r="C138" s="243"/>
      <c r="D138" s="222" t="s">
        <v>147</v>
      </c>
      <c r="E138" s="244" t="s">
        <v>19</v>
      </c>
      <c r="F138" s="245" t="s">
        <v>150</v>
      </c>
      <c r="G138" s="243"/>
      <c r="H138" s="246">
        <v>160.51599999999999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2" t="s">
        <v>147</v>
      </c>
      <c r="AU138" s="252" t="s">
        <v>81</v>
      </c>
      <c r="AV138" s="15" t="s">
        <v>143</v>
      </c>
      <c r="AW138" s="15" t="s">
        <v>33</v>
      </c>
      <c r="AX138" s="15" t="s">
        <v>79</v>
      </c>
      <c r="AY138" s="252" t="s">
        <v>135</v>
      </c>
    </row>
    <row r="139" s="2" customFormat="1" ht="16.5" customHeight="1">
      <c r="A139" s="40"/>
      <c r="B139" s="41"/>
      <c r="C139" s="202" t="s">
        <v>159</v>
      </c>
      <c r="D139" s="202" t="s">
        <v>138</v>
      </c>
      <c r="E139" s="203" t="s">
        <v>178</v>
      </c>
      <c r="F139" s="204" t="s">
        <v>179</v>
      </c>
      <c r="G139" s="205" t="s">
        <v>141</v>
      </c>
      <c r="H139" s="206">
        <v>480</v>
      </c>
      <c r="I139" s="207"/>
      <c r="J139" s="208">
        <f>ROUND(I139*H139,2)</f>
        <v>0</v>
      </c>
      <c r="K139" s="204" t="s">
        <v>142</v>
      </c>
      <c r="L139" s="46"/>
      <c r="M139" s="209" t="s">
        <v>19</v>
      </c>
      <c r="N139" s="210" t="s">
        <v>43</v>
      </c>
      <c r="O139" s="86"/>
      <c r="P139" s="211">
        <f>O139*H139</f>
        <v>0</v>
      </c>
      <c r="Q139" s="211">
        <v>0.0037000000000000002</v>
      </c>
      <c r="R139" s="211">
        <f>Q139*H139</f>
        <v>1.776</v>
      </c>
      <c r="S139" s="211">
        <v>0</v>
      </c>
      <c r="T139" s="212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3" t="s">
        <v>143</v>
      </c>
      <c r="AT139" s="213" t="s">
        <v>138</v>
      </c>
      <c r="AU139" s="213" t="s">
        <v>81</v>
      </c>
      <c r="AY139" s="19" t="s">
        <v>135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9" t="s">
        <v>79</v>
      </c>
      <c r="BK139" s="214">
        <f>ROUND(I139*H139,2)</f>
        <v>0</v>
      </c>
      <c r="BL139" s="19" t="s">
        <v>143</v>
      </c>
      <c r="BM139" s="213" t="s">
        <v>180</v>
      </c>
    </row>
    <row r="140" s="2" customFormat="1">
      <c r="A140" s="40"/>
      <c r="B140" s="41"/>
      <c r="C140" s="42"/>
      <c r="D140" s="215" t="s">
        <v>145</v>
      </c>
      <c r="E140" s="42"/>
      <c r="F140" s="216" t="s">
        <v>181</v>
      </c>
      <c r="G140" s="42"/>
      <c r="H140" s="42"/>
      <c r="I140" s="217"/>
      <c r="J140" s="42"/>
      <c r="K140" s="42"/>
      <c r="L140" s="46"/>
      <c r="M140" s="218"/>
      <c r="N140" s="219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145</v>
      </c>
      <c r="AU140" s="19" t="s">
        <v>81</v>
      </c>
    </row>
    <row r="141" s="14" customFormat="1">
      <c r="A141" s="14"/>
      <c r="B141" s="231"/>
      <c r="C141" s="232"/>
      <c r="D141" s="222" t="s">
        <v>147</v>
      </c>
      <c r="E141" s="233" t="s">
        <v>19</v>
      </c>
      <c r="F141" s="234" t="s">
        <v>182</v>
      </c>
      <c r="G141" s="232"/>
      <c r="H141" s="235">
        <v>480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1" t="s">
        <v>147</v>
      </c>
      <c r="AU141" s="241" t="s">
        <v>81</v>
      </c>
      <c r="AV141" s="14" t="s">
        <v>81</v>
      </c>
      <c r="AW141" s="14" t="s">
        <v>33</v>
      </c>
      <c r="AX141" s="14" t="s">
        <v>72</v>
      </c>
      <c r="AY141" s="241" t="s">
        <v>135</v>
      </c>
    </row>
    <row r="142" s="15" customFormat="1">
      <c r="A142" s="15"/>
      <c r="B142" s="242"/>
      <c r="C142" s="243"/>
      <c r="D142" s="222" t="s">
        <v>147</v>
      </c>
      <c r="E142" s="244" t="s">
        <v>19</v>
      </c>
      <c r="F142" s="245" t="s">
        <v>150</v>
      </c>
      <c r="G142" s="243"/>
      <c r="H142" s="246">
        <v>480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2" t="s">
        <v>147</v>
      </c>
      <c r="AU142" s="252" t="s">
        <v>81</v>
      </c>
      <c r="AV142" s="15" t="s">
        <v>143</v>
      </c>
      <c r="AW142" s="15" t="s">
        <v>33</v>
      </c>
      <c r="AX142" s="15" t="s">
        <v>79</v>
      </c>
      <c r="AY142" s="252" t="s">
        <v>135</v>
      </c>
    </row>
    <row r="143" s="2" customFormat="1" ht="16.5" customHeight="1">
      <c r="A143" s="40"/>
      <c r="B143" s="41"/>
      <c r="C143" s="202" t="s">
        <v>183</v>
      </c>
      <c r="D143" s="202" t="s">
        <v>138</v>
      </c>
      <c r="E143" s="203" t="s">
        <v>184</v>
      </c>
      <c r="F143" s="204" t="s">
        <v>185</v>
      </c>
      <c r="G143" s="205" t="s">
        <v>141</v>
      </c>
      <c r="H143" s="206">
        <v>7.5890000000000004</v>
      </c>
      <c r="I143" s="207"/>
      <c r="J143" s="208">
        <f>ROUND(I143*H143,2)</f>
        <v>0</v>
      </c>
      <c r="K143" s="204" t="s">
        <v>142</v>
      </c>
      <c r="L143" s="46"/>
      <c r="M143" s="209" t="s">
        <v>19</v>
      </c>
      <c r="N143" s="210" t="s">
        <v>43</v>
      </c>
      <c r="O143" s="86"/>
      <c r="P143" s="211">
        <f>O143*H143</f>
        <v>0</v>
      </c>
      <c r="Q143" s="211">
        <v>0.0019300000000000001</v>
      </c>
      <c r="R143" s="211">
        <f>Q143*H143</f>
        <v>0.014646770000000002</v>
      </c>
      <c r="S143" s="211">
        <v>0</v>
      </c>
      <c r="T143" s="212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3" t="s">
        <v>143</v>
      </c>
      <c r="AT143" s="213" t="s">
        <v>138</v>
      </c>
      <c r="AU143" s="213" t="s">
        <v>81</v>
      </c>
      <c r="AY143" s="19" t="s">
        <v>135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9" t="s">
        <v>79</v>
      </c>
      <c r="BK143" s="214">
        <f>ROUND(I143*H143,2)</f>
        <v>0</v>
      </c>
      <c r="BL143" s="19" t="s">
        <v>143</v>
      </c>
      <c r="BM143" s="213" t="s">
        <v>186</v>
      </c>
    </row>
    <row r="144" s="2" customFormat="1">
      <c r="A144" s="40"/>
      <c r="B144" s="41"/>
      <c r="C144" s="42"/>
      <c r="D144" s="215" t="s">
        <v>145</v>
      </c>
      <c r="E144" s="42"/>
      <c r="F144" s="216" t="s">
        <v>187</v>
      </c>
      <c r="G144" s="42"/>
      <c r="H144" s="42"/>
      <c r="I144" s="217"/>
      <c r="J144" s="42"/>
      <c r="K144" s="42"/>
      <c r="L144" s="46"/>
      <c r="M144" s="218"/>
      <c r="N144" s="219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145</v>
      </c>
      <c r="AU144" s="19" t="s">
        <v>81</v>
      </c>
    </row>
    <row r="145" s="13" customFormat="1">
      <c r="A145" s="13"/>
      <c r="B145" s="220"/>
      <c r="C145" s="221"/>
      <c r="D145" s="222" t="s">
        <v>147</v>
      </c>
      <c r="E145" s="223" t="s">
        <v>19</v>
      </c>
      <c r="F145" s="224" t="s">
        <v>148</v>
      </c>
      <c r="G145" s="221"/>
      <c r="H145" s="223" t="s">
        <v>19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0" t="s">
        <v>147</v>
      </c>
      <c r="AU145" s="230" t="s">
        <v>81</v>
      </c>
      <c r="AV145" s="13" t="s">
        <v>79</v>
      </c>
      <c r="AW145" s="13" t="s">
        <v>33</v>
      </c>
      <c r="AX145" s="13" t="s">
        <v>72</v>
      </c>
      <c r="AY145" s="230" t="s">
        <v>135</v>
      </c>
    </row>
    <row r="146" s="14" customFormat="1">
      <c r="A146" s="14"/>
      <c r="B146" s="231"/>
      <c r="C146" s="232"/>
      <c r="D146" s="222" t="s">
        <v>147</v>
      </c>
      <c r="E146" s="233" t="s">
        <v>19</v>
      </c>
      <c r="F146" s="234" t="s">
        <v>188</v>
      </c>
      <c r="G146" s="232"/>
      <c r="H146" s="235">
        <v>7.5890000000000004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1" t="s">
        <v>147</v>
      </c>
      <c r="AU146" s="241" t="s">
        <v>81</v>
      </c>
      <c r="AV146" s="14" t="s">
        <v>81</v>
      </c>
      <c r="AW146" s="14" t="s">
        <v>33</v>
      </c>
      <c r="AX146" s="14" t="s">
        <v>72</v>
      </c>
      <c r="AY146" s="241" t="s">
        <v>135</v>
      </c>
    </row>
    <row r="147" s="15" customFormat="1">
      <c r="A147" s="15"/>
      <c r="B147" s="242"/>
      <c r="C147" s="243"/>
      <c r="D147" s="222" t="s">
        <v>147</v>
      </c>
      <c r="E147" s="244" t="s">
        <v>19</v>
      </c>
      <c r="F147" s="245" t="s">
        <v>150</v>
      </c>
      <c r="G147" s="243"/>
      <c r="H147" s="246">
        <v>7.5890000000000004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2" t="s">
        <v>147</v>
      </c>
      <c r="AU147" s="252" t="s">
        <v>81</v>
      </c>
      <c r="AV147" s="15" t="s">
        <v>143</v>
      </c>
      <c r="AW147" s="15" t="s">
        <v>33</v>
      </c>
      <c r="AX147" s="15" t="s">
        <v>79</v>
      </c>
      <c r="AY147" s="252" t="s">
        <v>135</v>
      </c>
    </row>
    <row r="148" s="2" customFormat="1" ht="24.15" customHeight="1">
      <c r="A148" s="40"/>
      <c r="B148" s="41"/>
      <c r="C148" s="202" t="s">
        <v>189</v>
      </c>
      <c r="D148" s="202" t="s">
        <v>138</v>
      </c>
      <c r="E148" s="203" t="s">
        <v>190</v>
      </c>
      <c r="F148" s="204" t="s">
        <v>191</v>
      </c>
      <c r="G148" s="205" t="s">
        <v>141</v>
      </c>
      <c r="H148" s="206">
        <v>7.5890000000000004</v>
      </c>
      <c r="I148" s="207"/>
      <c r="J148" s="208">
        <f>ROUND(I148*H148,2)</f>
        <v>0</v>
      </c>
      <c r="K148" s="204" t="s">
        <v>142</v>
      </c>
      <c r="L148" s="46"/>
      <c r="M148" s="209" t="s">
        <v>19</v>
      </c>
      <c r="N148" s="210" t="s">
        <v>43</v>
      </c>
      <c r="O148" s="86"/>
      <c r="P148" s="211">
        <f>O148*H148</f>
        <v>0</v>
      </c>
      <c r="Q148" s="211">
        <v>0.0043800000000000002</v>
      </c>
      <c r="R148" s="211">
        <f>Q148*H148</f>
        <v>0.033239820000000003</v>
      </c>
      <c r="S148" s="211">
        <v>0</v>
      </c>
      <c r="T148" s="212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3" t="s">
        <v>143</v>
      </c>
      <c r="AT148" s="213" t="s">
        <v>138</v>
      </c>
      <c r="AU148" s="213" t="s">
        <v>81</v>
      </c>
      <c r="AY148" s="19" t="s">
        <v>135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9" t="s">
        <v>79</v>
      </c>
      <c r="BK148" s="214">
        <f>ROUND(I148*H148,2)</f>
        <v>0</v>
      </c>
      <c r="BL148" s="19" t="s">
        <v>143</v>
      </c>
      <c r="BM148" s="213" t="s">
        <v>192</v>
      </c>
    </row>
    <row r="149" s="2" customFormat="1">
      <c r="A149" s="40"/>
      <c r="B149" s="41"/>
      <c r="C149" s="42"/>
      <c r="D149" s="215" t="s">
        <v>145</v>
      </c>
      <c r="E149" s="42"/>
      <c r="F149" s="216" t="s">
        <v>193</v>
      </c>
      <c r="G149" s="42"/>
      <c r="H149" s="42"/>
      <c r="I149" s="217"/>
      <c r="J149" s="42"/>
      <c r="K149" s="42"/>
      <c r="L149" s="46"/>
      <c r="M149" s="218"/>
      <c r="N149" s="219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145</v>
      </c>
      <c r="AU149" s="19" t="s">
        <v>81</v>
      </c>
    </row>
    <row r="150" s="13" customFormat="1">
      <c r="A150" s="13"/>
      <c r="B150" s="220"/>
      <c r="C150" s="221"/>
      <c r="D150" s="222" t="s">
        <v>147</v>
      </c>
      <c r="E150" s="223" t="s">
        <v>19</v>
      </c>
      <c r="F150" s="224" t="s">
        <v>148</v>
      </c>
      <c r="G150" s="221"/>
      <c r="H150" s="223" t="s">
        <v>19</v>
      </c>
      <c r="I150" s="225"/>
      <c r="J150" s="221"/>
      <c r="K150" s="221"/>
      <c r="L150" s="226"/>
      <c r="M150" s="227"/>
      <c r="N150" s="228"/>
      <c r="O150" s="228"/>
      <c r="P150" s="228"/>
      <c r="Q150" s="228"/>
      <c r="R150" s="228"/>
      <c r="S150" s="228"/>
      <c r="T150" s="22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0" t="s">
        <v>147</v>
      </c>
      <c r="AU150" s="230" t="s">
        <v>81</v>
      </c>
      <c r="AV150" s="13" t="s">
        <v>79</v>
      </c>
      <c r="AW150" s="13" t="s">
        <v>33</v>
      </c>
      <c r="AX150" s="13" t="s">
        <v>72</v>
      </c>
      <c r="AY150" s="230" t="s">
        <v>135</v>
      </c>
    </row>
    <row r="151" s="14" customFormat="1">
      <c r="A151" s="14"/>
      <c r="B151" s="231"/>
      <c r="C151" s="232"/>
      <c r="D151" s="222" t="s">
        <v>147</v>
      </c>
      <c r="E151" s="233" t="s">
        <v>19</v>
      </c>
      <c r="F151" s="234" t="s">
        <v>188</v>
      </c>
      <c r="G151" s="232"/>
      <c r="H151" s="235">
        <v>7.5890000000000004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1" t="s">
        <v>147</v>
      </c>
      <c r="AU151" s="241" t="s">
        <v>81</v>
      </c>
      <c r="AV151" s="14" t="s">
        <v>81</v>
      </c>
      <c r="AW151" s="14" t="s">
        <v>33</v>
      </c>
      <c r="AX151" s="14" t="s">
        <v>72</v>
      </c>
      <c r="AY151" s="241" t="s">
        <v>135</v>
      </c>
    </row>
    <row r="152" s="15" customFormat="1">
      <c r="A152" s="15"/>
      <c r="B152" s="242"/>
      <c r="C152" s="243"/>
      <c r="D152" s="222" t="s">
        <v>147</v>
      </c>
      <c r="E152" s="244" t="s">
        <v>19</v>
      </c>
      <c r="F152" s="245" t="s">
        <v>150</v>
      </c>
      <c r="G152" s="243"/>
      <c r="H152" s="246">
        <v>7.5890000000000004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2" t="s">
        <v>147</v>
      </c>
      <c r="AU152" s="252" t="s">
        <v>81</v>
      </c>
      <c r="AV152" s="15" t="s">
        <v>143</v>
      </c>
      <c r="AW152" s="15" t="s">
        <v>33</v>
      </c>
      <c r="AX152" s="15" t="s">
        <v>79</v>
      </c>
      <c r="AY152" s="252" t="s">
        <v>135</v>
      </c>
    </row>
    <row r="153" s="2" customFormat="1" ht="21.75" customHeight="1">
      <c r="A153" s="40"/>
      <c r="B153" s="41"/>
      <c r="C153" s="202" t="s">
        <v>194</v>
      </c>
      <c r="D153" s="202" t="s">
        <v>138</v>
      </c>
      <c r="E153" s="203" t="s">
        <v>195</v>
      </c>
      <c r="F153" s="204" t="s">
        <v>196</v>
      </c>
      <c r="G153" s="205" t="s">
        <v>141</v>
      </c>
      <c r="H153" s="206">
        <v>7.5890000000000004</v>
      </c>
      <c r="I153" s="207"/>
      <c r="J153" s="208">
        <f>ROUND(I153*H153,2)</f>
        <v>0</v>
      </c>
      <c r="K153" s="204" t="s">
        <v>142</v>
      </c>
      <c r="L153" s="46"/>
      <c r="M153" s="209" t="s">
        <v>19</v>
      </c>
      <c r="N153" s="210" t="s">
        <v>43</v>
      </c>
      <c r="O153" s="86"/>
      <c r="P153" s="211">
        <f>O153*H153</f>
        <v>0</v>
      </c>
      <c r="Q153" s="211">
        <v>0.023099999999999999</v>
      </c>
      <c r="R153" s="211">
        <f>Q153*H153</f>
        <v>0.17530590000000001</v>
      </c>
      <c r="S153" s="211">
        <v>0</v>
      </c>
      <c r="T153" s="21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3" t="s">
        <v>143</v>
      </c>
      <c r="AT153" s="213" t="s">
        <v>138</v>
      </c>
      <c r="AU153" s="213" t="s">
        <v>81</v>
      </c>
      <c r="AY153" s="19" t="s">
        <v>135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9" t="s">
        <v>79</v>
      </c>
      <c r="BK153" s="214">
        <f>ROUND(I153*H153,2)</f>
        <v>0</v>
      </c>
      <c r="BL153" s="19" t="s">
        <v>143</v>
      </c>
      <c r="BM153" s="213" t="s">
        <v>197</v>
      </c>
    </row>
    <row r="154" s="2" customFormat="1">
      <c r="A154" s="40"/>
      <c r="B154" s="41"/>
      <c r="C154" s="42"/>
      <c r="D154" s="215" t="s">
        <v>145</v>
      </c>
      <c r="E154" s="42"/>
      <c r="F154" s="216" t="s">
        <v>198</v>
      </c>
      <c r="G154" s="42"/>
      <c r="H154" s="42"/>
      <c r="I154" s="217"/>
      <c r="J154" s="42"/>
      <c r="K154" s="42"/>
      <c r="L154" s="46"/>
      <c r="M154" s="218"/>
      <c r="N154" s="219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145</v>
      </c>
      <c r="AU154" s="19" t="s">
        <v>81</v>
      </c>
    </row>
    <row r="155" s="13" customFormat="1">
      <c r="A155" s="13"/>
      <c r="B155" s="220"/>
      <c r="C155" s="221"/>
      <c r="D155" s="222" t="s">
        <v>147</v>
      </c>
      <c r="E155" s="223" t="s">
        <v>19</v>
      </c>
      <c r="F155" s="224" t="s">
        <v>148</v>
      </c>
      <c r="G155" s="221"/>
      <c r="H155" s="223" t="s">
        <v>19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0" t="s">
        <v>147</v>
      </c>
      <c r="AU155" s="230" t="s">
        <v>81</v>
      </c>
      <c r="AV155" s="13" t="s">
        <v>79</v>
      </c>
      <c r="AW155" s="13" t="s">
        <v>33</v>
      </c>
      <c r="AX155" s="13" t="s">
        <v>72</v>
      </c>
      <c r="AY155" s="230" t="s">
        <v>135</v>
      </c>
    </row>
    <row r="156" s="14" customFormat="1">
      <c r="A156" s="14"/>
      <c r="B156" s="231"/>
      <c r="C156" s="232"/>
      <c r="D156" s="222" t="s">
        <v>147</v>
      </c>
      <c r="E156" s="233" t="s">
        <v>19</v>
      </c>
      <c r="F156" s="234" t="s">
        <v>188</v>
      </c>
      <c r="G156" s="232"/>
      <c r="H156" s="235">
        <v>7.5890000000000004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1" t="s">
        <v>147</v>
      </c>
      <c r="AU156" s="241" t="s">
        <v>81</v>
      </c>
      <c r="AV156" s="14" t="s">
        <v>81</v>
      </c>
      <c r="AW156" s="14" t="s">
        <v>33</v>
      </c>
      <c r="AX156" s="14" t="s">
        <v>72</v>
      </c>
      <c r="AY156" s="241" t="s">
        <v>135</v>
      </c>
    </row>
    <row r="157" s="15" customFormat="1">
      <c r="A157" s="15"/>
      <c r="B157" s="242"/>
      <c r="C157" s="243"/>
      <c r="D157" s="222" t="s">
        <v>147</v>
      </c>
      <c r="E157" s="244" t="s">
        <v>19</v>
      </c>
      <c r="F157" s="245" t="s">
        <v>150</v>
      </c>
      <c r="G157" s="243"/>
      <c r="H157" s="246">
        <v>7.5890000000000004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2" t="s">
        <v>147</v>
      </c>
      <c r="AU157" s="252" t="s">
        <v>81</v>
      </c>
      <c r="AV157" s="15" t="s">
        <v>143</v>
      </c>
      <c r="AW157" s="15" t="s">
        <v>33</v>
      </c>
      <c r="AX157" s="15" t="s">
        <v>79</v>
      </c>
      <c r="AY157" s="252" t="s">
        <v>135</v>
      </c>
    </row>
    <row r="158" s="2" customFormat="1" ht="24.15" customHeight="1">
      <c r="A158" s="40"/>
      <c r="B158" s="41"/>
      <c r="C158" s="202" t="s">
        <v>199</v>
      </c>
      <c r="D158" s="202" t="s">
        <v>138</v>
      </c>
      <c r="E158" s="203" t="s">
        <v>200</v>
      </c>
      <c r="F158" s="204" t="s">
        <v>201</v>
      </c>
      <c r="G158" s="205" t="s">
        <v>141</v>
      </c>
      <c r="H158" s="206">
        <v>40.128999999999998</v>
      </c>
      <c r="I158" s="207"/>
      <c r="J158" s="208">
        <f>ROUND(I158*H158,2)</f>
        <v>0</v>
      </c>
      <c r="K158" s="204" t="s">
        <v>142</v>
      </c>
      <c r="L158" s="46"/>
      <c r="M158" s="209" t="s">
        <v>19</v>
      </c>
      <c r="N158" s="210" t="s">
        <v>43</v>
      </c>
      <c r="O158" s="86"/>
      <c r="P158" s="211">
        <f>O158*H158</f>
        <v>0</v>
      </c>
      <c r="Q158" s="211">
        <v>0.00382</v>
      </c>
      <c r="R158" s="211">
        <f>Q158*H158</f>
        <v>0.15329277999999999</v>
      </c>
      <c r="S158" s="211">
        <v>0</v>
      </c>
      <c r="T158" s="212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3" t="s">
        <v>143</v>
      </c>
      <c r="AT158" s="213" t="s">
        <v>138</v>
      </c>
      <c r="AU158" s="213" t="s">
        <v>81</v>
      </c>
      <c r="AY158" s="19" t="s">
        <v>135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9" t="s">
        <v>79</v>
      </c>
      <c r="BK158" s="214">
        <f>ROUND(I158*H158,2)</f>
        <v>0</v>
      </c>
      <c r="BL158" s="19" t="s">
        <v>143</v>
      </c>
      <c r="BM158" s="213" t="s">
        <v>202</v>
      </c>
    </row>
    <row r="159" s="2" customFormat="1">
      <c r="A159" s="40"/>
      <c r="B159" s="41"/>
      <c r="C159" s="42"/>
      <c r="D159" s="215" t="s">
        <v>145</v>
      </c>
      <c r="E159" s="42"/>
      <c r="F159" s="216" t="s">
        <v>203</v>
      </c>
      <c r="G159" s="42"/>
      <c r="H159" s="42"/>
      <c r="I159" s="217"/>
      <c r="J159" s="42"/>
      <c r="K159" s="42"/>
      <c r="L159" s="46"/>
      <c r="M159" s="218"/>
      <c r="N159" s="219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145</v>
      </c>
      <c r="AU159" s="19" t="s">
        <v>81</v>
      </c>
    </row>
    <row r="160" s="13" customFormat="1">
      <c r="A160" s="13"/>
      <c r="B160" s="220"/>
      <c r="C160" s="221"/>
      <c r="D160" s="222" t="s">
        <v>147</v>
      </c>
      <c r="E160" s="223" t="s">
        <v>19</v>
      </c>
      <c r="F160" s="224" t="s">
        <v>204</v>
      </c>
      <c r="G160" s="221"/>
      <c r="H160" s="223" t="s">
        <v>19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0" t="s">
        <v>147</v>
      </c>
      <c r="AU160" s="230" t="s">
        <v>81</v>
      </c>
      <c r="AV160" s="13" t="s">
        <v>79</v>
      </c>
      <c r="AW160" s="13" t="s">
        <v>33</v>
      </c>
      <c r="AX160" s="13" t="s">
        <v>72</v>
      </c>
      <c r="AY160" s="230" t="s">
        <v>135</v>
      </c>
    </row>
    <row r="161" s="14" customFormat="1">
      <c r="A161" s="14"/>
      <c r="B161" s="231"/>
      <c r="C161" s="232"/>
      <c r="D161" s="222" t="s">
        <v>147</v>
      </c>
      <c r="E161" s="233" t="s">
        <v>19</v>
      </c>
      <c r="F161" s="234" t="s">
        <v>205</v>
      </c>
      <c r="G161" s="232"/>
      <c r="H161" s="235">
        <v>40.128999999999998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1" t="s">
        <v>147</v>
      </c>
      <c r="AU161" s="241" t="s">
        <v>81</v>
      </c>
      <c r="AV161" s="14" t="s">
        <v>81</v>
      </c>
      <c r="AW161" s="14" t="s">
        <v>33</v>
      </c>
      <c r="AX161" s="14" t="s">
        <v>72</v>
      </c>
      <c r="AY161" s="241" t="s">
        <v>135</v>
      </c>
    </row>
    <row r="162" s="15" customFormat="1">
      <c r="A162" s="15"/>
      <c r="B162" s="242"/>
      <c r="C162" s="243"/>
      <c r="D162" s="222" t="s">
        <v>147</v>
      </c>
      <c r="E162" s="244" t="s">
        <v>19</v>
      </c>
      <c r="F162" s="245" t="s">
        <v>150</v>
      </c>
      <c r="G162" s="243"/>
      <c r="H162" s="246">
        <v>40.128999999999998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2" t="s">
        <v>147</v>
      </c>
      <c r="AU162" s="252" t="s">
        <v>81</v>
      </c>
      <c r="AV162" s="15" t="s">
        <v>143</v>
      </c>
      <c r="AW162" s="15" t="s">
        <v>33</v>
      </c>
      <c r="AX162" s="15" t="s">
        <v>79</v>
      </c>
      <c r="AY162" s="252" t="s">
        <v>135</v>
      </c>
    </row>
    <row r="163" s="2" customFormat="1" ht="24.15" customHeight="1">
      <c r="A163" s="40"/>
      <c r="B163" s="41"/>
      <c r="C163" s="202" t="s">
        <v>206</v>
      </c>
      <c r="D163" s="202" t="s">
        <v>138</v>
      </c>
      <c r="E163" s="203" t="s">
        <v>207</v>
      </c>
      <c r="F163" s="204" t="s">
        <v>208</v>
      </c>
      <c r="G163" s="205" t="s">
        <v>141</v>
      </c>
      <c r="H163" s="206">
        <v>3.7949999999999999</v>
      </c>
      <c r="I163" s="207"/>
      <c r="J163" s="208">
        <f>ROUND(I163*H163,2)</f>
        <v>0</v>
      </c>
      <c r="K163" s="204" t="s">
        <v>142</v>
      </c>
      <c r="L163" s="46"/>
      <c r="M163" s="209" t="s">
        <v>19</v>
      </c>
      <c r="N163" s="210" t="s">
        <v>43</v>
      </c>
      <c r="O163" s="86"/>
      <c r="P163" s="211">
        <f>O163*H163</f>
        <v>0</v>
      </c>
      <c r="Q163" s="211">
        <v>0.0016800000000000001</v>
      </c>
      <c r="R163" s="211">
        <f>Q163*H163</f>
        <v>0.0063756000000000004</v>
      </c>
      <c r="S163" s="211">
        <v>0</v>
      </c>
      <c r="T163" s="212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3" t="s">
        <v>143</v>
      </c>
      <c r="AT163" s="213" t="s">
        <v>138</v>
      </c>
      <c r="AU163" s="213" t="s">
        <v>81</v>
      </c>
      <c r="AY163" s="19" t="s">
        <v>135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9" t="s">
        <v>79</v>
      </c>
      <c r="BK163" s="214">
        <f>ROUND(I163*H163,2)</f>
        <v>0</v>
      </c>
      <c r="BL163" s="19" t="s">
        <v>143</v>
      </c>
      <c r="BM163" s="213" t="s">
        <v>209</v>
      </c>
    </row>
    <row r="164" s="2" customFormat="1">
      <c r="A164" s="40"/>
      <c r="B164" s="41"/>
      <c r="C164" s="42"/>
      <c r="D164" s="215" t="s">
        <v>145</v>
      </c>
      <c r="E164" s="42"/>
      <c r="F164" s="216" t="s">
        <v>210</v>
      </c>
      <c r="G164" s="42"/>
      <c r="H164" s="42"/>
      <c r="I164" s="217"/>
      <c r="J164" s="42"/>
      <c r="K164" s="42"/>
      <c r="L164" s="46"/>
      <c r="M164" s="218"/>
      <c r="N164" s="219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145</v>
      </c>
      <c r="AU164" s="19" t="s">
        <v>81</v>
      </c>
    </row>
    <row r="165" s="13" customFormat="1">
      <c r="A165" s="13"/>
      <c r="B165" s="220"/>
      <c r="C165" s="221"/>
      <c r="D165" s="222" t="s">
        <v>147</v>
      </c>
      <c r="E165" s="223" t="s">
        <v>19</v>
      </c>
      <c r="F165" s="224" t="s">
        <v>148</v>
      </c>
      <c r="G165" s="221"/>
      <c r="H165" s="223" t="s">
        <v>19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0" t="s">
        <v>147</v>
      </c>
      <c r="AU165" s="230" t="s">
        <v>81</v>
      </c>
      <c r="AV165" s="13" t="s">
        <v>79</v>
      </c>
      <c r="AW165" s="13" t="s">
        <v>33</v>
      </c>
      <c r="AX165" s="13" t="s">
        <v>72</v>
      </c>
      <c r="AY165" s="230" t="s">
        <v>135</v>
      </c>
    </row>
    <row r="166" s="14" customFormat="1">
      <c r="A166" s="14"/>
      <c r="B166" s="231"/>
      <c r="C166" s="232"/>
      <c r="D166" s="222" t="s">
        <v>147</v>
      </c>
      <c r="E166" s="233" t="s">
        <v>19</v>
      </c>
      <c r="F166" s="234" t="s">
        <v>149</v>
      </c>
      <c r="G166" s="232"/>
      <c r="H166" s="235">
        <v>3.7949999999999999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1" t="s">
        <v>147</v>
      </c>
      <c r="AU166" s="241" t="s">
        <v>81</v>
      </c>
      <c r="AV166" s="14" t="s">
        <v>81</v>
      </c>
      <c r="AW166" s="14" t="s">
        <v>33</v>
      </c>
      <c r="AX166" s="14" t="s">
        <v>72</v>
      </c>
      <c r="AY166" s="241" t="s">
        <v>135</v>
      </c>
    </row>
    <row r="167" s="15" customFormat="1">
      <c r="A167" s="15"/>
      <c r="B167" s="242"/>
      <c r="C167" s="243"/>
      <c r="D167" s="222" t="s">
        <v>147</v>
      </c>
      <c r="E167" s="244" t="s">
        <v>19</v>
      </c>
      <c r="F167" s="245" t="s">
        <v>150</v>
      </c>
      <c r="G167" s="243"/>
      <c r="H167" s="246">
        <v>3.7949999999999999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2" t="s">
        <v>147</v>
      </c>
      <c r="AU167" s="252" t="s">
        <v>81</v>
      </c>
      <c r="AV167" s="15" t="s">
        <v>143</v>
      </c>
      <c r="AW167" s="15" t="s">
        <v>33</v>
      </c>
      <c r="AX167" s="15" t="s">
        <v>79</v>
      </c>
      <c r="AY167" s="252" t="s">
        <v>135</v>
      </c>
    </row>
    <row r="168" s="2" customFormat="1" ht="16.5" customHeight="1">
      <c r="A168" s="40"/>
      <c r="B168" s="41"/>
      <c r="C168" s="202" t="s">
        <v>211</v>
      </c>
      <c r="D168" s="202" t="s">
        <v>138</v>
      </c>
      <c r="E168" s="203" t="s">
        <v>212</v>
      </c>
      <c r="F168" s="204" t="s">
        <v>213</v>
      </c>
      <c r="G168" s="205" t="s">
        <v>214</v>
      </c>
      <c r="H168" s="206">
        <v>896.5</v>
      </c>
      <c r="I168" s="207"/>
      <c r="J168" s="208">
        <f>ROUND(I168*H168,2)</f>
        <v>0</v>
      </c>
      <c r="K168" s="204" t="s">
        <v>142</v>
      </c>
      <c r="L168" s="46"/>
      <c r="M168" s="209" t="s">
        <v>19</v>
      </c>
      <c r="N168" s="210" t="s">
        <v>43</v>
      </c>
      <c r="O168" s="86"/>
      <c r="P168" s="211">
        <f>O168*H168</f>
        <v>0</v>
      </c>
      <c r="Q168" s="211">
        <v>0.020650000000000002</v>
      </c>
      <c r="R168" s="211">
        <f>Q168*H168</f>
        <v>18.512725000000003</v>
      </c>
      <c r="S168" s="211">
        <v>0</v>
      </c>
      <c r="T168" s="21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3" t="s">
        <v>143</v>
      </c>
      <c r="AT168" s="213" t="s">
        <v>138</v>
      </c>
      <c r="AU168" s="213" t="s">
        <v>81</v>
      </c>
      <c r="AY168" s="19" t="s">
        <v>135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9" t="s">
        <v>79</v>
      </c>
      <c r="BK168" s="214">
        <f>ROUND(I168*H168,2)</f>
        <v>0</v>
      </c>
      <c r="BL168" s="19" t="s">
        <v>143</v>
      </c>
      <c r="BM168" s="213" t="s">
        <v>215</v>
      </c>
    </row>
    <row r="169" s="2" customFormat="1">
      <c r="A169" s="40"/>
      <c r="B169" s="41"/>
      <c r="C169" s="42"/>
      <c r="D169" s="215" t="s">
        <v>145</v>
      </c>
      <c r="E169" s="42"/>
      <c r="F169" s="216" t="s">
        <v>216</v>
      </c>
      <c r="G169" s="42"/>
      <c r="H169" s="42"/>
      <c r="I169" s="217"/>
      <c r="J169" s="42"/>
      <c r="K169" s="42"/>
      <c r="L169" s="46"/>
      <c r="M169" s="218"/>
      <c r="N169" s="219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145</v>
      </c>
      <c r="AU169" s="19" t="s">
        <v>81</v>
      </c>
    </row>
    <row r="170" s="14" customFormat="1">
      <c r="A170" s="14"/>
      <c r="B170" s="231"/>
      <c r="C170" s="232"/>
      <c r="D170" s="222" t="s">
        <v>147</v>
      </c>
      <c r="E170" s="233" t="s">
        <v>19</v>
      </c>
      <c r="F170" s="234" t="s">
        <v>217</v>
      </c>
      <c r="G170" s="232"/>
      <c r="H170" s="235">
        <v>896.5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1" t="s">
        <v>147</v>
      </c>
      <c r="AU170" s="241" t="s">
        <v>81</v>
      </c>
      <c r="AV170" s="14" t="s">
        <v>81</v>
      </c>
      <c r="AW170" s="14" t="s">
        <v>33</v>
      </c>
      <c r="AX170" s="14" t="s">
        <v>72</v>
      </c>
      <c r="AY170" s="241" t="s">
        <v>135</v>
      </c>
    </row>
    <row r="171" s="15" customFormat="1">
      <c r="A171" s="15"/>
      <c r="B171" s="242"/>
      <c r="C171" s="243"/>
      <c r="D171" s="222" t="s">
        <v>147</v>
      </c>
      <c r="E171" s="244" t="s">
        <v>19</v>
      </c>
      <c r="F171" s="245" t="s">
        <v>150</v>
      </c>
      <c r="G171" s="243"/>
      <c r="H171" s="246">
        <v>896.5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2" t="s">
        <v>147</v>
      </c>
      <c r="AU171" s="252" t="s">
        <v>81</v>
      </c>
      <c r="AV171" s="15" t="s">
        <v>143</v>
      </c>
      <c r="AW171" s="15" t="s">
        <v>33</v>
      </c>
      <c r="AX171" s="15" t="s">
        <v>79</v>
      </c>
      <c r="AY171" s="252" t="s">
        <v>135</v>
      </c>
    </row>
    <row r="172" s="2" customFormat="1" ht="16.5" customHeight="1">
      <c r="A172" s="40"/>
      <c r="B172" s="41"/>
      <c r="C172" s="202" t="s">
        <v>218</v>
      </c>
      <c r="D172" s="202" t="s">
        <v>138</v>
      </c>
      <c r="E172" s="203" t="s">
        <v>219</v>
      </c>
      <c r="F172" s="204" t="s">
        <v>220</v>
      </c>
      <c r="G172" s="205" t="s">
        <v>141</v>
      </c>
      <c r="H172" s="206">
        <v>409.007</v>
      </c>
      <c r="I172" s="207"/>
      <c r="J172" s="208">
        <f>ROUND(I172*H172,2)</f>
        <v>0</v>
      </c>
      <c r="K172" s="204" t="s">
        <v>142</v>
      </c>
      <c r="L172" s="46"/>
      <c r="M172" s="209" t="s">
        <v>19</v>
      </c>
      <c r="N172" s="210" t="s">
        <v>43</v>
      </c>
      <c r="O172" s="86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3" t="s">
        <v>143</v>
      </c>
      <c r="AT172" s="213" t="s">
        <v>138</v>
      </c>
      <c r="AU172" s="213" t="s">
        <v>81</v>
      </c>
      <c r="AY172" s="19" t="s">
        <v>135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9" t="s">
        <v>79</v>
      </c>
      <c r="BK172" s="214">
        <f>ROUND(I172*H172,2)</f>
        <v>0</v>
      </c>
      <c r="BL172" s="19" t="s">
        <v>143</v>
      </c>
      <c r="BM172" s="213" t="s">
        <v>221</v>
      </c>
    </row>
    <row r="173" s="2" customFormat="1">
      <c r="A173" s="40"/>
      <c r="B173" s="41"/>
      <c r="C173" s="42"/>
      <c r="D173" s="215" t="s">
        <v>145</v>
      </c>
      <c r="E173" s="42"/>
      <c r="F173" s="216" t="s">
        <v>222</v>
      </c>
      <c r="G173" s="42"/>
      <c r="H173" s="42"/>
      <c r="I173" s="217"/>
      <c r="J173" s="42"/>
      <c r="K173" s="42"/>
      <c r="L173" s="46"/>
      <c r="M173" s="218"/>
      <c r="N173" s="219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145</v>
      </c>
      <c r="AU173" s="19" t="s">
        <v>81</v>
      </c>
    </row>
    <row r="174" s="13" customFormat="1">
      <c r="A174" s="13"/>
      <c r="B174" s="220"/>
      <c r="C174" s="221"/>
      <c r="D174" s="222" t="s">
        <v>147</v>
      </c>
      <c r="E174" s="223" t="s">
        <v>19</v>
      </c>
      <c r="F174" s="224" t="s">
        <v>171</v>
      </c>
      <c r="G174" s="221"/>
      <c r="H174" s="223" t="s">
        <v>19</v>
      </c>
      <c r="I174" s="225"/>
      <c r="J174" s="221"/>
      <c r="K174" s="221"/>
      <c r="L174" s="226"/>
      <c r="M174" s="227"/>
      <c r="N174" s="228"/>
      <c r="O174" s="228"/>
      <c r="P174" s="228"/>
      <c r="Q174" s="228"/>
      <c r="R174" s="228"/>
      <c r="S174" s="228"/>
      <c r="T174" s="22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0" t="s">
        <v>147</v>
      </c>
      <c r="AU174" s="230" t="s">
        <v>81</v>
      </c>
      <c r="AV174" s="13" t="s">
        <v>79</v>
      </c>
      <c r="AW174" s="13" t="s">
        <v>33</v>
      </c>
      <c r="AX174" s="13" t="s">
        <v>72</v>
      </c>
      <c r="AY174" s="230" t="s">
        <v>135</v>
      </c>
    </row>
    <row r="175" s="14" customFormat="1">
      <c r="A175" s="14"/>
      <c r="B175" s="231"/>
      <c r="C175" s="232"/>
      <c r="D175" s="222" t="s">
        <v>147</v>
      </c>
      <c r="E175" s="233" t="s">
        <v>19</v>
      </c>
      <c r="F175" s="234" t="s">
        <v>223</v>
      </c>
      <c r="G175" s="232"/>
      <c r="H175" s="235">
        <v>295.50999999999999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1" t="s">
        <v>147</v>
      </c>
      <c r="AU175" s="241" t="s">
        <v>81</v>
      </c>
      <c r="AV175" s="14" t="s">
        <v>81</v>
      </c>
      <c r="AW175" s="14" t="s">
        <v>33</v>
      </c>
      <c r="AX175" s="14" t="s">
        <v>72</v>
      </c>
      <c r="AY175" s="241" t="s">
        <v>135</v>
      </c>
    </row>
    <row r="176" s="14" customFormat="1">
      <c r="A176" s="14"/>
      <c r="B176" s="231"/>
      <c r="C176" s="232"/>
      <c r="D176" s="222" t="s">
        <v>147</v>
      </c>
      <c r="E176" s="233" t="s">
        <v>19</v>
      </c>
      <c r="F176" s="234" t="s">
        <v>224</v>
      </c>
      <c r="G176" s="232"/>
      <c r="H176" s="235">
        <v>23.73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1" t="s">
        <v>147</v>
      </c>
      <c r="AU176" s="241" t="s">
        <v>81</v>
      </c>
      <c r="AV176" s="14" t="s">
        <v>81</v>
      </c>
      <c r="AW176" s="14" t="s">
        <v>33</v>
      </c>
      <c r="AX176" s="14" t="s">
        <v>72</v>
      </c>
      <c r="AY176" s="241" t="s">
        <v>135</v>
      </c>
    </row>
    <row r="177" s="14" customFormat="1">
      <c r="A177" s="14"/>
      <c r="B177" s="231"/>
      <c r="C177" s="232"/>
      <c r="D177" s="222" t="s">
        <v>147</v>
      </c>
      <c r="E177" s="233" t="s">
        <v>19</v>
      </c>
      <c r="F177" s="234" t="s">
        <v>225</v>
      </c>
      <c r="G177" s="232"/>
      <c r="H177" s="235">
        <v>7.1500000000000004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1" t="s">
        <v>147</v>
      </c>
      <c r="AU177" s="241" t="s">
        <v>81</v>
      </c>
      <c r="AV177" s="14" t="s">
        <v>81</v>
      </c>
      <c r="AW177" s="14" t="s">
        <v>33</v>
      </c>
      <c r="AX177" s="14" t="s">
        <v>72</v>
      </c>
      <c r="AY177" s="241" t="s">
        <v>135</v>
      </c>
    </row>
    <row r="178" s="14" customFormat="1">
      <c r="A178" s="14"/>
      <c r="B178" s="231"/>
      <c r="C178" s="232"/>
      <c r="D178" s="222" t="s">
        <v>147</v>
      </c>
      <c r="E178" s="233" t="s">
        <v>19</v>
      </c>
      <c r="F178" s="234" t="s">
        <v>226</v>
      </c>
      <c r="G178" s="232"/>
      <c r="H178" s="235">
        <v>48.957000000000001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1" t="s">
        <v>147</v>
      </c>
      <c r="AU178" s="241" t="s">
        <v>81</v>
      </c>
      <c r="AV178" s="14" t="s">
        <v>81</v>
      </c>
      <c r="AW178" s="14" t="s">
        <v>33</v>
      </c>
      <c r="AX178" s="14" t="s">
        <v>72</v>
      </c>
      <c r="AY178" s="241" t="s">
        <v>135</v>
      </c>
    </row>
    <row r="179" s="14" customFormat="1">
      <c r="A179" s="14"/>
      <c r="B179" s="231"/>
      <c r="C179" s="232"/>
      <c r="D179" s="222" t="s">
        <v>147</v>
      </c>
      <c r="E179" s="233" t="s">
        <v>19</v>
      </c>
      <c r="F179" s="234" t="s">
        <v>227</v>
      </c>
      <c r="G179" s="232"/>
      <c r="H179" s="235">
        <v>33.659999999999997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1" t="s">
        <v>147</v>
      </c>
      <c r="AU179" s="241" t="s">
        <v>81</v>
      </c>
      <c r="AV179" s="14" t="s">
        <v>81</v>
      </c>
      <c r="AW179" s="14" t="s">
        <v>33</v>
      </c>
      <c r="AX179" s="14" t="s">
        <v>72</v>
      </c>
      <c r="AY179" s="241" t="s">
        <v>135</v>
      </c>
    </row>
    <row r="180" s="15" customFormat="1">
      <c r="A180" s="15"/>
      <c r="B180" s="242"/>
      <c r="C180" s="243"/>
      <c r="D180" s="222" t="s">
        <v>147</v>
      </c>
      <c r="E180" s="244" t="s">
        <v>19</v>
      </c>
      <c r="F180" s="245" t="s">
        <v>150</v>
      </c>
      <c r="G180" s="243"/>
      <c r="H180" s="246">
        <v>409.007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2" t="s">
        <v>147</v>
      </c>
      <c r="AU180" s="252" t="s">
        <v>81</v>
      </c>
      <c r="AV180" s="15" t="s">
        <v>143</v>
      </c>
      <c r="AW180" s="15" t="s">
        <v>33</v>
      </c>
      <c r="AX180" s="15" t="s">
        <v>79</v>
      </c>
      <c r="AY180" s="252" t="s">
        <v>135</v>
      </c>
    </row>
    <row r="181" s="2" customFormat="1" ht="33" customHeight="1">
      <c r="A181" s="40"/>
      <c r="B181" s="41"/>
      <c r="C181" s="202" t="s">
        <v>228</v>
      </c>
      <c r="D181" s="202" t="s">
        <v>138</v>
      </c>
      <c r="E181" s="203" t="s">
        <v>229</v>
      </c>
      <c r="F181" s="204" t="s">
        <v>230</v>
      </c>
      <c r="G181" s="205" t="s">
        <v>141</v>
      </c>
      <c r="H181" s="206">
        <v>48.957000000000001</v>
      </c>
      <c r="I181" s="207"/>
      <c r="J181" s="208">
        <f>ROUND(I181*H181,2)</f>
        <v>0</v>
      </c>
      <c r="K181" s="204" t="s">
        <v>142</v>
      </c>
      <c r="L181" s="46"/>
      <c r="M181" s="209" t="s">
        <v>19</v>
      </c>
      <c r="N181" s="210" t="s">
        <v>43</v>
      </c>
      <c r="O181" s="86"/>
      <c r="P181" s="211">
        <f>O181*H181</f>
        <v>0</v>
      </c>
      <c r="Q181" s="211">
        <v>0.026339999999999999</v>
      </c>
      <c r="R181" s="211">
        <f>Q181*H181</f>
        <v>1.28952738</v>
      </c>
      <c r="S181" s="211">
        <v>0</v>
      </c>
      <c r="T181" s="21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3" t="s">
        <v>143</v>
      </c>
      <c r="AT181" s="213" t="s">
        <v>138</v>
      </c>
      <c r="AU181" s="213" t="s">
        <v>81</v>
      </c>
      <c r="AY181" s="19" t="s">
        <v>135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9" t="s">
        <v>79</v>
      </c>
      <c r="BK181" s="214">
        <f>ROUND(I181*H181,2)</f>
        <v>0</v>
      </c>
      <c r="BL181" s="19" t="s">
        <v>143</v>
      </c>
      <c r="BM181" s="213" t="s">
        <v>231</v>
      </c>
    </row>
    <row r="182" s="2" customFormat="1">
      <c r="A182" s="40"/>
      <c r="B182" s="41"/>
      <c r="C182" s="42"/>
      <c r="D182" s="215" t="s">
        <v>145</v>
      </c>
      <c r="E182" s="42"/>
      <c r="F182" s="216" t="s">
        <v>232</v>
      </c>
      <c r="G182" s="42"/>
      <c r="H182" s="42"/>
      <c r="I182" s="217"/>
      <c r="J182" s="42"/>
      <c r="K182" s="42"/>
      <c r="L182" s="46"/>
      <c r="M182" s="218"/>
      <c r="N182" s="219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145</v>
      </c>
      <c r="AU182" s="19" t="s">
        <v>81</v>
      </c>
    </row>
    <row r="183" s="13" customFormat="1">
      <c r="A183" s="13"/>
      <c r="B183" s="220"/>
      <c r="C183" s="221"/>
      <c r="D183" s="222" t="s">
        <v>147</v>
      </c>
      <c r="E183" s="223" t="s">
        <v>19</v>
      </c>
      <c r="F183" s="224" t="s">
        <v>171</v>
      </c>
      <c r="G183" s="221"/>
      <c r="H183" s="223" t="s">
        <v>19</v>
      </c>
      <c r="I183" s="225"/>
      <c r="J183" s="221"/>
      <c r="K183" s="221"/>
      <c r="L183" s="226"/>
      <c r="M183" s="227"/>
      <c r="N183" s="228"/>
      <c r="O183" s="228"/>
      <c r="P183" s="228"/>
      <c r="Q183" s="228"/>
      <c r="R183" s="228"/>
      <c r="S183" s="228"/>
      <c r="T183" s="22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0" t="s">
        <v>147</v>
      </c>
      <c r="AU183" s="230" t="s">
        <v>81</v>
      </c>
      <c r="AV183" s="13" t="s">
        <v>79</v>
      </c>
      <c r="AW183" s="13" t="s">
        <v>33</v>
      </c>
      <c r="AX183" s="13" t="s">
        <v>72</v>
      </c>
      <c r="AY183" s="230" t="s">
        <v>135</v>
      </c>
    </row>
    <row r="184" s="14" customFormat="1">
      <c r="A184" s="14"/>
      <c r="B184" s="231"/>
      <c r="C184" s="232"/>
      <c r="D184" s="222" t="s">
        <v>147</v>
      </c>
      <c r="E184" s="233" t="s">
        <v>19</v>
      </c>
      <c r="F184" s="234" t="s">
        <v>226</v>
      </c>
      <c r="G184" s="232"/>
      <c r="H184" s="235">
        <v>48.957000000000001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1" t="s">
        <v>147</v>
      </c>
      <c r="AU184" s="241" t="s">
        <v>81</v>
      </c>
      <c r="AV184" s="14" t="s">
        <v>81</v>
      </c>
      <c r="AW184" s="14" t="s">
        <v>33</v>
      </c>
      <c r="AX184" s="14" t="s">
        <v>72</v>
      </c>
      <c r="AY184" s="241" t="s">
        <v>135</v>
      </c>
    </row>
    <row r="185" s="15" customFormat="1">
      <c r="A185" s="15"/>
      <c r="B185" s="242"/>
      <c r="C185" s="243"/>
      <c r="D185" s="222" t="s">
        <v>147</v>
      </c>
      <c r="E185" s="244" t="s">
        <v>19</v>
      </c>
      <c r="F185" s="245" t="s">
        <v>150</v>
      </c>
      <c r="G185" s="243"/>
      <c r="H185" s="246">
        <v>48.957000000000001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2" t="s">
        <v>147</v>
      </c>
      <c r="AU185" s="252" t="s">
        <v>81</v>
      </c>
      <c r="AV185" s="15" t="s">
        <v>143</v>
      </c>
      <c r="AW185" s="15" t="s">
        <v>33</v>
      </c>
      <c r="AX185" s="15" t="s">
        <v>79</v>
      </c>
      <c r="AY185" s="252" t="s">
        <v>135</v>
      </c>
    </row>
    <row r="186" s="2" customFormat="1" ht="21.75" customHeight="1">
      <c r="A186" s="40"/>
      <c r="B186" s="41"/>
      <c r="C186" s="202" t="s">
        <v>8</v>
      </c>
      <c r="D186" s="202" t="s">
        <v>138</v>
      </c>
      <c r="E186" s="203" t="s">
        <v>233</v>
      </c>
      <c r="F186" s="204" t="s">
        <v>234</v>
      </c>
      <c r="G186" s="205" t="s">
        <v>214</v>
      </c>
      <c r="H186" s="206">
        <v>324</v>
      </c>
      <c r="I186" s="207"/>
      <c r="J186" s="208">
        <f>ROUND(I186*H186,2)</f>
        <v>0</v>
      </c>
      <c r="K186" s="204" t="s">
        <v>142</v>
      </c>
      <c r="L186" s="46"/>
      <c r="M186" s="209" t="s">
        <v>19</v>
      </c>
      <c r="N186" s="210" t="s">
        <v>43</v>
      </c>
      <c r="O186" s="86"/>
      <c r="P186" s="211">
        <f>O186*H186</f>
        <v>0</v>
      </c>
      <c r="Q186" s="211">
        <v>0.00084999999999999995</v>
      </c>
      <c r="R186" s="211">
        <f>Q186*H186</f>
        <v>0.27539999999999998</v>
      </c>
      <c r="S186" s="211">
        <v>0</v>
      </c>
      <c r="T186" s="212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3" t="s">
        <v>143</v>
      </c>
      <c r="AT186" s="213" t="s">
        <v>138</v>
      </c>
      <c r="AU186" s="213" t="s">
        <v>81</v>
      </c>
      <c r="AY186" s="19" t="s">
        <v>135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9" t="s">
        <v>79</v>
      </c>
      <c r="BK186" s="214">
        <f>ROUND(I186*H186,2)</f>
        <v>0</v>
      </c>
      <c r="BL186" s="19" t="s">
        <v>143</v>
      </c>
      <c r="BM186" s="213" t="s">
        <v>235</v>
      </c>
    </row>
    <row r="187" s="2" customFormat="1">
      <c r="A187" s="40"/>
      <c r="B187" s="41"/>
      <c r="C187" s="42"/>
      <c r="D187" s="215" t="s">
        <v>145</v>
      </c>
      <c r="E187" s="42"/>
      <c r="F187" s="216" t="s">
        <v>236</v>
      </c>
      <c r="G187" s="42"/>
      <c r="H187" s="42"/>
      <c r="I187" s="217"/>
      <c r="J187" s="42"/>
      <c r="K187" s="42"/>
      <c r="L187" s="46"/>
      <c r="M187" s="218"/>
      <c r="N187" s="219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145</v>
      </c>
      <c r="AU187" s="19" t="s">
        <v>81</v>
      </c>
    </row>
    <row r="188" s="13" customFormat="1">
      <c r="A188" s="13"/>
      <c r="B188" s="220"/>
      <c r="C188" s="221"/>
      <c r="D188" s="222" t="s">
        <v>147</v>
      </c>
      <c r="E188" s="223" t="s">
        <v>19</v>
      </c>
      <c r="F188" s="224" t="s">
        <v>237</v>
      </c>
      <c r="G188" s="221"/>
      <c r="H188" s="223" t="s">
        <v>19</v>
      </c>
      <c r="I188" s="225"/>
      <c r="J188" s="221"/>
      <c r="K188" s="221"/>
      <c r="L188" s="226"/>
      <c r="M188" s="227"/>
      <c r="N188" s="228"/>
      <c r="O188" s="228"/>
      <c r="P188" s="228"/>
      <c r="Q188" s="228"/>
      <c r="R188" s="228"/>
      <c r="S188" s="228"/>
      <c r="T188" s="22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0" t="s">
        <v>147</v>
      </c>
      <c r="AU188" s="230" t="s">
        <v>81</v>
      </c>
      <c r="AV188" s="13" t="s">
        <v>79</v>
      </c>
      <c r="AW188" s="13" t="s">
        <v>33</v>
      </c>
      <c r="AX188" s="13" t="s">
        <v>72</v>
      </c>
      <c r="AY188" s="230" t="s">
        <v>135</v>
      </c>
    </row>
    <row r="189" s="14" customFormat="1">
      <c r="A189" s="14"/>
      <c r="B189" s="231"/>
      <c r="C189" s="232"/>
      <c r="D189" s="222" t="s">
        <v>147</v>
      </c>
      <c r="E189" s="233" t="s">
        <v>19</v>
      </c>
      <c r="F189" s="234" t="s">
        <v>238</v>
      </c>
      <c r="G189" s="232"/>
      <c r="H189" s="235">
        <v>324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1" t="s">
        <v>147</v>
      </c>
      <c r="AU189" s="241" t="s">
        <v>81</v>
      </c>
      <c r="AV189" s="14" t="s">
        <v>81</v>
      </c>
      <c r="AW189" s="14" t="s">
        <v>33</v>
      </c>
      <c r="AX189" s="14" t="s">
        <v>72</v>
      </c>
      <c r="AY189" s="241" t="s">
        <v>135</v>
      </c>
    </row>
    <row r="190" s="15" customFormat="1">
      <c r="A190" s="15"/>
      <c r="B190" s="242"/>
      <c r="C190" s="243"/>
      <c r="D190" s="222" t="s">
        <v>147</v>
      </c>
      <c r="E190" s="244" t="s">
        <v>19</v>
      </c>
      <c r="F190" s="245" t="s">
        <v>150</v>
      </c>
      <c r="G190" s="243"/>
      <c r="H190" s="246">
        <v>324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2" t="s">
        <v>147</v>
      </c>
      <c r="AU190" s="252" t="s">
        <v>81</v>
      </c>
      <c r="AV190" s="15" t="s">
        <v>143</v>
      </c>
      <c r="AW190" s="15" t="s">
        <v>33</v>
      </c>
      <c r="AX190" s="15" t="s">
        <v>79</v>
      </c>
      <c r="AY190" s="252" t="s">
        <v>135</v>
      </c>
    </row>
    <row r="191" s="12" customFormat="1" ht="22.8" customHeight="1">
      <c r="A191" s="12"/>
      <c r="B191" s="186"/>
      <c r="C191" s="187"/>
      <c r="D191" s="188" t="s">
        <v>71</v>
      </c>
      <c r="E191" s="200" t="s">
        <v>194</v>
      </c>
      <c r="F191" s="200" t="s">
        <v>239</v>
      </c>
      <c r="G191" s="187"/>
      <c r="H191" s="187"/>
      <c r="I191" s="190"/>
      <c r="J191" s="201">
        <f>BK191</f>
        <v>0</v>
      </c>
      <c r="K191" s="187"/>
      <c r="L191" s="192"/>
      <c r="M191" s="193"/>
      <c r="N191" s="194"/>
      <c r="O191" s="194"/>
      <c r="P191" s="195">
        <f>SUM(P192:P259)</f>
        <v>0</v>
      </c>
      <c r="Q191" s="194"/>
      <c r="R191" s="195">
        <f>SUM(R192:R259)</f>
        <v>0.6439777000000001</v>
      </c>
      <c r="S191" s="194"/>
      <c r="T191" s="196">
        <f>SUM(T192:T259)</f>
        <v>18.232568000000001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7" t="s">
        <v>79</v>
      </c>
      <c r="AT191" s="198" t="s">
        <v>71</v>
      </c>
      <c r="AU191" s="198" t="s">
        <v>79</v>
      </c>
      <c r="AY191" s="197" t="s">
        <v>135</v>
      </c>
      <c r="BK191" s="199">
        <f>SUM(BK192:BK259)</f>
        <v>0</v>
      </c>
    </row>
    <row r="192" s="2" customFormat="1" ht="24.15" customHeight="1">
      <c r="A192" s="40"/>
      <c r="B192" s="41"/>
      <c r="C192" s="202" t="s">
        <v>240</v>
      </c>
      <c r="D192" s="202" t="s">
        <v>138</v>
      </c>
      <c r="E192" s="203" t="s">
        <v>241</v>
      </c>
      <c r="F192" s="204" t="s">
        <v>242</v>
      </c>
      <c r="G192" s="205" t="s">
        <v>214</v>
      </c>
      <c r="H192" s="206">
        <v>324</v>
      </c>
      <c r="I192" s="207"/>
      <c r="J192" s="208">
        <f>ROUND(I192*H192,2)</f>
        <v>0</v>
      </c>
      <c r="K192" s="204" t="s">
        <v>142</v>
      </c>
      <c r="L192" s="46"/>
      <c r="M192" s="209" t="s">
        <v>19</v>
      </c>
      <c r="N192" s="210" t="s">
        <v>43</v>
      </c>
      <c r="O192" s="86"/>
      <c r="P192" s="211">
        <f>O192*H192</f>
        <v>0</v>
      </c>
      <c r="Q192" s="211">
        <v>0.00034000000000000002</v>
      </c>
      <c r="R192" s="211">
        <f>Q192*H192</f>
        <v>0.11016000000000001</v>
      </c>
      <c r="S192" s="211">
        <v>0</v>
      </c>
      <c r="T192" s="21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3" t="s">
        <v>143</v>
      </c>
      <c r="AT192" s="213" t="s">
        <v>138</v>
      </c>
      <c r="AU192" s="213" t="s">
        <v>81</v>
      </c>
      <c r="AY192" s="19" t="s">
        <v>135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9" t="s">
        <v>79</v>
      </c>
      <c r="BK192" s="214">
        <f>ROUND(I192*H192,2)</f>
        <v>0</v>
      </c>
      <c r="BL192" s="19" t="s">
        <v>143</v>
      </c>
      <c r="BM192" s="213" t="s">
        <v>243</v>
      </c>
    </row>
    <row r="193" s="2" customFormat="1">
      <c r="A193" s="40"/>
      <c r="B193" s="41"/>
      <c r="C193" s="42"/>
      <c r="D193" s="215" t="s">
        <v>145</v>
      </c>
      <c r="E193" s="42"/>
      <c r="F193" s="216" t="s">
        <v>244</v>
      </c>
      <c r="G193" s="42"/>
      <c r="H193" s="42"/>
      <c r="I193" s="217"/>
      <c r="J193" s="42"/>
      <c r="K193" s="42"/>
      <c r="L193" s="46"/>
      <c r="M193" s="218"/>
      <c r="N193" s="219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145</v>
      </c>
      <c r="AU193" s="19" t="s">
        <v>81</v>
      </c>
    </row>
    <row r="194" s="13" customFormat="1">
      <c r="A194" s="13"/>
      <c r="B194" s="220"/>
      <c r="C194" s="221"/>
      <c r="D194" s="222" t="s">
        <v>147</v>
      </c>
      <c r="E194" s="223" t="s">
        <v>19</v>
      </c>
      <c r="F194" s="224" t="s">
        <v>245</v>
      </c>
      <c r="G194" s="221"/>
      <c r="H194" s="223" t="s">
        <v>19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0" t="s">
        <v>147</v>
      </c>
      <c r="AU194" s="230" t="s">
        <v>81</v>
      </c>
      <c r="AV194" s="13" t="s">
        <v>79</v>
      </c>
      <c r="AW194" s="13" t="s">
        <v>33</v>
      </c>
      <c r="AX194" s="13" t="s">
        <v>72</v>
      </c>
      <c r="AY194" s="230" t="s">
        <v>135</v>
      </c>
    </row>
    <row r="195" s="14" customFormat="1">
      <c r="A195" s="14"/>
      <c r="B195" s="231"/>
      <c r="C195" s="232"/>
      <c r="D195" s="222" t="s">
        <v>147</v>
      </c>
      <c r="E195" s="233" t="s">
        <v>19</v>
      </c>
      <c r="F195" s="234" t="s">
        <v>246</v>
      </c>
      <c r="G195" s="232"/>
      <c r="H195" s="235">
        <v>324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1" t="s">
        <v>147</v>
      </c>
      <c r="AU195" s="241" t="s">
        <v>81</v>
      </c>
      <c r="AV195" s="14" t="s">
        <v>81</v>
      </c>
      <c r="AW195" s="14" t="s">
        <v>33</v>
      </c>
      <c r="AX195" s="14" t="s">
        <v>72</v>
      </c>
      <c r="AY195" s="241" t="s">
        <v>135</v>
      </c>
    </row>
    <row r="196" s="15" customFormat="1">
      <c r="A196" s="15"/>
      <c r="B196" s="242"/>
      <c r="C196" s="243"/>
      <c r="D196" s="222" t="s">
        <v>147</v>
      </c>
      <c r="E196" s="244" t="s">
        <v>19</v>
      </c>
      <c r="F196" s="245" t="s">
        <v>150</v>
      </c>
      <c r="G196" s="243"/>
      <c r="H196" s="246">
        <v>324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2" t="s">
        <v>147</v>
      </c>
      <c r="AU196" s="252" t="s">
        <v>81</v>
      </c>
      <c r="AV196" s="15" t="s">
        <v>143</v>
      </c>
      <c r="AW196" s="15" t="s">
        <v>33</v>
      </c>
      <c r="AX196" s="15" t="s">
        <v>79</v>
      </c>
      <c r="AY196" s="252" t="s">
        <v>135</v>
      </c>
    </row>
    <row r="197" s="2" customFormat="1" ht="16.5" customHeight="1">
      <c r="A197" s="40"/>
      <c r="B197" s="41"/>
      <c r="C197" s="253" t="s">
        <v>247</v>
      </c>
      <c r="D197" s="253" t="s">
        <v>248</v>
      </c>
      <c r="E197" s="254" t="s">
        <v>249</v>
      </c>
      <c r="F197" s="255" t="s">
        <v>250</v>
      </c>
      <c r="G197" s="256" t="s">
        <v>214</v>
      </c>
      <c r="H197" s="257">
        <v>324</v>
      </c>
      <c r="I197" s="258"/>
      <c r="J197" s="259">
        <f>ROUND(I197*H197,2)</f>
        <v>0</v>
      </c>
      <c r="K197" s="255" t="s">
        <v>142</v>
      </c>
      <c r="L197" s="260"/>
      <c r="M197" s="261" t="s">
        <v>19</v>
      </c>
      <c r="N197" s="262" t="s">
        <v>43</v>
      </c>
      <c r="O197" s="86"/>
      <c r="P197" s="211">
        <f>O197*H197</f>
        <v>0</v>
      </c>
      <c r="Q197" s="211">
        <v>0.001</v>
      </c>
      <c r="R197" s="211">
        <f>Q197*H197</f>
        <v>0.32400000000000001</v>
      </c>
      <c r="S197" s="211">
        <v>0</v>
      </c>
      <c r="T197" s="212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3" t="s">
        <v>189</v>
      </c>
      <c r="AT197" s="213" t="s">
        <v>248</v>
      </c>
      <c r="AU197" s="213" t="s">
        <v>81</v>
      </c>
      <c r="AY197" s="19" t="s">
        <v>135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9" t="s">
        <v>79</v>
      </c>
      <c r="BK197" s="214">
        <f>ROUND(I197*H197,2)</f>
        <v>0</v>
      </c>
      <c r="BL197" s="19" t="s">
        <v>143</v>
      </c>
      <c r="BM197" s="213" t="s">
        <v>251</v>
      </c>
    </row>
    <row r="198" s="2" customFormat="1">
      <c r="A198" s="40"/>
      <c r="B198" s="41"/>
      <c r="C198" s="42"/>
      <c r="D198" s="215" t="s">
        <v>145</v>
      </c>
      <c r="E198" s="42"/>
      <c r="F198" s="216" t="s">
        <v>252</v>
      </c>
      <c r="G198" s="42"/>
      <c r="H198" s="42"/>
      <c r="I198" s="217"/>
      <c r="J198" s="42"/>
      <c r="K198" s="42"/>
      <c r="L198" s="46"/>
      <c r="M198" s="218"/>
      <c r="N198" s="219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145</v>
      </c>
      <c r="AU198" s="19" t="s">
        <v>81</v>
      </c>
    </row>
    <row r="199" s="13" customFormat="1">
      <c r="A199" s="13"/>
      <c r="B199" s="220"/>
      <c r="C199" s="221"/>
      <c r="D199" s="222" t="s">
        <v>147</v>
      </c>
      <c r="E199" s="223" t="s">
        <v>19</v>
      </c>
      <c r="F199" s="224" t="s">
        <v>245</v>
      </c>
      <c r="G199" s="221"/>
      <c r="H199" s="223" t="s">
        <v>19</v>
      </c>
      <c r="I199" s="225"/>
      <c r="J199" s="221"/>
      <c r="K199" s="221"/>
      <c r="L199" s="226"/>
      <c r="M199" s="227"/>
      <c r="N199" s="228"/>
      <c r="O199" s="228"/>
      <c r="P199" s="228"/>
      <c r="Q199" s="228"/>
      <c r="R199" s="228"/>
      <c r="S199" s="228"/>
      <c r="T199" s="22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0" t="s">
        <v>147</v>
      </c>
      <c r="AU199" s="230" t="s">
        <v>81</v>
      </c>
      <c r="AV199" s="13" t="s">
        <v>79</v>
      </c>
      <c r="AW199" s="13" t="s">
        <v>33</v>
      </c>
      <c r="AX199" s="13" t="s">
        <v>72</v>
      </c>
      <c r="AY199" s="230" t="s">
        <v>135</v>
      </c>
    </row>
    <row r="200" s="14" customFormat="1">
      <c r="A200" s="14"/>
      <c r="B200" s="231"/>
      <c r="C200" s="232"/>
      <c r="D200" s="222" t="s">
        <v>147</v>
      </c>
      <c r="E200" s="233" t="s">
        <v>19</v>
      </c>
      <c r="F200" s="234" t="s">
        <v>246</v>
      </c>
      <c r="G200" s="232"/>
      <c r="H200" s="235">
        <v>324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1" t="s">
        <v>147</v>
      </c>
      <c r="AU200" s="241" t="s">
        <v>81</v>
      </c>
      <c r="AV200" s="14" t="s">
        <v>81</v>
      </c>
      <c r="AW200" s="14" t="s">
        <v>33</v>
      </c>
      <c r="AX200" s="14" t="s">
        <v>72</v>
      </c>
      <c r="AY200" s="241" t="s">
        <v>135</v>
      </c>
    </row>
    <row r="201" s="15" customFormat="1">
      <c r="A201" s="15"/>
      <c r="B201" s="242"/>
      <c r="C201" s="243"/>
      <c r="D201" s="222" t="s">
        <v>147</v>
      </c>
      <c r="E201" s="244" t="s">
        <v>19</v>
      </c>
      <c r="F201" s="245" t="s">
        <v>150</v>
      </c>
      <c r="G201" s="243"/>
      <c r="H201" s="246">
        <v>324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2" t="s">
        <v>147</v>
      </c>
      <c r="AU201" s="252" t="s">
        <v>81</v>
      </c>
      <c r="AV201" s="15" t="s">
        <v>143</v>
      </c>
      <c r="AW201" s="15" t="s">
        <v>33</v>
      </c>
      <c r="AX201" s="15" t="s">
        <v>79</v>
      </c>
      <c r="AY201" s="252" t="s">
        <v>135</v>
      </c>
    </row>
    <row r="202" s="2" customFormat="1" ht="24.15" customHeight="1">
      <c r="A202" s="40"/>
      <c r="B202" s="41"/>
      <c r="C202" s="202" t="s">
        <v>253</v>
      </c>
      <c r="D202" s="202" t="s">
        <v>138</v>
      </c>
      <c r="E202" s="203" t="s">
        <v>254</v>
      </c>
      <c r="F202" s="204" t="s">
        <v>255</v>
      </c>
      <c r="G202" s="205" t="s">
        <v>256</v>
      </c>
      <c r="H202" s="206">
        <v>2</v>
      </c>
      <c r="I202" s="207"/>
      <c r="J202" s="208">
        <f>ROUND(I202*H202,2)</f>
        <v>0</v>
      </c>
      <c r="K202" s="204" t="s">
        <v>142</v>
      </c>
      <c r="L202" s="46"/>
      <c r="M202" s="209" t="s">
        <v>19</v>
      </c>
      <c r="N202" s="210" t="s">
        <v>43</v>
      </c>
      <c r="O202" s="86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3" t="s">
        <v>143</v>
      </c>
      <c r="AT202" s="213" t="s">
        <v>138</v>
      </c>
      <c r="AU202" s="213" t="s">
        <v>81</v>
      </c>
      <c r="AY202" s="19" t="s">
        <v>135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9" t="s">
        <v>79</v>
      </c>
      <c r="BK202" s="214">
        <f>ROUND(I202*H202,2)</f>
        <v>0</v>
      </c>
      <c r="BL202" s="19" t="s">
        <v>143</v>
      </c>
      <c r="BM202" s="213" t="s">
        <v>257</v>
      </c>
    </row>
    <row r="203" s="2" customFormat="1">
      <c r="A203" s="40"/>
      <c r="B203" s="41"/>
      <c r="C203" s="42"/>
      <c r="D203" s="215" t="s">
        <v>145</v>
      </c>
      <c r="E203" s="42"/>
      <c r="F203" s="216" t="s">
        <v>258</v>
      </c>
      <c r="G203" s="42"/>
      <c r="H203" s="42"/>
      <c r="I203" s="217"/>
      <c r="J203" s="42"/>
      <c r="K203" s="42"/>
      <c r="L203" s="46"/>
      <c r="M203" s="218"/>
      <c r="N203" s="219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145</v>
      </c>
      <c r="AU203" s="19" t="s">
        <v>81</v>
      </c>
    </row>
    <row r="204" s="14" customFormat="1">
      <c r="A204" s="14"/>
      <c r="B204" s="231"/>
      <c r="C204" s="232"/>
      <c r="D204" s="222" t="s">
        <v>147</v>
      </c>
      <c r="E204" s="233" t="s">
        <v>19</v>
      </c>
      <c r="F204" s="234" t="s">
        <v>259</v>
      </c>
      <c r="G204" s="232"/>
      <c r="H204" s="235">
        <v>2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1" t="s">
        <v>147</v>
      </c>
      <c r="AU204" s="241" t="s">
        <v>81</v>
      </c>
      <c r="AV204" s="14" t="s">
        <v>81</v>
      </c>
      <c r="AW204" s="14" t="s">
        <v>33</v>
      </c>
      <c r="AX204" s="14" t="s">
        <v>72</v>
      </c>
      <c r="AY204" s="241" t="s">
        <v>135</v>
      </c>
    </row>
    <row r="205" s="15" customFormat="1">
      <c r="A205" s="15"/>
      <c r="B205" s="242"/>
      <c r="C205" s="243"/>
      <c r="D205" s="222" t="s">
        <v>147</v>
      </c>
      <c r="E205" s="244" t="s">
        <v>19</v>
      </c>
      <c r="F205" s="245" t="s">
        <v>150</v>
      </c>
      <c r="G205" s="243"/>
      <c r="H205" s="246">
        <v>2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2" t="s">
        <v>147</v>
      </c>
      <c r="AU205" s="252" t="s">
        <v>81</v>
      </c>
      <c r="AV205" s="15" t="s">
        <v>143</v>
      </c>
      <c r="AW205" s="15" t="s">
        <v>33</v>
      </c>
      <c r="AX205" s="15" t="s">
        <v>79</v>
      </c>
      <c r="AY205" s="252" t="s">
        <v>135</v>
      </c>
    </row>
    <row r="206" s="2" customFormat="1" ht="24.15" customHeight="1">
      <c r="A206" s="40"/>
      <c r="B206" s="41"/>
      <c r="C206" s="202" t="s">
        <v>260</v>
      </c>
      <c r="D206" s="202" t="s">
        <v>138</v>
      </c>
      <c r="E206" s="203" t="s">
        <v>261</v>
      </c>
      <c r="F206" s="204" t="s">
        <v>262</v>
      </c>
      <c r="G206" s="205" t="s">
        <v>256</v>
      </c>
      <c r="H206" s="206">
        <v>92</v>
      </c>
      <c r="I206" s="207"/>
      <c r="J206" s="208">
        <f>ROUND(I206*H206,2)</f>
        <v>0</v>
      </c>
      <c r="K206" s="204" t="s">
        <v>142</v>
      </c>
      <c r="L206" s="46"/>
      <c r="M206" s="209" t="s">
        <v>19</v>
      </c>
      <c r="N206" s="210" t="s">
        <v>43</v>
      </c>
      <c r="O206" s="86"/>
      <c r="P206" s="211">
        <f>O206*H206</f>
        <v>0</v>
      </c>
      <c r="Q206" s="211">
        <v>0</v>
      </c>
      <c r="R206" s="211">
        <f>Q206*H206</f>
        <v>0</v>
      </c>
      <c r="S206" s="211">
        <v>0</v>
      </c>
      <c r="T206" s="212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3" t="s">
        <v>143</v>
      </c>
      <c r="AT206" s="213" t="s">
        <v>138</v>
      </c>
      <c r="AU206" s="213" t="s">
        <v>81</v>
      </c>
      <c r="AY206" s="19" t="s">
        <v>135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9" t="s">
        <v>79</v>
      </c>
      <c r="BK206" s="214">
        <f>ROUND(I206*H206,2)</f>
        <v>0</v>
      </c>
      <c r="BL206" s="19" t="s">
        <v>143</v>
      </c>
      <c r="BM206" s="213" t="s">
        <v>263</v>
      </c>
    </row>
    <row r="207" s="2" customFormat="1">
      <c r="A207" s="40"/>
      <c r="B207" s="41"/>
      <c r="C207" s="42"/>
      <c r="D207" s="215" t="s">
        <v>145</v>
      </c>
      <c r="E207" s="42"/>
      <c r="F207" s="216" t="s">
        <v>264</v>
      </c>
      <c r="G207" s="42"/>
      <c r="H207" s="42"/>
      <c r="I207" s="217"/>
      <c r="J207" s="42"/>
      <c r="K207" s="42"/>
      <c r="L207" s="46"/>
      <c r="M207" s="218"/>
      <c r="N207" s="219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145</v>
      </c>
      <c r="AU207" s="19" t="s">
        <v>81</v>
      </c>
    </row>
    <row r="208" s="14" customFormat="1">
      <c r="A208" s="14"/>
      <c r="B208" s="231"/>
      <c r="C208" s="232"/>
      <c r="D208" s="222" t="s">
        <v>147</v>
      </c>
      <c r="E208" s="233" t="s">
        <v>19</v>
      </c>
      <c r="F208" s="234" t="s">
        <v>265</v>
      </c>
      <c r="G208" s="232"/>
      <c r="H208" s="235">
        <v>92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1" t="s">
        <v>147</v>
      </c>
      <c r="AU208" s="241" t="s">
        <v>81</v>
      </c>
      <c r="AV208" s="14" t="s">
        <v>81</v>
      </c>
      <c r="AW208" s="14" t="s">
        <v>33</v>
      </c>
      <c r="AX208" s="14" t="s">
        <v>72</v>
      </c>
      <c r="AY208" s="241" t="s">
        <v>135</v>
      </c>
    </row>
    <row r="209" s="15" customFormat="1">
      <c r="A209" s="15"/>
      <c r="B209" s="242"/>
      <c r="C209" s="243"/>
      <c r="D209" s="222" t="s">
        <v>147</v>
      </c>
      <c r="E209" s="244" t="s">
        <v>19</v>
      </c>
      <c r="F209" s="245" t="s">
        <v>150</v>
      </c>
      <c r="G209" s="243"/>
      <c r="H209" s="246">
        <v>92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2" t="s">
        <v>147</v>
      </c>
      <c r="AU209" s="252" t="s">
        <v>81</v>
      </c>
      <c r="AV209" s="15" t="s">
        <v>143</v>
      </c>
      <c r="AW209" s="15" t="s">
        <v>33</v>
      </c>
      <c r="AX209" s="15" t="s">
        <v>79</v>
      </c>
      <c r="AY209" s="252" t="s">
        <v>135</v>
      </c>
    </row>
    <row r="210" s="2" customFormat="1" ht="24.15" customHeight="1">
      <c r="A210" s="40"/>
      <c r="B210" s="41"/>
      <c r="C210" s="202" t="s">
        <v>266</v>
      </c>
      <c r="D210" s="202" t="s">
        <v>138</v>
      </c>
      <c r="E210" s="203" t="s">
        <v>267</v>
      </c>
      <c r="F210" s="204" t="s">
        <v>268</v>
      </c>
      <c r="G210" s="205" t="s">
        <v>256</v>
      </c>
      <c r="H210" s="206">
        <v>2</v>
      </c>
      <c r="I210" s="207"/>
      <c r="J210" s="208">
        <f>ROUND(I210*H210,2)</f>
        <v>0</v>
      </c>
      <c r="K210" s="204" t="s">
        <v>142</v>
      </c>
      <c r="L210" s="46"/>
      <c r="M210" s="209" t="s">
        <v>19</v>
      </c>
      <c r="N210" s="210" t="s">
        <v>43</v>
      </c>
      <c r="O210" s="86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3" t="s">
        <v>143</v>
      </c>
      <c r="AT210" s="213" t="s">
        <v>138</v>
      </c>
      <c r="AU210" s="213" t="s">
        <v>81</v>
      </c>
      <c r="AY210" s="19" t="s">
        <v>135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9" t="s">
        <v>79</v>
      </c>
      <c r="BK210" s="214">
        <f>ROUND(I210*H210,2)</f>
        <v>0</v>
      </c>
      <c r="BL210" s="19" t="s">
        <v>143</v>
      </c>
      <c r="BM210" s="213" t="s">
        <v>269</v>
      </c>
    </row>
    <row r="211" s="2" customFormat="1">
      <c r="A211" s="40"/>
      <c r="B211" s="41"/>
      <c r="C211" s="42"/>
      <c r="D211" s="215" t="s">
        <v>145</v>
      </c>
      <c r="E211" s="42"/>
      <c r="F211" s="216" t="s">
        <v>270</v>
      </c>
      <c r="G211" s="42"/>
      <c r="H211" s="42"/>
      <c r="I211" s="217"/>
      <c r="J211" s="42"/>
      <c r="K211" s="42"/>
      <c r="L211" s="46"/>
      <c r="M211" s="218"/>
      <c r="N211" s="219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145</v>
      </c>
      <c r="AU211" s="19" t="s">
        <v>81</v>
      </c>
    </row>
    <row r="212" s="14" customFormat="1">
      <c r="A212" s="14"/>
      <c r="B212" s="231"/>
      <c r="C212" s="232"/>
      <c r="D212" s="222" t="s">
        <v>147</v>
      </c>
      <c r="E212" s="233" t="s">
        <v>19</v>
      </c>
      <c r="F212" s="234" t="s">
        <v>259</v>
      </c>
      <c r="G212" s="232"/>
      <c r="H212" s="235">
        <v>2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1" t="s">
        <v>147</v>
      </c>
      <c r="AU212" s="241" t="s">
        <v>81</v>
      </c>
      <c r="AV212" s="14" t="s">
        <v>81</v>
      </c>
      <c r="AW212" s="14" t="s">
        <v>33</v>
      </c>
      <c r="AX212" s="14" t="s">
        <v>72</v>
      </c>
      <c r="AY212" s="241" t="s">
        <v>135</v>
      </c>
    </row>
    <row r="213" s="15" customFormat="1">
      <c r="A213" s="15"/>
      <c r="B213" s="242"/>
      <c r="C213" s="243"/>
      <c r="D213" s="222" t="s">
        <v>147</v>
      </c>
      <c r="E213" s="244" t="s">
        <v>19</v>
      </c>
      <c r="F213" s="245" t="s">
        <v>150</v>
      </c>
      <c r="G213" s="243"/>
      <c r="H213" s="246">
        <v>2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2" t="s">
        <v>147</v>
      </c>
      <c r="AU213" s="252" t="s">
        <v>81</v>
      </c>
      <c r="AV213" s="15" t="s">
        <v>143</v>
      </c>
      <c r="AW213" s="15" t="s">
        <v>33</v>
      </c>
      <c r="AX213" s="15" t="s">
        <v>79</v>
      </c>
      <c r="AY213" s="252" t="s">
        <v>135</v>
      </c>
    </row>
    <row r="214" s="2" customFormat="1" ht="24.15" customHeight="1">
      <c r="A214" s="40"/>
      <c r="B214" s="41"/>
      <c r="C214" s="202" t="s">
        <v>7</v>
      </c>
      <c r="D214" s="202" t="s">
        <v>138</v>
      </c>
      <c r="E214" s="203" t="s">
        <v>271</v>
      </c>
      <c r="F214" s="204" t="s">
        <v>272</v>
      </c>
      <c r="G214" s="205" t="s">
        <v>214</v>
      </c>
      <c r="H214" s="206">
        <v>162</v>
      </c>
      <c r="I214" s="207"/>
      <c r="J214" s="208">
        <f>ROUND(I214*H214,2)</f>
        <v>0</v>
      </c>
      <c r="K214" s="204" t="s">
        <v>142</v>
      </c>
      <c r="L214" s="46"/>
      <c r="M214" s="209" t="s">
        <v>19</v>
      </c>
      <c r="N214" s="210" t="s">
        <v>43</v>
      </c>
      <c r="O214" s="86"/>
      <c r="P214" s="211">
        <f>O214*H214</f>
        <v>0</v>
      </c>
      <c r="Q214" s="211">
        <v>0.0012600000000000001</v>
      </c>
      <c r="R214" s="211">
        <f>Q214*H214</f>
        <v>0.20412</v>
      </c>
      <c r="S214" s="211">
        <v>0</v>
      </c>
      <c r="T214" s="212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3" t="s">
        <v>143</v>
      </c>
      <c r="AT214" s="213" t="s">
        <v>138</v>
      </c>
      <c r="AU214" s="213" t="s">
        <v>81</v>
      </c>
      <c r="AY214" s="19" t="s">
        <v>135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9" t="s">
        <v>79</v>
      </c>
      <c r="BK214" s="214">
        <f>ROUND(I214*H214,2)</f>
        <v>0</v>
      </c>
      <c r="BL214" s="19" t="s">
        <v>143</v>
      </c>
      <c r="BM214" s="213" t="s">
        <v>273</v>
      </c>
    </row>
    <row r="215" s="2" customFormat="1">
      <c r="A215" s="40"/>
      <c r="B215" s="41"/>
      <c r="C215" s="42"/>
      <c r="D215" s="215" t="s">
        <v>145</v>
      </c>
      <c r="E215" s="42"/>
      <c r="F215" s="216" t="s">
        <v>274</v>
      </c>
      <c r="G215" s="42"/>
      <c r="H215" s="42"/>
      <c r="I215" s="217"/>
      <c r="J215" s="42"/>
      <c r="K215" s="42"/>
      <c r="L215" s="46"/>
      <c r="M215" s="218"/>
      <c r="N215" s="219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145</v>
      </c>
      <c r="AU215" s="19" t="s">
        <v>81</v>
      </c>
    </row>
    <row r="216" s="13" customFormat="1">
      <c r="A216" s="13"/>
      <c r="B216" s="220"/>
      <c r="C216" s="221"/>
      <c r="D216" s="222" t="s">
        <v>147</v>
      </c>
      <c r="E216" s="223" t="s">
        <v>19</v>
      </c>
      <c r="F216" s="224" t="s">
        <v>237</v>
      </c>
      <c r="G216" s="221"/>
      <c r="H216" s="223" t="s">
        <v>19</v>
      </c>
      <c r="I216" s="225"/>
      <c r="J216" s="221"/>
      <c r="K216" s="221"/>
      <c r="L216" s="226"/>
      <c r="M216" s="227"/>
      <c r="N216" s="228"/>
      <c r="O216" s="228"/>
      <c r="P216" s="228"/>
      <c r="Q216" s="228"/>
      <c r="R216" s="228"/>
      <c r="S216" s="228"/>
      <c r="T216" s="22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0" t="s">
        <v>147</v>
      </c>
      <c r="AU216" s="230" t="s">
        <v>81</v>
      </c>
      <c r="AV216" s="13" t="s">
        <v>79</v>
      </c>
      <c r="AW216" s="13" t="s">
        <v>33</v>
      </c>
      <c r="AX216" s="13" t="s">
        <v>72</v>
      </c>
      <c r="AY216" s="230" t="s">
        <v>135</v>
      </c>
    </row>
    <row r="217" s="14" customFormat="1">
      <c r="A217" s="14"/>
      <c r="B217" s="231"/>
      <c r="C217" s="232"/>
      <c r="D217" s="222" t="s">
        <v>147</v>
      </c>
      <c r="E217" s="233" t="s">
        <v>19</v>
      </c>
      <c r="F217" s="234" t="s">
        <v>275</v>
      </c>
      <c r="G217" s="232"/>
      <c r="H217" s="235">
        <v>162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1" t="s">
        <v>147</v>
      </c>
      <c r="AU217" s="241" t="s">
        <v>81</v>
      </c>
      <c r="AV217" s="14" t="s">
        <v>81</v>
      </c>
      <c r="AW217" s="14" t="s">
        <v>33</v>
      </c>
      <c r="AX217" s="14" t="s">
        <v>72</v>
      </c>
      <c r="AY217" s="241" t="s">
        <v>135</v>
      </c>
    </row>
    <row r="218" s="15" customFormat="1">
      <c r="A218" s="15"/>
      <c r="B218" s="242"/>
      <c r="C218" s="243"/>
      <c r="D218" s="222" t="s">
        <v>147</v>
      </c>
      <c r="E218" s="244" t="s">
        <v>19</v>
      </c>
      <c r="F218" s="245" t="s">
        <v>150</v>
      </c>
      <c r="G218" s="243"/>
      <c r="H218" s="246">
        <v>162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2" t="s">
        <v>147</v>
      </c>
      <c r="AU218" s="252" t="s">
        <v>81</v>
      </c>
      <c r="AV218" s="15" t="s">
        <v>143</v>
      </c>
      <c r="AW218" s="15" t="s">
        <v>33</v>
      </c>
      <c r="AX218" s="15" t="s">
        <v>79</v>
      </c>
      <c r="AY218" s="252" t="s">
        <v>135</v>
      </c>
    </row>
    <row r="219" s="2" customFormat="1" ht="16.5" customHeight="1">
      <c r="A219" s="40"/>
      <c r="B219" s="41"/>
      <c r="C219" s="202" t="s">
        <v>276</v>
      </c>
      <c r="D219" s="202" t="s">
        <v>138</v>
      </c>
      <c r="E219" s="203" t="s">
        <v>277</v>
      </c>
      <c r="F219" s="204" t="s">
        <v>278</v>
      </c>
      <c r="G219" s="205" t="s">
        <v>154</v>
      </c>
      <c r="H219" s="206">
        <v>4.8959999999999999</v>
      </c>
      <c r="I219" s="207"/>
      <c r="J219" s="208">
        <f>ROUND(I219*H219,2)</f>
        <v>0</v>
      </c>
      <c r="K219" s="204" t="s">
        <v>142</v>
      </c>
      <c r="L219" s="46"/>
      <c r="M219" s="209" t="s">
        <v>19</v>
      </c>
      <c r="N219" s="210" t="s">
        <v>43</v>
      </c>
      <c r="O219" s="86"/>
      <c r="P219" s="211">
        <f>O219*H219</f>
        <v>0</v>
      </c>
      <c r="Q219" s="211">
        <v>0</v>
      </c>
      <c r="R219" s="211">
        <f>Q219*H219</f>
        <v>0</v>
      </c>
      <c r="S219" s="211">
        <v>2.2000000000000002</v>
      </c>
      <c r="T219" s="212">
        <f>S219*H219</f>
        <v>10.7712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3" t="s">
        <v>143</v>
      </c>
      <c r="AT219" s="213" t="s">
        <v>138</v>
      </c>
      <c r="AU219" s="213" t="s">
        <v>81</v>
      </c>
      <c r="AY219" s="19" t="s">
        <v>135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9" t="s">
        <v>79</v>
      </c>
      <c r="BK219" s="214">
        <f>ROUND(I219*H219,2)</f>
        <v>0</v>
      </c>
      <c r="BL219" s="19" t="s">
        <v>143</v>
      </c>
      <c r="BM219" s="213" t="s">
        <v>279</v>
      </c>
    </row>
    <row r="220" s="2" customFormat="1">
      <c r="A220" s="40"/>
      <c r="B220" s="41"/>
      <c r="C220" s="42"/>
      <c r="D220" s="215" t="s">
        <v>145</v>
      </c>
      <c r="E220" s="42"/>
      <c r="F220" s="216" t="s">
        <v>280</v>
      </c>
      <c r="G220" s="42"/>
      <c r="H220" s="42"/>
      <c r="I220" s="217"/>
      <c r="J220" s="42"/>
      <c r="K220" s="42"/>
      <c r="L220" s="46"/>
      <c r="M220" s="218"/>
      <c r="N220" s="219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145</v>
      </c>
      <c r="AU220" s="19" t="s">
        <v>81</v>
      </c>
    </row>
    <row r="221" s="13" customFormat="1">
      <c r="A221" s="13"/>
      <c r="B221" s="220"/>
      <c r="C221" s="221"/>
      <c r="D221" s="222" t="s">
        <v>147</v>
      </c>
      <c r="E221" s="223" t="s">
        <v>19</v>
      </c>
      <c r="F221" s="224" t="s">
        <v>281</v>
      </c>
      <c r="G221" s="221"/>
      <c r="H221" s="223" t="s">
        <v>19</v>
      </c>
      <c r="I221" s="225"/>
      <c r="J221" s="221"/>
      <c r="K221" s="221"/>
      <c r="L221" s="226"/>
      <c r="M221" s="227"/>
      <c r="N221" s="228"/>
      <c r="O221" s="228"/>
      <c r="P221" s="228"/>
      <c r="Q221" s="228"/>
      <c r="R221" s="228"/>
      <c r="S221" s="228"/>
      <c r="T221" s="22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0" t="s">
        <v>147</v>
      </c>
      <c r="AU221" s="230" t="s">
        <v>81</v>
      </c>
      <c r="AV221" s="13" t="s">
        <v>79</v>
      </c>
      <c r="AW221" s="13" t="s">
        <v>33</v>
      </c>
      <c r="AX221" s="13" t="s">
        <v>72</v>
      </c>
      <c r="AY221" s="230" t="s">
        <v>135</v>
      </c>
    </row>
    <row r="222" s="14" customFormat="1">
      <c r="A222" s="14"/>
      <c r="B222" s="231"/>
      <c r="C222" s="232"/>
      <c r="D222" s="222" t="s">
        <v>147</v>
      </c>
      <c r="E222" s="233" t="s">
        <v>19</v>
      </c>
      <c r="F222" s="234" t="s">
        <v>282</v>
      </c>
      <c r="G222" s="232"/>
      <c r="H222" s="235">
        <v>2.2469999999999999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1" t="s">
        <v>147</v>
      </c>
      <c r="AU222" s="241" t="s">
        <v>81</v>
      </c>
      <c r="AV222" s="14" t="s">
        <v>81</v>
      </c>
      <c r="AW222" s="14" t="s">
        <v>33</v>
      </c>
      <c r="AX222" s="14" t="s">
        <v>72</v>
      </c>
      <c r="AY222" s="241" t="s">
        <v>135</v>
      </c>
    </row>
    <row r="223" s="14" customFormat="1">
      <c r="A223" s="14"/>
      <c r="B223" s="231"/>
      <c r="C223" s="232"/>
      <c r="D223" s="222" t="s">
        <v>147</v>
      </c>
      <c r="E223" s="233" t="s">
        <v>19</v>
      </c>
      <c r="F223" s="234" t="s">
        <v>283</v>
      </c>
      <c r="G223" s="232"/>
      <c r="H223" s="235">
        <v>2.649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1" t="s">
        <v>147</v>
      </c>
      <c r="AU223" s="241" t="s">
        <v>81</v>
      </c>
      <c r="AV223" s="14" t="s">
        <v>81</v>
      </c>
      <c r="AW223" s="14" t="s">
        <v>33</v>
      </c>
      <c r="AX223" s="14" t="s">
        <v>72</v>
      </c>
      <c r="AY223" s="241" t="s">
        <v>135</v>
      </c>
    </row>
    <row r="224" s="15" customFormat="1">
      <c r="A224" s="15"/>
      <c r="B224" s="242"/>
      <c r="C224" s="243"/>
      <c r="D224" s="222" t="s">
        <v>147</v>
      </c>
      <c r="E224" s="244" t="s">
        <v>19</v>
      </c>
      <c r="F224" s="245" t="s">
        <v>150</v>
      </c>
      <c r="G224" s="243"/>
      <c r="H224" s="246">
        <v>4.8959999999999999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2" t="s">
        <v>147</v>
      </c>
      <c r="AU224" s="252" t="s">
        <v>81</v>
      </c>
      <c r="AV224" s="15" t="s">
        <v>143</v>
      </c>
      <c r="AW224" s="15" t="s">
        <v>33</v>
      </c>
      <c r="AX224" s="15" t="s">
        <v>79</v>
      </c>
      <c r="AY224" s="252" t="s">
        <v>135</v>
      </c>
    </row>
    <row r="225" s="2" customFormat="1" ht="16.5" customHeight="1">
      <c r="A225" s="40"/>
      <c r="B225" s="41"/>
      <c r="C225" s="202" t="s">
        <v>284</v>
      </c>
      <c r="D225" s="202" t="s">
        <v>138</v>
      </c>
      <c r="E225" s="203" t="s">
        <v>285</v>
      </c>
      <c r="F225" s="204" t="s">
        <v>286</v>
      </c>
      <c r="G225" s="205" t="s">
        <v>214</v>
      </c>
      <c r="H225" s="206">
        <v>324</v>
      </c>
      <c r="I225" s="207"/>
      <c r="J225" s="208">
        <f>ROUND(I225*H225,2)</f>
        <v>0</v>
      </c>
      <c r="K225" s="204" t="s">
        <v>142</v>
      </c>
      <c r="L225" s="46"/>
      <c r="M225" s="209" t="s">
        <v>19</v>
      </c>
      <c r="N225" s="210" t="s">
        <v>43</v>
      </c>
      <c r="O225" s="86"/>
      <c r="P225" s="211">
        <f>O225*H225</f>
        <v>0</v>
      </c>
      <c r="Q225" s="211">
        <v>0</v>
      </c>
      <c r="R225" s="211">
        <f>Q225*H225</f>
        <v>0</v>
      </c>
      <c r="S225" s="211">
        <v>0.0040000000000000001</v>
      </c>
      <c r="T225" s="212">
        <f>S225*H225</f>
        <v>1.296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3" t="s">
        <v>143</v>
      </c>
      <c r="AT225" s="213" t="s">
        <v>138</v>
      </c>
      <c r="AU225" s="213" t="s">
        <v>81</v>
      </c>
      <c r="AY225" s="19" t="s">
        <v>135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9" t="s">
        <v>79</v>
      </c>
      <c r="BK225" s="214">
        <f>ROUND(I225*H225,2)</f>
        <v>0</v>
      </c>
      <c r="BL225" s="19" t="s">
        <v>143</v>
      </c>
      <c r="BM225" s="213" t="s">
        <v>287</v>
      </c>
    </row>
    <row r="226" s="2" customFormat="1">
      <c r="A226" s="40"/>
      <c r="B226" s="41"/>
      <c r="C226" s="42"/>
      <c r="D226" s="215" t="s">
        <v>145</v>
      </c>
      <c r="E226" s="42"/>
      <c r="F226" s="216" t="s">
        <v>288</v>
      </c>
      <c r="G226" s="42"/>
      <c r="H226" s="42"/>
      <c r="I226" s="217"/>
      <c r="J226" s="42"/>
      <c r="K226" s="42"/>
      <c r="L226" s="46"/>
      <c r="M226" s="218"/>
      <c r="N226" s="219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145</v>
      </c>
      <c r="AU226" s="19" t="s">
        <v>81</v>
      </c>
    </row>
    <row r="227" s="13" customFormat="1">
      <c r="A227" s="13"/>
      <c r="B227" s="220"/>
      <c r="C227" s="221"/>
      <c r="D227" s="222" t="s">
        <v>147</v>
      </c>
      <c r="E227" s="223" t="s">
        <v>19</v>
      </c>
      <c r="F227" s="224" t="s">
        <v>245</v>
      </c>
      <c r="G227" s="221"/>
      <c r="H227" s="223" t="s">
        <v>19</v>
      </c>
      <c r="I227" s="225"/>
      <c r="J227" s="221"/>
      <c r="K227" s="221"/>
      <c r="L227" s="226"/>
      <c r="M227" s="227"/>
      <c r="N227" s="228"/>
      <c r="O227" s="228"/>
      <c r="P227" s="228"/>
      <c r="Q227" s="228"/>
      <c r="R227" s="228"/>
      <c r="S227" s="228"/>
      <c r="T227" s="22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0" t="s">
        <v>147</v>
      </c>
      <c r="AU227" s="230" t="s">
        <v>81</v>
      </c>
      <c r="AV227" s="13" t="s">
        <v>79</v>
      </c>
      <c r="AW227" s="13" t="s">
        <v>33</v>
      </c>
      <c r="AX227" s="13" t="s">
        <v>72</v>
      </c>
      <c r="AY227" s="230" t="s">
        <v>135</v>
      </c>
    </row>
    <row r="228" s="14" customFormat="1">
      <c r="A228" s="14"/>
      <c r="B228" s="231"/>
      <c r="C228" s="232"/>
      <c r="D228" s="222" t="s">
        <v>147</v>
      </c>
      <c r="E228" s="233" t="s">
        <v>19</v>
      </c>
      <c r="F228" s="234" t="s">
        <v>246</v>
      </c>
      <c r="G228" s="232"/>
      <c r="H228" s="235">
        <v>324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1" t="s">
        <v>147</v>
      </c>
      <c r="AU228" s="241" t="s">
        <v>81</v>
      </c>
      <c r="AV228" s="14" t="s">
        <v>81</v>
      </c>
      <c r="AW228" s="14" t="s">
        <v>33</v>
      </c>
      <c r="AX228" s="14" t="s">
        <v>72</v>
      </c>
      <c r="AY228" s="241" t="s">
        <v>135</v>
      </c>
    </row>
    <row r="229" s="15" customFormat="1">
      <c r="A229" s="15"/>
      <c r="B229" s="242"/>
      <c r="C229" s="243"/>
      <c r="D229" s="222" t="s">
        <v>147</v>
      </c>
      <c r="E229" s="244" t="s">
        <v>19</v>
      </c>
      <c r="F229" s="245" t="s">
        <v>150</v>
      </c>
      <c r="G229" s="243"/>
      <c r="H229" s="246">
        <v>324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2" t="s">
        <v>147</v>
      </c>
      <c r="AU229" s="252" t="s">
        <v>81</v>
      </c>
      <c r="AV229" s="15" t="s">
        <v>143</v>
      </c>
      <c r="AW229" s="15" t="s">
        <v>33</v>
      </c>
      <c r="AX229" s="15" t="s">
        <v>79</v>
      </c>
      <c r="AY229" s="252" t="s">
        <v>135</v>
      </c>
    </row>
    <row r="230" s="2" customFormat="1" ht="24.15" customHeight="1">
      <c r="A230" s="40"/>
      <c r="B230" s="41"/>
      <c r="C230" s="202" t="s">
        <v>289</v>
      </c>
      <c r="D230" s="202" t="s">
        <v>138</v>
      </c>
      <c r="E230" s="203" t="s">
        <v>290</v>
      </c>
      <c r="F230" s="204" t="s">
        <v>291</v>
      </c>
      <c r="G230" s="205" t="s">
        <v>214</v>
      </c>
      <c r="H230" s="206">
        <v>1.29</v>
      </c>
      <c r="I230" s="207"/>
      <c r="J230" s="208">
        <f>ROUND(I230*H230,2)</f>
        <v>0</v>
      </c>
      <c r="K230" s="204" t="s">
        <v>142</v>
      </c>
      <c r="L230" s="46"/>
      <c r="M230" s="209" t="s">
        <v>19</v>
      </c>
      <c r="N230" s="210" t="s">
        <v>43</v>
      </c>
      <c r="O230" s="86"/>
      <c r="P230" s="211">
        <f>O230*H230</f>
        <v>0</v>
      </c>
      <c r="Q230" s="211">
        <v>0.00313</v>
      </c>
      <c r="R230" s="211">
        <f>Q230*H230</f>
        <v>0.0040377</v>
      </c>
      <c r="S230" s="211">
        <v>0.19600000000000001</v>
      </c>
      <c r="T230" s="212">
        <f>S230*H230</f>
        <v>0.25284000000000001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3" t="s">
        <v>143</v>
      </c>
      <c r="AT230" s="213" t="s">
        <v>138</v>
      </c>
      <c r="AU230" s="213" t="s">
        <v>81</v>
      </c>
      <c r="AY230" s="19" t="s">
        <v>135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9" t="s">
        <v>79</v>
      </c>
      <c r="BK230" s="214">
        <f>ROUND(I230*H230,2)</f>
        <v>0</v>
      </c>
      <c r="BL230" s="19" t="s">
        <v>143</v>
      </c>
      <c r="BM230" s="213" t="s">
        <v>292</v>
      </c>
    </row>
    <row r="231" s="2" customFormat="1">
      <c r="A231" s="40"/>
      <c r="B231" s="41"/>
      <c r="C231" s="42"/>
      <c r="D231" s="215" t="s">
        <v>145</v>
      </c>
      <c r="E231" s="42"/>
      <c r="F231" s="216" t="s">
        <v>293</v>
      </c>
      <c r="G231" s="42"/>
      <c r="H231" s="42"/>
      <c r="I231" s="217"/>
      <c r="J231" s="42"/>
      <c r="K231" s="42"/>
      <c r="L231" s="46"/>
      <c r="M231" s="218"/>
      <c r="N231" s="219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145</v>
      </c>
      <c r="AU231" s="19" t="s">
        <v>81</v>
      </c>
    </row>
    <row r="232" s="13" customFormat="1">
      <c r="A232" s="13"/>
      <c r="B232" s="220"/>
      <c r="C232" s="221"/>
      <c r="D232" s="222" t="s">
        <v>147</v>
      </c>
      <c r="E232" s="223" t="s">
        <v>19</v>
      </c>
      <c r="F232" s="224" t="s">
        <v>294</v>
      </c>
      <c r="G232" s="221"/>
      <c r="H232" s="223" t="s">
        <v>19</v>
      </c>
      <c r="I232" s="225"/>
      <c r="J232" s="221"/>
      <c r="K232" s="221"/>
      <c r="L232" s="226"/>
      <c r="M232" s="227"/>
      <c r="N232" s="228"/>
      <c r="O232" s="228"/>
      <c r="P232" s="228"/>
      <c r="Q232" s="228"/>
      <c r="R232" s="228"/>
      <c r="S232" s="228"/>
      <c r="T232" s="22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0" t="s">
        <v>147</v>
      </c>
      <c r="AU232" s="230" t="s">
        <v>81</v>
      </c>
      <c r="AV232" s="13" t="s">
        <v>79</v>
      </c>
      <c r="AW232" s="13" t="s">
        <v>33</v>
      </c>
      <c r="AX232" s="13" t="s">
        <v>72</v>
      </c>
      <c r="AY232" s="230" t="s">
        <v>135</v>
      </c>
    </row>
    <row r="233" s="14" customFormat="1">
      <c r="A233" s="14"/>
      <c r="B233" s="231"/>
      <c r="C233" s="232"/>
      <c r="D233" s="222" t="s">
        <v>147</v>
      </c>
      <c r="E233" s="233" t="s">
        <v>19</v>
      </c>
      <c r="F233" s="234" t="s">
        <v>295</v>
      </c>
      <c r="G233" s="232"/>
      <c r="H233" s="235">
        <v>1.29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1" t="s">
        <v>147</v>
      </c>
      <c r="AU233" s="241" t="s">
        <v>81</v>
      </c>
      <c r="AV233" s="14" t="s">
        <v>81</v>
      </c>
      <c r="AW233" s="14" t="s">
        <v>33</v>
      </c>
      <c r="AX233" s="14" t="s">
        <v>72</v>
      </c>
      <c r="AY233" s="241" t="s">
        <v>135</v>
      </c>
    </row>
    <row r="234" s="15" customFormat="1">
      <c r="A234" s="15"/>
      <c r="B234" s="242"/>
      <c r="C234" s="243"/>
      <c r="D234" s="222" t="s">
        <v>147</v>
      </c>
      <c r="E234" s="244" t="s">
        <v>19</v>
      </c>
      <c r="F234" s="245" t="s">
        <v>150</v>
      </c>
      <c r="G234" s="243"/>
      <c r="H234" s="246">
        <v>1.29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2" t="s">
        <v>147</v>
      </c>
      <c r="AU234" s="252" t="s">
        <v>81</v>
      </c>
      <c r="AV234" s="15" t="s">
        <v>143</v>
      </c>
      <c r="AW234" s="15" t="s">
        <v>33</v>
      </c>
      <c r="AX234" s="15" t="s">
        <v>79</v>
      </c>
      <c r="AY234" s="252" t="s">
        <v>135</v>
      </c>
    </row>
    <row r="235" s="2" customFormat="1" ht="24.15" customHeight="1">
      <c r="A235" s="40"/>
      <c r="B235" s="41"/>
      <c r="C235" s="202" t="s">
        <v>296</v>
      </c>
      <c r="D235" s="202" t="s">
        <v>138</v>
      </c>
      <c r="E235" s="203" t="s">
        <v>297</v>
      </c>
      <c r="F235" s="204" t="s">
        <v>298</v>
      </c>
      <c r="G235" s="205" t="s">
        <v>214</v>
      </c>
      <c r="H235" s="206">
        <v>0.5</v>
      </c>
      <c r="I235" s="207"/>
      <c r="J235" s="208">
        <f>ROUND(I235*H235,2)</f>
        <v>0</v>
      </c>
      <c r="K235" s="204" t="s">
        <v>142</v>
      </c>
      <c r="L235" s="46"/>
      <c r="M235" s="209" t="s">
        <v>19</v>
      </c>
      <c r="N235" s="210" t="s">
        <v>43</v>
      </c>
      <c r="O235" s="86"/>
      <c r="P235" s="211">
        <f>O235*H235</f>
        <v>0</v>
      </c>
      <c r="Q235" s="211">
        <v>0.00332</v>
      </c>
      <c r="R235" s="211">
        <f>Q235*H235</f>
        <v>0.00166</v>
      </c>
      <c r="S235" s="211">
        <v>0.19600000000000001</v>
      </c>
      <c r="T235" s="212">
        <f>S235*H235</f>
        <v>0.098000000000000004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3" t="s">
        <v>143</v>
      </c>
      <c r="AT235" s="213" t="s">
        <v>138</v>
      </c>
      <c r="AU235" s="213" t="s">
        <v>81</v>
      </c>
      <c r="AY235" s="19" t="s">
        <v>135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9" t="s">
        <v>79</v>
      </c>
      <c r="BK235" s="214">
        <f>ROUND(I235*H235,2)</f>
        <v>0</v>
      </c>
      <c r="BL235" s="19" t="s">
        <v>143</v>
      </c>
      <c r="BM235" s="213" t="s">
        <v>299</v>
      </c>
    </row>
    <row r="236" s="2" customFormat="1">
      <c r="A236" s="40"/>
      <c r="B236" s="41"/>
      <c r="C236" s="42"/>
      <c r="D236" s="215" t="s">
        <v>145</v>
      </c>
      <c r="E236" s="42"/>
      <c r="F236" s="216" t="s">
        <v>300</v>
      </c>
      <c r="G236" s="42"/>
      <c r="H236" s="42"/>
      <c r="I236" s="217"/>
      <c r="J236" s="42"/>
      <c r="K236" s="42"/>
      <c r="L236" s="46"/>
      <c r="M236" s="218"/>
      <c r="N236" s="219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145</v>
      </c>
      <c r="AU236" s="19" t="s">
        <v>81</v>
      </c>
    </row>
    <row r="237" s="13" customFormat="1">
      <c r="A237" s="13"/>
      <c r="B237" s="220"/>
      <c r="C237" s="221"/>
      <c r="D237" s="222" t="s">
        <v>147</v>
      </c>
      <c r="E237" s="223" t="s">
        <v>19</v>
      </c>
      <c r="F237" s="224" t="s">
        <v>294</v>
      </c>
      <c r="G237" s="221"/>
      <c r="H237" s="223" t="s">
        <v>19</v>
      </c>
      <c r="I237" s="225"/>
      <c r="J237" s="221"/>
      <c r="K237" s="221"/>
      <c r="L237" s="226"/>
      <c r="M237" s="227"/>
      <c r="N237" s="228"/>
      <c r="O237" s="228"/>
      <c r="P237" s="228"/>
      <c r="Q237" s="228"/>
      <c r="R237" s="228"/>
      <c r="S237" s="228"/>
      <c r="T237" s="22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0" t="s">
        <v>147</v>
      </c>
      <c r="AU237" s="230" t="s">
        <v>81</v>
      </c>
      <c r="AV237" s="13" t="s">
        <v>79</v>
      </c>
      <c r="AW237" s="13" t="s">
        <v>33</v>
      </c>
      <c r="AX237" s="13" t="s">
        <v>72</v>
      </c>
      <c r="AY237" s="230" t="s">
        <v>135</v>
      </c>
    </row>
    <row r="238" s="14" customFormat="1">
      <c r="A238" s="14"/>
      <c r="B238" s="231"/>
      <c r="C238" s="232"/>
      <c r="D238" s="222" t="s">
        <v>147</v>
      </c>
      <c r="E238" s="233" t="s">
        <v>19</v>
      </c>
      <c r="F238" s="234" t="s">
        <v>301</v>
      </c>
      <c r="G238" s="232"/>
      <c r="H238" s="235">
        <v>0.5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1" t="s">
        <v>147</v>
      </c>
      <c r="AU238" s="241" t="s">
        <v>81</v>
      </c>
      <c r="AV238" s="14" t="s">
        <v>81</v>
      </c>
      <c r="AW238" s="14" t="s">
        <v>33</v>
      </c>
      <c r="AX238" s="14" t="s">
        <v>72</v>
      </c>
      <c r="AY238" s="241" t="s">
        <v>135</v>
      </c>
    </row>
    <row r="239" s="15" customFormat="1">
      <c r="A239" s="15"/>
      <c r="B239" s="242"/>
      <c r="C239" s="243"/>
      <c r="D239" s="222" t="s">
        <v>147</v>
      </c>
      <c r="E239" s="244" t="s">
        <v>19</v>
      </c>
      <c r="F239" s="245" t="s">
        <v>150</v>
      </c>
      <c r="G239" s="243"/>
      <c r="H239" s="246">
        <v>0.5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2" t="s">
        <v>147</v>
      </c>
      <c r="AU239" s="252" t="s">
        <v>81</v>
      </c>
      <c r="AV239" s="15" t="s">
        <v>143</v>
      </c>
      <c r="AW239" s="15" t="s">
        <v>33</v>
      </c>
      <c r="AX239" s="15" t="s">
        <v>79</v>
      </c>
      <c r="AY239" s="252" t="s">
        <v>135</v>
      </c>
    </row>
    <row r="240" s="2" customFormat="1" ht="21.75" customHeight="1">
      <c r="A240" s="40"/>
      <c r="B240" s="41"/>
      <c r="C240" s="202" t="s">
        <v>302</v>
      </c>
      <c r="D240" s="202" t="s">
        <v>138</v>
      </c>
      <c r="E240" s="203" t="s">
        <v>303</v>
      </c>
      <c r="F240" s="204" t="s">
        <v>304</v>
      </c>
      <c r="G240" s="205" t="s">
        <v>141</v>
      </c>
      <c r="H240" s="206">
        <v>1060.0029999999999</v>
      </c>
      <c r="I240" s="207"/>
      <c r="J240" s="208">
        <f>ROUND(I240*H240,2)</f>
        <v>0</v>
      </c>
      <c r="K240" s="204" t="s">
        <v>142</v>
      </c>
      <c r="L240" s="46"/>
      <c r="M240" s="209" t="s">
        <v>19</v>
      </c>
      <c r="N240" s="210" t="s">
        <v>43</v>
      </c>
      <c r="O240" s="86"/>
      <c r="P240" s="211">
        <f>O240*H240</f>
        <v>0</v>
      </c>
      <c r="Q240" s="211">
        <v>0</v>
      </c>
      <c r="R240" s="211">
        <f>Q240*H240</f>
        <v>0</v>
      </c>
      <c r="S240" s="211">
        <v>0.0040000000000000001</v>
      </c>
      <c r="T240" s="212">
        <f>S240*H240</f>
        <v>4.2400120000000001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3" t="s">
        <v>143</v>
      </c>
      <c r="AT240" s="213" t="s">
        <v>138</v>
      </c>
      <c r="AU240" s="213" t="s">
        <v>81</v>
      </c>
      <c r="AY240" s="19" t="s">
        <v>135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9" t="s">
        <v>79</v>
      </c>
      <c r="BK240" s="214">
        <f>ROUND(I240*H240,2)</f>
        <v>0</v>
      </c>
      <c r="BL240" s="19" t="s">
        <v>143</v>
      </c>
      <c r="BM240" s="213" t="s">
        <v>305</v>
      </c>
    </row>
    <row r="241" s="2" customFormat="1">
      <c r="A241" s="40"/>
      <c r="B241" s="41"/>
      <c r="C241" s="42"/>
      <c r="D241" s="215" t="s">
        <v>145</v>
      </c>
      <c r="E241" s="42"/>
      <c r="F241" s="216" t="s">
        <v>306</v>
      </c>
      <c r="G241" s="42"/>
      <c r="H241" s="42"/>
      <c r="I241" s="217"/>
      <c r="J241" s="42"/>
      <c r="K241" s="42"/>
      <c r="L241" s="46"/>
      <c r="M241" s="218"/>
      <c r="N241" s="219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145</v>
      </c>
      <c r="AU241" s="19" t="s">
        <v>81</v>
      </c>
    </row>
    <row r="242" s="13" customFormat="1">
      <c r="A242" s="13"/>
      <c r="B242" s="220"/>
      <c r="C242" s="221"/>
      <c r="D242" s="222" t="s">
        <v>147</v>
      </c>
      <c r="E242" s="223" t="s">
        <v>19</v>
      </c>
      <c r="F242" s="224" t="s">
        <v>171</v>
      </c>
      <c r="G242" s="221"/>
      <c r="H242" s="223" t="s">
        <v>19</v>
      </c>
      <c r="I242" s="225"/>
      <c r="J242" s="221"/>
      <c r="K242" s="221"/>
      <c r="L242" s="226"/>
      <c r="M242" s="227"/>
      <c r="N242" s="228"/>
      <c r="O242" s="228"/>
      <c r="P242" s="228"/>
      <c r="Q242" s="228"/>
      <c r="R242" s="228"/>
      <c r="S242" s="228"/>
      <c r="T242" s="22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0" t="s">
        <v>147</v>
      </c>
      <c r="AU242" s="230" t="s">
        <v>81</v>
      </c>
      <c r="AV242" s="13" t="s">
        <v>79</v>
      </c>
      <c r="AW242" s="13" t="s">
        <v>33</v>
      </c>
      <c r="AX242" s="13" t="s">
        <v>72</v>
      </c>
      <c r="AY242" s="230" t="s">
        <v>135</v>
      </c>
    </row>
    <row r="243" s="14" customFormat="1">
      <c r="A243" s="14"/>
      <c r="B243" s="231"/>
      <c r="C243" s="232"/>
      <c r="D243" s="222" t="s">
        <v>147</v>
      </c>
      <c r="E243" s="233" t="s">
        <v>19</v>
      </c>
      <c r="F243" s="234" t="s">
        <v>307</v>
      </c>
      <c r="G243" s="232"/>
      <c r="H243" s="235">
        <v>358.99400000000003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1" t="s">
        <v>147</v>
      </c>
      <c r="AU243" s="241" t="s">
        <v>81</v>
      </c>
      <c r="AV243" s="14" t="s">
        <v>81</v>
      </c>
      <c r="AW243" s="14" t="s">
        <v>33</v>
      </c>
      <c r="AX243" s="14" t="s">
        <v>72</v>
      </c>
      <c r="AY243" s="241" t="s">
        <v>135</v>
      </c>
    </row>
    <row r="244" s="14" customFormat="1">
      <c r="A244" s="14"/>
      <c r="B244" s="231"/>
      <c r="C244" s="232"/>
      <c r="D244" s="222" t="s">
        <v>147</v>
      </c>
      <c r="E244" s="233" t="s">
        <v>19</v>
      </c>
      <c r="F244" s="234" t="s">
        <v>308</v>
      </c>
      <c r="G244" s="232"/>
      <c r="H244" s="235">
        <v>48.957000000000001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1" t="s">
        <v>147</v>
      </c>
      <c r="AU244" s="241" t="s">
        <v>81</v>
      </c>
      <c r="AV244" s="14" t="s">
        <v>81</v>
      </c>
      <c r="AW244" s="14" t="s">
        <v>33</v>
      </c>
      <c r="AX244" s="14" t="s">
        <v>72</v>
      </c>
      <c r="AY244" s="241" t="s">
        <v>135</v>
      </c>
    </row>
    <row r="245" s="14" customFormat="1">
      <c r="A245" s="14"/>
      <c r="B245" s="231"/>
      <c r="C245" s="232"/>
      <c r="D245" s="222" t="s">
        <v>147</v>
      </c>
      <c r="E245" s="233" t="s">
        <v>19</v>
      </c>
      <c r="F245" s="234" t="s">
        <v>309</v>
      </c>
      <c r="G245" s="232"/>
      <c r="H245" s="235">
        <v>362.87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1" t="s">
        <v>147</v>
      </c>
      <c r="AU245" s="241" t="s">
        <v>81</v>
      </c>
      <c r="AV245" s="14" t="s">
        <v>81</v>
      </c>
      <c r="AW245" s="14" t="s">
        <v>33</v>
      </c>
      <c r="AX245" s="14" t="s">
        <v>72</v>
      </c>
      <c r="AY245" s="241" t="s">
        <v>135</v>
      </c>
    </row>
    <row r="246" s="14" customFormat="1">
      <c r="A246" s="14"/>
      <c r="B246" s="231"/>
      <c r="C246" s="232"/>
      <c r="D246" s="222" t="s">
        <v>147</v>
      </c>
      <c r="E246" s="233" t="s">
        <v>19</v>
      </c>
      <c r="F246" s="234" t="s">
        <v>310</v>
      </c>
      <c r="G246" s="232"/>
      <c r="H246" s="235">
        <v>33.445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1" t="s">
        <v>147</v>
      </c>
      <c r="AU246" s="241" t="s">
        <v>81</v>
      </c>
      <c r="AV246" s="14" t="s">
        <v>81</v>
      </c>
      <c r="AW246" s="14" t="s">
        <v>33</v>
      </c>
      <c r="AX246" s="14" t="s">
        <v>72</v>
      </c>
      <c r="AY246" s="241" t="s">
        <v>135</v>
      </c>
    </row>
    <row r="247" s="14" customFormat="1">
      <c r="A247" s="14"/>
      <c r="B247" s="231"/>
      <c r="C247" s="232"/>
      <c r="D247" s="222" t="s">
        <v>147</v>
      </c>
      <c r="E247" s="233" t="s">
        <v>19</v>
      </c>
      <c r="F247" s="234" t="s">
        <v>311</v>
      </c>
      <c r="G247" s="232"/>
      <c r="H247" s="235">
        <v>249.40100000000001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1" t="s">
        <v>147</v>
      </c>
      <c r="AU247" s="241" t="s">
        <v>81</v>
      </c>
      <c r="AV247" s="14" t="s">
        <v>81</v>
      </c>
      <c r="AW247" s="14" t="s">
        <v>33</v>
      </c>
      <c r="AX247" s="14" t="s">
        <v>72</v>
      </c>
      <c r="AY247" s="241" t="s">
        <v>135</v>
      </c>
    </row>
    <row r="248" s="14" customFormat="1">
      <c r="A248" s="14"/>
      <c r="B248" s="231"/>
      <c r="C248" s="232"/>
      <c r="D248" s="222" t="s">
        <v>147</v>
      </c>
      <c r="E248" s="233" t="s">
        <v>19</v>
      </c>
      <c r="F248" s="234" t="s">
        <v>312</v>
      </c>
      <c r="G248" s="232"/>
      <c r="H248" s="235">
        <v>6.3360000000000003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1" t="s">
        <v>147</v>
      </c>
      <c r="AU248" s="241" t="s">
        <v>81</v>
      </c>
      <c r="AV248" s="14" t="s">
        <v>81</v>
      </c>
      <c r="AW248" s="14" t="s">
        <v>33</v>
      </c>
      <c r="AX248" s="14" t="s">
        <v>72</v>
      </c>
      <c r="AY248" s="241" t="s">
        <v>135</v>
      </c>
    </row>
    <row r="249" s="15" customFormat="1">
      <c r="A249" s="15"/>
      <c r="B249" s="242"/>
      <c r="C249" s="243"/>
      <c r="D249" s="222" t="s">
        <v>147</v>
      </c>
      <c r="E249" s="244" t="s">
        <v>19</v>
      </c>
      <c r="F249" s="245" t="s">
        <v>150</v>
      </c>
      <c r="G249" s="243"/>
      <c r="H249" s="246">
        <v>1060.0029999999999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2" t="s">
        <v>147</v>
      </c>
      <c r="AU249" s="252" t="s">
        <v>81</v>
      </c>
      <c r="AV249" s="15" t="s">
        <v>143</v>
      </c>
      <c r="AW249" s="15" t="s">
        <v>33</v>
      </c>
      <c r="AX249" s="15" t="s">
        <v>79</v>
      </c>
      <c r="AY249" s="252" t="s">
        <v>135</v>
      </c>
    </row>
    <row r="250" s="2" customFormat="1" ht="21.75" customHeight="1">
      <c r="A250" s="40"/>
      <c r="B250" s="41"/>
      <c r="C250" s="202" t="s">
        <v>313</v>
      </c>
      <c r="D250" s="202" t="s">
        <v>138</v>
      </c>
      <c r="E250" s="203" t="s">
        <v>314</v>
      </c>
      <c r="F250" s="204" t="s">
        <v>315</v>
      </c>
      <c r="G250" s="205" t="s">
        <v>141</v>
      </c>
      <c r="H250" s="206">
        <v>28.280000000000001</v>
      </c>
      <c r="I250" s="207"/>
      <c r="J250" s="208">
        <f>ROUND(I250*H250,2)</f>
        <v>0</v>
      </c>
      <c r="K250" s="204" t="s">
        <v>142</v>
      </c>
      <c r="L250" s="46"/>
      <c r="M250" s="209" t="s">
        <v>19</v>
      </c>
      <c r="N250" s="210" t="s">
        <v>43</v>
      </c>
      <c r="O250" s="86"/>
      <c r="P250" s="211">
        <f>O250*H250</f>
        <v>0</v>
      </c>
      <c r="Q250" s="211">
        <v>0</v>
      </c>
      <c r="R250" s="211">
        <f>Q250*H250</f>
        <v>0</v>
      </c>
      <c r="S250" s="211">
        <v>0.050000000000000003</v>
      </c>
      <c r="T250" s="212">
        <f>S250*H250</f>
        <v>1.4140000000000002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3" t="s">
        <v>143</v>
      </c>
      <c r="AT250" s="213" t="s">
        <v>138</v>
      </c>
      <c r="AU250" s="213" t="s">
        <v>81</v>
      </c>
      <c r="AY250" s="19" t="s">
        <v>135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9" t="s">
        <v>79</v>
      </c>
      <c r="BK250" s="214">
        <f>ROUND(I250*H250,2)</f>
        <v>0</v>
      </c>
      <c r="BL250" s="19" t="s">
        <v>143</v>
      </c>
      <c r="BM250" s="213" t="s">
        <v>316</v>
      </c>
    </row>
    <row r="251" s="2" customFormat="1">
      <c r="A251" s="40"/>
      <c r="B251" s="41"/>
      <c r="C251" s="42"/>
      <c r="D251" s="215" t="s">
        <v>145</v>
      </c>
      <c r="E251" s="42"/>
      <c r="F251" s="216" t="s">
        <v>317</v>
      </c>
      <c r="G251" s="42"/>
      <c r="H251" s="42"/>
      <c r="I251" s="217"/>
      <c r="J251" s="42"/>
      <c r="K251" s="42"/>
      <c r="L251" s="46"/>
      <c r="M251" s="218"/>
      <c r="N251" s="219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145</v>
      </c>
      <c r="AU251" s="19" t="s">
        <v>81</v>
      </c>
    </row>
    <row r="252" s="13" customFormat="1">
      <c r="A252" s="13"/>
      <c r="B252" s="220"/>
      <c r="C252" s="221"/>
      <c r="D252" s="222" t="s">
        <v>147</v>
      </c>
      <c r="E252" s="223" t="s">
        <v>19</v>
      </c>
      <c r="F252" s="224" t="s">
        <v>165</v>
      </c>
      <c r="G252" s="221"/>
      <c r="H252" s="223" t="s">
        <v>19</v>
      </c>
      <c r="I252" s="225"/>
      <c r="J252" s="221"/>
      <c r="K252" s="221"/>
      <c r="L252" s="226"/>
      <c r="M252" s="227"/>
      <c r="N252" s="228"/>
      <c r="O252" s="228"/>
      <c r="P252" s="228"/>
      <c r="Q252" s="228"/>
      <c r="R252" s="228"/>
      <c r="S252" s="228"/>
      <c r="T252" s="22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0" t="s">
        <v>147</v>
      </c>
      <c r="AU252" s="230" t="s">
        <v>81</v>
      </c>
      <c r="AV252" s="13" t="s">
        <v>79</v>
      </c>
      <c r="AW252" s="13" t="s">
        <v>33</v>
      </c>
      <c r="AX252" s="13" t="s">
        <v>72</v>
      </c>
      <c r="AY252" s="230" t="s">
        <v>135</v>
      </c>
    </row>
    <row r="253" s="14" customFormat="1">
      <c r="A253" s="14"/>
      <c r="B253" s="231"/>
      <c r="C253" s="232"/>
      <c r="D253" s="222" t="s">
        <v>147</v>
      </c>
      <c r="E253" s="233" t="s">
        <v>19</v>
      </c>
      <c r="F253" s="234" t="s">
        <v>318</v>
      </c>
      <c r="G253" s="232"/>
      <c r="H253" s="235">
        <v>28.280000000000001</v>
      </c>
      <c r="I253" s="236"/>
      <c r="J253" s="232"/>
      <c r="K253" s="232"/>
      <c r="L253" s="237"/>
      <c r="M253" s="238"/>
      <c r="N253" s="239"/>
      <c r="O253" s="239"/>
      <c r="P253" s="239"/>
      <c r="Q253" s="239"/>
      <c r="R253" s="239"/>
      <c r="S253" s="239"/>
      <c r="T253" s="24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1" t="s">
        <v>147</v>
      </c>
      <c r="AU253" s="241" t="s">
        <v>81</v>
      </c>
      <c r="AV253" s="14" t="s">
        <v>81</v>
      </c>
      <c r="AW253" s="14" t="s">
        <v>33</v>
      </c>
      <c r="AX253" s="14" t="s">
        <v>72</v>
      </c>
      <c r="AY253" s="241" t="s">
        <v>135</v>
      </c>
    </row>
    <row r="254" s="15" customFormat="1">
      <c r="A254" s="15"/>
      <c r="B254" s="242"/>
      <c r="C254" s="243"/>
      <c r="D254" s="222" t="s">
        <v>147</v>
      </c>
      <c r="E254" s="244" t="s">
        <v>19</v>
      </c>
      <c r="F254" s="245" t="s">
        <v>150</v>
      </c>
      <c r="G254" s="243"/>
      <c r="H254" s="246">
        <v>28.280000000000001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2" t="s">
        <v>147</v>
      </c>
      <c r="AU254" s="252" t="s">
        <v>81</v>
      </c>
      <c r="AV254" s="15" t="s">
        <v>143</v>
      </c>
      <c r="AW254" s="15" t="s">
        <v>33</v>
      </c>
      <c r="AX254" s="15" t="s">
        <v>79</v>
      </c>
      <c r="AY254" s="252" t="s">
        <v>135</v>
      </c>
    </row>
    <row r="255" s="2" customFormat="1" ht="24.15" customHeight="1">
      <c r="A255" s="40"/>
      <c r="B255" s="41"/>
      <c r="C255" s="202" t="s">
        <v>319</v>
      </c>
      <c r="D255" s="202" t="s">
        <v>138</v>
      </c>
      <c r="E255" s="203" t="s">
        <v>320</v>
      </c>
      <c r="F255" s="204" t="s">
        <v>321</v>
      </c>
      <c r="G255" s="205" t="s">
        <v>141</v>
      </c>
      <c r="H255" s="206">
        <v>40.128999999999998</v>
      </c>
      <c r="I255" s="207"/>
      <c r="J255" s="208">
        <f>ROUND(I255*H255,2)</f>
        <v>0</v>
      </c>
      <c r="K255" s="204" t="s">
        <v>142</v>
      </c>
      <c r="L255" s="46"/>
      <c r="M255" s="209" t="s">
        <v>19</v>
      </c>
      <c r="N255" s="210" t="s">
        <v>43</v>
      </c>
      <c r="O255" s="86"/>
      <c r="P255" s="211">
        <f>O255*H255</f>
        <v>0</v>
      </c>
      <c r="Q255" s="211">
        <v>0</v>
      </c>
      <c r="R255" s="211">
        <f>Q255*H255</f>
        <v>0</v>
      </c>
      <c r="S255" s="211">
        <v>0.0040000000000000001</v>
      </c>
      <c r="T255" s="212">
        <f>S255*H255</f>
        <v>0.16051599999999999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3" t="s">
        <v>143</v>
      </c>
      <c r="AT255" s="213" t="s">
        <v>138</v>
      </c>
      <c r="AU255" s="213" t="s">
        <v>81</v>
      </c>
      <c r="AY255" s="19" t="s">
        <v>135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9" t="s">
        <v>79</v>
      </c>
      <c r="BK255" s="214">
        <f>ROUND(I255*H255,2)</f>
        <v>0</v>
      </c>
      <c r="BL255" s="19" t="s">
        <v>143</v>
      </c>
      <c r="BM255" s="213" t="s">
        <v>322</v>
      </c>
    </row>
    <row r="256" s="2" customFormat="1">
      <c r="A256" s="40"/>
      <c r="B256" s="41"/>
      <c r="C256" s="42"/>
      <c r="D256" s="215" t="s">
        <v>145</v>
      </c>
      <c r="E256" s="42"/>
      <c r="F256" s="216" t="s">
        <v>323</v>
      </c>
      <c r="G256" s="42"/>
      <c r="H256" s="42"/>
      <c r="I256" s="217"/>
      <c r="J256" s="42"/>
      <c r="K256" s="42"/>
      <c r="L256" s="46"/>
      <c r="M256" s="218"/>
      <c r="N256" s="219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145</v>
      </c>
      <c r="AU256" s="19" t="s">
        <v>81</v>
      </c>
    </row>
    <row r="257" s="13" customFormat="1">
      <c r="A257" s="13"/>
      <c r="B257" s="220"/>
      <c r="C257" s="221"/>
      <c r="D257" s="222" t="s">
        <v>147</v>
      </c>
      <c r="E257" s="223" t="s">
        <v>19</v>
      </c>
      <c r="F257" s="224" t="s">
        <v>165</v>
      </c>
      <c r="G257" s="221"/>
      <c r="H257" s="223" t="s">
        <v>19</v>
      </c>
      <c r="I257" s="225"/>
      <c r="J257" s="221"/>
      <c r="K257" s="221"/>
      <c r="L257" s="226"/>
      <c r="M257" s="227"/>
      <c r="N257" s="228"/>
      <c r="O257" s="228"/>
      <c r="P257" s="228"/>
      <c r="Q257" s="228"/>
      <c r="R257" s="228"/>
      <c r="S257" s="228"/>
      <c r="T257" s="22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0" t="s">
        <v>147</v>
      </c>
      <c r="AU257" s="230" t="s">
        <v>81</v>
      </c>
      <c r="AV257" s="13" t="s">
        <v>79</v>
      </c>
      <c r="AW257" s="13" t="s">
        <v>33</v>
      </c>
      <c r="AX257" s="13" t="s">
        <v>72</v>
      </c>
      <c r="AY257" s="230" t="s">
        <v>135</v>
      </c>
    </row>
    <row r="258" s="14" customFormat="1">
      <c r="A258" s="14"/>
      <c r="B258" s="231"/>
      <c r="C258" s="232"/>
      <c r="D258" s="222" t="s">
        <v>147</v>
      </c>
      <c r="E258" s="233" t="s">
        <v>19</v>
      </c>
      <c r="F258" s="234" t="s">
        <v>205</v>
      </c>
      <c r="G258" s="232"/>
      <c r="H258" s="235">
        <v>40.128999999999998</v>
      </c>
      <c r="I258" s="236"/>
      <c r="J258" s="232"/>
      <c r="K258" s="232"/>
      <c r="L258" s="237"/>
      <c r="M258" s="238"/>
      <c r="N258" s="239"/>
      <c r="O258" s="239"/>
      <c r="P258" s="239"/>
      <c r="Q258" s="239"/>
      <c r="R258" s="239"/>
      <c r="S258" s="239"/>
      <c r="T258" s="24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1" t="s">
        <v>147</v>
      </c>
      <c r="AU258" s="241" t="s">
        <v>81</v>
      </c>
      <c r="AV258" s="14" t="s">
        <v>81</v>
      </c>
      <c r="AW258" s="14" t="s">
        <v>33</v>
      </c>
      <c r="AX258" s="14" t="s">
        <v>72</v>
      </c>
      <c r="AY258" s="241" t="s">
        <v>135</v>
      </c>
    </row>
    <row r="259" s="15" customFormat="1">
      <c r="A259" s="15"/>
      <c r="B259" s="242"/>
      <c r="C259" s="243"/>
      <c r="D259" s="222" t="s">
        <v>147</v>
      </c>
      <c r="E259" s="244" t="s">
        <v>19</v>
      </c>
      <c r="F259" s="245" t="s">
        <v>150</v>
      </c>
      <c r="G259" s="243"/>
      <c r="H259" s="246">
        <v>40.128999999999998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2" t="s">
        <v>147</v>
      </c>
      <c r="AU259" s="252" t="s">
        <v>81</v>
      </c>
      <c r="AV259" s="15" t="s">
        <v>143</v>
      </c>
      <c r="AW259" s="15" t="s">
        <v>33</v>
      </c>
      <c r="AX259" s="15" t="s">
        <v>79</v>
      </c>
      <c r="AY259" s="252" t="s">
        <v>135</v>
      </c>
    </row>
    <row r="260" s="12" customFormat="1" ht="22.8" customHeight="1">
      <c r="A260" s="12"/>
      <c r="B260" s="186"/>
      <c r="C260" s="187"/>
      <c r="D260" s="188" t="s">
        <v>71</v>
      </c>
      <c r="E260" s="200" t="s">
        <v>324</v>
      </c>
      <c r="F260" s="200" t="s">
        <v>325</v>
      </c>
      <c r="G260" s="187"/>
      <c r="H260" s="187"/>
      <c r="I260" s="190"/>
      <c r="J260" s="201">
        <f>BK260</f>
        <v>0</v>
      </c>
      <c r="K260" s="187"/>
      <c r="L260" s="192"/>
      <c r="M260" s="193"/>
      <c r="N260" s="194"/>
      <c r="O260" s="194"/>
      <c r="P260" s="195">
        <f>SUM(P261:P278)</f>
        <v>0</v>
      </c>
      <c r="Q260" s="194"/>
      <c r="R260" s="195">
        <f>SUM(R261:R278)</f>
        <v>0</v>
      </c>
      <c r="S260" s="194"/>
      <c r="T260" s="196">
        <f>SUM(T261:T278)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97" t="s">
        <v>79</v>
      </c>
      <c r="AT260" s="198" t="s">
        <v>71</v>
      </c>
      <c r="AU260" s="198" t="s">
        <v>79</v>
      </c>
      <c r="AY260" s="197" t="s">
        <v>135</v>
      </c>
      <c r="BK260" s="199">
        <f>SUM(BK261:BK278)</f>
        <v>0</v>
      </c>
    </row>
    <row r="261" s="2" customFormat="1" ht="24.15" customHeight="1">
      <c r="A261" s="40"/>
      <c r="B261" s="41"/>
      <c r="C261" s="202" t="s">
        <v>326</v>
      </c>
      <c r="D261" s="202" t="s">
        <v>138</v>
      </c>
      <c r="E261" s="203" t="s">
        <v>327</v>
      </c>
      <c r="F261" s="204" t="s">
        <v>328</v>
      </c>
      <c r="G261" s="205" t="s">
        <v>329</v>
      </c>
      <c r="H261" s="206">
        <v>23.629999999999999</v>
      </c>
      <c r="I261" s="207"/>
      <c r="J261" s="208">
        <f>ROUND(I261*H261,2)</f>
        <v>0</v>
      </c>
      <c r="K261" s="204" t="s">
        <v>142</v>
      </c>
      <c r="L261" s="46"/>
      <c r="M261" s="209" t="s">
        <v>19</v>
      </c>
      <c r="N261" s="210" t="s">
        <v>43</v>
      </c>
      <c r="O261" s="86"/>
      <c r="P261" s="211">
        <f>O261*H261</f>
        <v>0</v>
      </c>
      <c r="Q261" s="211">
        <v>0</v>
      </c>
      <c r="R261" s="211">
        <f>Q261*H261</f>
        <v>0</v>
      </c>
      <c r="S261" s="211">
        <v>0</v>
      </c>
      <c r="T261" s="212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3" t="s">
        <v>143</v>
      </c>
      <c r="AT261" s="213" t="s">
        <v>138</v>
      </c>
      <c r="AU261" s="213" t="s">
        <v>81</v>
      </c>
      <c r="AY261" s="19" t="s">
        <v>135</v>
      </c>
      <c r="BE261" s="214">
        <f>IF(N261="základní",J261,0)</f>
        <v>0</v>
      </c>
      <c r="BF261" s="214">
        <f>IF(N261="snížená",J261,0)</f>
        <v>0</v>
      </c>
      <c r="BG261" s="214">
        <f>IF(N261="zákl. přenesená",J261,0)</f>
        <v>0</v>
      </c>
      <c r="BH261" s="214">
        <f>IF(N261="sníž. přenesená",J261,0)</f>
        <v>0</v>
      </c>
      <c r="BI261" s="214">
        <f>IF(N261="nulová",J261,0)</f>
        <v>0</v>
      </c>
      <c r="BJ261" s="19" t="s">
        <v>79</v>
      </c>
      <c r="BK261" s="214">
        <f>ROUND(I261*H261,2)</f>
        <v>0</v>
      </c>
      <c r="BL261" s="19" t="s">
        <v>143</v>
      </c>
      <c r="BM261" s="213" t="s">
        <v>330</v>
      </c>
    </row>
    <row r="262" s="2" customFormat="1">
      <c r="A262" s="40"/>
      <c r="B262" s="41"/>
      <c r="C262" s="42"/>
      <c r="D262" s="215" t="s">
        <v>145</v>
      </c>
      <c r="E262" s="42"/>
      <c r="F262" s="216" t="s">
        <v>331</v>
      </c>
      <c r="G262" s="42"/>
      <c r="H262" s="42"/>
      <c r="I262" s="217"/>
      <c r="J262" s="42"/>
      <c r="K262" s="42"/>
      <c r="L262" s="46"/>
      <c r="M262" s="218"/>
      <c r="N262" s="219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145</v>
      </c>
      <c r="AU262" s="19" t="s">
        <v>81</v>
      </c>
    </row>
    <row r="263" s="2" customFormat="1" ht="24.15" customHeight="1">
      <c r="A263" s="40"/>
      <c r="B263" s="41"/>
      <c r="C263" s="202" t="s">
        <v>332</v>
      </c>
      <c r="D263" s="202" t="s">
        <v>138</v>
      </c>
      <c r="E263" s="203" t="s">
        <v>333</v>
      </c>
      <c r="F263" s="204" t="s">
        <v>334</v>
      </c>
      <c r="G263" s="205" t="s">
        <v>329</v>
      </c>
      <c r="H263" s="206">
        <v>23.629999999999999</v>
      </c>
      <c r="I263" s="207"/>
      <c r="J263" s="208">
        <f>ROUND(I263*H263,2)</f>
        <v>0</v>
      </c>
      <c r="K263" s="204" t="s">
        <v>142</v>
      </c>
      <c r="L263" s="46"/>
      <c r="M263" s="209" t="s">
        <v>19</v>
      </c>
      <c r="N263" s="210" t="s">
        <v>43</v>
      </c>
      <c r="O263" s="86"/>
      <c r="P263" s="211">
        <f>O263*H263</f>
        <v>0</v>
      </c>
      <c r="Q263" s="211">
        <v>0</v>
      </c>
      <c r="R263" s="211">
        <f>Q263*H263</f>
        <v>0</v>
      </c>
      <c r="S263" s="211">
        <v>0</v>
      </c>
      <c r="T263" s="212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3" t="s">
        <v>143</v>
      </c>
      <c r="AT263" s="213" t="s">
        <v>138</v>
      </c>
      <c r="AU263" s="213" t="s">
        <v>81</v>
      </c>
      <c r="AY263" s="19" t="s">
        <v>135</v>
      </c>
      <c r="BE263" s="214">
        <f>IF(N263="základní",J263,0)</f>
        <v>0</v>
      </c>
      <c r="BF263" s="214">
        <f>IF(N263="snížená",J263,0)</f>
        <v>0</v>
      </c>
      <c r="BG263" s="214">
        <f>IF(N263="zákl. přenesená",J263,0)</f>
        <v>0</v>
      </c>
      <c r="BH263" s="214">
        <f>IF(N263="sníž. přenesená",J263,0)</f>
        <v>0</v>
      </c>
      <c r="BI263" s="214">
        <f>IF(N263="nulová",J263,0)</f>
        <v>0</v>
      </c>
      <c r="BJ263" s="19" t="s">
        <v>79</v>
      </c>
      <c r="BK263" s="214">
        <f>ROUND(I263*H263,2)</f>
        <v>0</v>
      </c>
      <c r="BL263" s="19" t="s">
        <v>143</v>
      </c>
      <c r="BM263" s="213" t="s">
        <v>335</v>
      </c>
    </row>
    <row r="264" s="2" customFormat="1">
      <c r="A264" s="40"/>
      <c r="B264" s="41"/>
      <c r="C264" s="42"/>
      <c r="D264" s="215" t="s">
        <v>145</v>
      </c>
      <c r="E264" s="42"/>
      <c r="F264" s="216" t="s">
        <v>336</v>
      </c>
      <c r="G264" s="42"/>
      <c r="H264" s="42"/>
      <c r="I264" s="217"/>
      <c r="J264" s="42"/>
      <c r="K264" s="42"/>
      <c r="L264" s="46"/>
      <c r="M264" s="218"/>
      <c r="N264" s="219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145</v>
      </c>
      <c r="AU264" s="19" t="s">
        <v>81</v>
      </c>
    </row>
    <row r="265" s="2" customFormat="1" ht="24.15" customHeight="1">
      <c r="A265" s="40"/>
      <c r="B265" s="41"/>
      <c r="C265" s="202" t="s">
        <v>337</v>
      </c>
      <c r="D265" s="202" t="s">
        <v>138</v>
      </c>
      <c r="E265" s="203" t="s">
        <v>338</v>
      </c>
      <c r="F265" s="204" t="s">
        <v>339</v>
      </c>
      <c r="G265" s="205" t="s">
        <v>329</v>
      </c>
      <c r="H265" s="206">
        <v>23.629999999999999</v>
      </c>
      <c r="I265" s="207"/>
      <c r="J265" s="208">
        <f>ROUND(I265*H265,2)</f>
        <v>0</v>
      </c>
      <c r="K265" s="204" t="s">
        <v>142</v>
      </c>
      <c r="L265" s="46"/>
      <c r="M265" s="209" t="s">
        <v>19</v>
      </c>
      <c r="N265" s="210" t="s">
        <v>43</v>
      </c>
      <c r="O265" s="86"/>
      <c r="P265" s="211">
        <f>O265*H265</f>
        <v>0</v>
      </c>
      <c r="Q265" s="211">
        <v>0</v>
      </c>
      <c r="R265" s="211">
        <f>Q265*H265</f>
        <v>0</v>
      </c>
      <c r="S265" s="211">
        <v>0</v>
      </c>
      <c r="T265" s="212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3" t="s">
        <v>143</v>
      </c>
      <c r="AT265" s="213" t="s">
        <v>138</v>
      </c>
      <c r="AU265" s="213" t="s">
        <v>81</v>
      </c>
      <c r="AY265" s="19" t="s">
        <v>135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9" t="s">
        <v>79</v>
      </c>
      <c r="BK265" s="214">
        <f>ROUND(I265*H265,2)</f>
        <v>0</v>
      </c>
      <c r="BL265" s="19" t="s">
        <v>143</v>
      </c>
      <c r="BM265" s="213" t="s">
        <v>340</v>
      </c>
    </row>
    <row r="266" s="2" customFormat="1">
      <c r="A266" s="40"/>
      <c r="B266" s="41"/>
      <c r="C266" s="42"/>
      <c r="D266" s="215" t="s">
        <v>145</v>
      </c>
      <c r="E266" s="42"/>
      <c r="F266" s="216" t="s">
        <v>341</v>
      </c>
      <c r="G266" s="42"/>
      <c r="H266" s="42"/>
      <c r="I266" s="217"/>
      <c r="J266" s="42"/>
      <c r="K266" s="42"/>
      <c r="L266" s="46"/>
      <c r="M266" s="218"/>
      <c r="N266" s="219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145</v>
      </c>
      <c r="AU266" s="19" t="s">
        <v>81</v>
      </c>
    </row>
    <row r="267" s="2" customFormat="1" ht="21.75" customHeight="1">
      <c r="A267" s="40"/>
      <c r="B267" s="41"/>
      <c r="C267" s="202" t="s">
        <v>342</v>
      </c>
      <c r="D267" s="202" t="s">
        <v>138</v>
      </c>
      <c r="E267" s="203" t="s">
        <v>343</v>
      </c>
      <c r="F267" s="204" t="s">
        <v>344</v>
      </c>
      <c r="G267" s="205" t="s">
        <v>329</v>
      </c>
      <c r="H267" s="206">
        <v>23.629999999999999</v>
      </c>
      <c r="I267" s="207"/>
      <c r="J267" s="208">
        <f>ROUND(I267*H267,2)</f>
        <v>0</v>
      </c>
      <c r="K267" s="204" t="s">
        <v>142</v>
      </c>
      <c r="L267" s="46"/>
      <c r="M267" s="209" t="s">
        <v>19</v>
      </c>
      <c r="N267" s="210" t="s">
        <v>43</v>
      </c>
      <c r="O267" s="86"/>
      <c r="P267" s="211">
        <f>O267*H267</f>
        <v>0</v>
      </c>
      <c r="Q267" s="211">
        <v>0</v>
      </c>
      <c r="R267" s="211">
        <f>Q267*H267</f>
        <v>0</v>
      </c>
      <c r="S267" s="211">
        <v>0</v>
      </c>
      <c r="T267" s="212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3" t="s">
        <v>143</v>
      </c>
      <c r="AT267" s="213" t="s">
        <v>138</v>
      </c>
      <c r="AU267" s="213" t="s">
        <v>81</v>
      </c>
      <c r="AY267" s="19" t="s">
        <v>135</v>
      </c>
      <c r="BE267" s="214">
        <f>IF(N267="základní",J267,0)</f>
        <v>0</v>
      </c>
      <c r="BF267" s="214">
        <f>IF(N267="snížená",J267,0)</f>
        <v>0</v>
      </c>
      <c r="BG267" s="214">
        <f>IF(N267="zákl. přenesená",J267,0)</f>
        <v>0</v>
      </c>
      <c r="BH267" s="214">
        <f>IF(N267="sníž. přenesená",J267,0)</f>
        <v>0</v>
      </c>
      <c r="BI267" s="214">
        <f>IF(N267="nulová",J267,0)</f>
        <v>0</v>
      </c>
      <c r="BJ267" s="19" t="s">
        <v>79</v>
      </c>
      <c r="BK267" s="214">
        <f>ROUND(I267*H267,2)</f>
        <v>0</v>
      </c>
      <c r="BL267" s="19" t="s">
        <v>143</v>
      </c>
      <c r="BM267" s="213" t="s">
        <v>345</v>
      </c>
    </row>
    <row r="268" s="2" customFormat="1">
      <c r="A268" s="40"/>
      <c r="B268" s="41"/>
      <c r="C268" s="42"/>
      <c r="D268" s="215" t="s">
        <v>145</v>
      </c>
      <c r="E268" s="42"/>
      <c r="F268" s="216" t="s">
        <v>346</v>
      </c>
      <c r="G268" s="42"/>
      <c r="H268" s="42"/>
      <c r="I268" s="217"/>
      <c r="J268" s="42"/>
      <c r="K268" s="42"/>
      <c r="L268" s="46"/>
      <c r="M268" s="218"/>
      <c r="N268" s="219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145</v>
      </c>
      <c r="AU268" s="19" t="s">
        <v>81</v>
      </c>
    </row>
    <row r="269" s="2" customFormat="1" ht="24.15" customHeight="1">
      <c r="A269" s="40"/>
      <c r="B269" s="41"/>
      <c r="C269" s="202" t="s">
        <v>347</v>
      </c>
      <c r="D269" s="202" t="s">
        <v>138</v>
      </c>
      <c r="E269" s="203" t="s">
        <v>348</v>
      </c>
      <c r="F269" s="204" t="s">
        <v>349</v>
      </c>
      <c r="G269" s="205" t="s">
        <v>329</v>
      </c>
      <c r="H269" s="206">
        <v>23.629999999999999</v>
      </c>
      <c r="I269" s="207"/>
      <c r="J269" s="208">
        <f>ROUND(I269*H269,2)</f>
        <v>0</v>
      </c>
      <c r="K269" s="204" t="s">
        <v>142</v>
      </c>
      <c r="L269" s="46"/>
      <c r="M269" s="209" t="s">
        <v>19</v>
      </c>
      <c r="N269" s="210" t="s">
        <v>43</v>
      </c>
      <c r="O269" s="86"/>
      <c r="P269" s="211">
        <f>O269*H269</f>
        <v>0</v>
      </c>
      <c r="Q269" s="211">
        <v>0</v>
      </c>
      <c r="R269" s="211">
        <f>Q269*H269</f>
        <v>0</v>
      </c>
      <c r="S269" s="211">
        <v>0</v>
      </c>
      <c r="T269" s="212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3" t="s">
        <v>143</v>
      </c>
      <c r="AT269" s="213" t="s">
        <v>138</v>
      </c>
      <c r="AU269" s="213" t="s">
        <v>81</v>
      </c>
      <c r="AY269" s="19" t="s">
        <v>135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9" t="s">
        <v>79</v>
      </c>
      <c r="BK269" s="214">
        <f>ROUND(I269*H269,2)</f>
        <v>0</v>
      </c>
      <c r="BL269" s="19" t="s">
        <v>143</v>
      </c>
      <c r="BM269" s="213" t="s">
        <v>350</v>
      </c>
    </row>
    <row r="270" s="2" customFormat="1">
      <c r="A270" s="40"/>
      <c r="B270" s="41"/>
      <c r="C270" s="42"/>
      <c r="D270" s="215" t="s">
        <v>145</v>
      </c>
      <c r="E270" s="42"/>
      <c r="F270" s="216" t="s">
        <v>351</v>
      </c>
      <c r="G270" s="42"/>
      <c r="H270" s="42"/>
      <c r="I270" s="217"/>
      <c r="J270" s="42"/>
      <c r="K270" s="42"/>
      <c r="L270" s="46"/>
      <c r="M270" s="218"/>
      <c r="N270" s="219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145</v>
      </c>
      <c r="AU270" s="19" t="s">
        <v>81</v>
      </c>
    </row>
    <row r="271" s="2" customFormat="1" ht="24.15" customHeight="1">
      <c r="A271" s="40"/>
      <c r="B271" s="41"/>
      <c r="C271" s="202" t="s">
        <v>352</v>
      </c>
      <c r="D271" s="202" t="s">
        <v>138</v>
      </c>
      <c r="E271" s="203" t="s">
        <v>353</v>
      </c>
      <c r="F271" s="204" t="s">
        <v>354</v>
      </c>
      <c r="G271" s="205" t="s">
        <v>329</v>
      </c>
      <c r="H271" s="206">
        <v>16.776</v>
      </c>
      <c r="I271" s="207"/>
      <c r="J271" s="208">
        <f>ROUND(I271*H271,2)</f>
        <v>0</v>
      </c>
      <c r="K271" s="204" t="s">
        <v>142</v>
      </c>
      <c r="L271" s="46"/>
      <c r="M271" s="209" t="s">
        <v>19</v>
      </c>
      <c r="N271" s="210" t="s">
        <v>43</v>
      </c>
      <c r="O271" s="86"/>
      <c r="P271" s="211">
        <f>O271*H271</f>
        <v>0</v>
      </c>
      <c r="Q271" s="211">
        <v>0</v>
      </c>
      <c r="R271" s="211">
        <f>Q271*H271</f>
        <v>0</v>
      </c>
      <c r="S271" s="211">
        <v>0</v>
      </c>
      <c r="T271" s="212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3" t="s">
        <v>143</v>
      </c>
      <c r="AT271" s="213" t="s">
        <v>138</v>
      </c>
      <c r="AU271" s="213" t="s">
        <v>81</v>
      </c>
      <c r="AY271" s="19" t="s">
        <v>135</v>
      </c>
      <c r="BE271" s="214">
        <f>IF(N271="základní",J271,0)</f>
        <v>0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19" t="s">
        <v>79</v>
      </c>
      <c r="BK271" s="214">
        <f>ROUND(I271*H271,2)</f>
        <v>0</v>
      </c>
      <c r="BL271" s="19" t="s">
        <v>143</v>
      </c>
      <c r="BM271" s="213" t="s">
        <v>355</v>
      </c>
    </row>
    <row r="272" s="2" customFormat="1">
      <c r="A272" s="40"/>
      <c r="B272" s="41"/>
      <c r="C272" s="42"/>
      <c r="D272" s="215" t="s">
        <v>145</v>
      </c>
      <c r="E272" s="42"/>
      <c r="F272" s="216" t="s">
        <v>356</v>
      </c>
      <c r="G272" s="42"/>
      <c r="H272" s="42"/>
      <c r="I272" s="217"/>
      <c r="J272" s="42"/>
      <c r="K272" s="42"/>
      <c r="L272" s="46"/>
      <c r="M272" s="218"/>
      <c r="N272" s="219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145</v>
      </c>
      <c r="AU272" s="19" t="s">
        <v>81</v>
      </c>
    </row>
    <row r="273" s="14" customFormat="1">
      <c r="A273" s="14"/>
      <c r="B273" s="231"/>
      <c r="C273" s="232"/>
      <c r="D273" s="222" t="s">
        <v>147</v>
      </c>
      <c r="E273" s="233" t="s">
        <v>19</v>
      </c>
      <c r="F273" s="234" t="s">
        <v>357</v>
      </c>
      <c r="G273" s="232"/>
      <c r="H273" s="235">
        <v>16.776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1" t="s">
        <v>147</v>
      </c>
      <c r="AU273" s="241" t="s">
        <v>81</v>
      </c>
      <c r="AV273" s="14" t="s">
        <v>81</v>
      </c>
      <c r="AW273" s="14" t="s">
        <v>33</v>
      </c>
      <c r="AX273" s="14" t="s">
        <v>72</v>
      </c>
      <c r="AY273" s="241" t="s">
        <v>135</v>
      </c>
    </row>
    <row r="274" s="15" customFormat="1">
      <c r="A274" s="15"/>
      <c r="B274" s="242"/>
      <c r="C274" s="243"/>
      <c r="D274" s="222" t="s">
        <v>147</v>
      </c>
      <c r="E274" s="244" t="s">
        <v>19</v>
      </c>
      <c r="F274" s="245" t="s">
        <v>150</v>
      </c>
      <c r="G274" s="243"/>
      <c r="H274" s="246">
        <v>16.776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2" t="s">
        <v>147</v>
      </c>
      <c r="AU274" s="252" t="s">
        <v>81</v>
      </c>
      <c r="AV274" s="15" t="s">
        <v>143</v>
      </c>
      <c r="AW274" s="15" t="s">
        <v>33</v>
      </c>
      <c r="AX274" s="15" t="s">
        <v>79</v>
      </c>
      <c r="AY274" s="252" t="s">
        <v>135</v>
      </c>
    </row>
    <row r="275" s="2" customFormat="1" ht="24.15" customHeight="1">
      <c r="A275" s="40"/>
      <c r="B275" s="41"/>
      <c r="C275" s="202" t="s">
        <v>358</v>
      </c>
      <c r="D275" s="202" t="s">
        <v>138</v>
      </c>
      <c r="E275" s="203" t="s">
        <v>359</v>
      </c>
      <c r="F275" s="204" t="s">
        <v>360</v>
      </c>
      <c r="G275" s="205" t="s">
        <v>329</v>
      </c>
      <c r="H275" s="206">
        <v>1.4179999999999999</v>
      </c>
      <c r="I275" s="207"/>
      <c r="J275" s="208">
        <f>ROUND(I275*H275,2)</f>
        <v>0</v>
      </c>
      <c r="K275" s="204" t="s">
        <v>142</v>
      </c>
      <c r="L275" s="46"/>
      <c r="M275" s="209" t="s">
        <v>19</v>
      </c>
      <c r="N275" s="210" t="s">
        <v>43</v>
      </c>
      <c r="O275" s="86"/>
      <c r="P275" s="211">
        <f>O275*H275</f>
        <v>0</v>
      </c>
      <c r="Q275" s="211">
        <v>0</v>
      </c>
      <c r="R275" s="211">
        <f>Q275*H275</f>
        <v>0</v>
      </c>
      <c r="S275" s="211">
        <v>0</v>
      </c>
      <c r="T275" s="212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3" t="s">
        <v>143</v>
      </c>
      <c r="AT275" s="213" t="s">
        <v>138</v>
      </c>
      <c r="AU275" s="213" t="s">
        <v>81</v>
      </c>
      <c r="AY275" s="19" t="s">
        <v>135</v>
      </c>
      <c r="BE275" s="214">
        <f>IF(N275="základní",J275,0)</f>
        <v>0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19" t="s">
        <v>79</v>
      </c>
      <c r="BK275" s="214">
        <f>ROUND(I275*H275,2)</f>
        <v>0</v>
      </c>
      <c r="BL275" s="19" t="s">
        <v>143</v>
      </c>
      <c r="BM275" s="213" t="s">
        <v>361</v>
      </c>
    </row>
    <row r="276" s="2" customFormat="1">
      <c r="A276" s="40"/>
      <c r="B276" s="41"/>
      <c r="C276" s="42"/>
      <c r="D276" s="215" t="s">
        <v>145</v>
      </c>
      <c r="E276" s="42"/>
      <c r="F276" s="216" t="s">
        <v>362</v>
      </c>
      <c r="G276" s="42"/>
      <c r="H276" s="42"/>
      <c r="I276" s="217"/>
      <c r="J276" s="42"/>
      <c r="K276" s="42"/>
      <c r="L276" s="46"/>
      <c r="M276" s="218"/>
      <c r="N276" s="219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145</v>
      </c>
      <c r="AU276" s="19" t="s">
        <v>81</v>
      </c>
    </row>
    <row r="277" s="14" customFormat="1">
      <c r="A277" s="14"/>
      <c r="B277" s="231"/>
      <c r="C277" s="232"/>
      <c r="D277" s="222" t="s">
        <v>147</v>
      </c>
      <c r="E277" s="233" t="s">
        <v>19</v>
      </c>
      <c r="F277" s="234" t="s">
        <v>363</v>
      </c>
      <c r="G277" s="232"/>
      <c r="H277" s="235">
        <v>1.4179999999999999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1" t="s">
        <v>147</v>
      </c>
      <c r="AU277" s="241" t="s">
        <v>81</v>
      </c>
      <c r="AV277" s="14" t="s">
        <v>81</v>
      </c>
      <c r="AW277" s="14" t="s">
        <v>33</v>
      </c>
      <c r="AX277" s="14" t="s">
        <v>72</v>
      </c>
      <c r="AY277" s="241" t="s">
        <v>135</v>
      </c>
    </row>
    <row r="278" s="15" customFormat="1">
      <c r="A278" s="15"/>
      <c r="B278" s="242"/>
      <c r="C278" s="243"/>
      <c r="D278" s="222" t="s">
        <v>147</v>
      </c>
      <c r="E278" s="244" t="s">
        <v>19</v>
      </c>
      <c r="F278" s="245" t="s">
        <v>150</v>
      </c>
      <c r="G278" s="243"/>
      <c r="H278" s="246">
        <v>1.4179999999999999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2" t="s">
        <v>147</v>
      </c>
      <c r="AU278" s="252" t="s">
        <v>81</v>
      </c>
      <c r="AV278" s="15" t="s">
        <v>143</v>
      </c>
      <c r="AW278" s="15" t="s">
        <v>33</v>
      </c>
      <c r="AX278" s="15" t="s">
        <v>79</v>
      </c>
      <c r="AY278" s="252" t="s">
        <v>135</v>
      </c>
    </row>
    <row r="279" s="12" customFormat="1" ht="22.8" customHeight="1">
      <c r="A279" s="12"/>
      <c r="B279" s="186"/>
      <c r="C279" s="187"/>
      <c r="D279" s="188" t="s">
        <v>71</v>
      </c>
      <c r="E279" s="200" t="s">
        <v>364</v>
      </c>
      <c r="F279" s="200" t="s">
        <v>365</v>
      </c>
      <c r="G279" s="187"/>
      <c r="H279" s="187"/>
      <c r="I279" s="190"/>
      <c r="J279" s="201">
        <f>BK279</f>
        <v>0</v>
      </c>
      <c r="K279" s="187"/>
      <c r="L279" s="192"/>
      <c r="M279" s="193"/>
      <c r="N279" s="194"/>
      <c r="O279" s="194"/>
      <c r="P279" s="195">
        <f>SUM(P280:P281)</f>
        <v>0</v>
      </c>
      <c r="Q279" s="194"/>
      <c r="R279" s="195">
        <f>SUM(R280:R281)</f>
        <v>0</v>
      </c>
      <c r="S279" s="194"/>
      <c r="T279" s="196">
        <f>SUM(T280:T281)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97" t="s">
        <v>79</v>
      </c>
      <c r="AT279" s="198" t="s">
        <v>71</v>
      </c>
      <c r="AU279" s="198" t="s">
        <v>79</v>
      </c>
      <c r="AY279" s="197" t="s">
        <v>135</v>
      </c>
      <c r="BK279" s="199">
        <f>SUM(BK280:BK281)</f>
        <v>0</v>
      </c>
    </row>
    <row r="280" s="2" customFormat="1" ht="33" customHeight="1">
      <c r="A280" s="40"/>
      <c r="B280" s="41"/>
      <c r="C280" s="202" t="s">
        <v>366</v>
      </c>
      <c r="D280" s="202" t="s">
        <v>138</v>
      </c>
      <c r="E280" s="203" t="s">
        <v>367</v>
      </c>
      <c r="F280" s="204" t="s">
        <v>368</v>
      </c>
      <c r="G280" s="205" t="s">
        <v>329</v>
      </c>
      <c r="H280" s="206">
        <v>36.920999999999999</v>
      </c>
      <c r="I280" s="207"/>
      <c r="J280" s="208">
        <f>ROUND(I280*H280,2)</f>
        <v>0</v>
      </c>
      <c r="K280" s="204" t="s">
        <v>142</v>
      </c>
      <c r="L280" s="46"/>
      <c r="M280" s="209" t="s">
        <v>19</v>
      </c>
      <c r="N280" s="210" t="s">
        <v>43</v>
      </c>
      <c r="O280" s="86"/>
      <c r="P280" s="211">
        <f>O280*H280</f>
        <v>0</v>
      </c>
      <c r="Q280" s="211">
        <v>0</v>
      </c>
      <c r="R280" s="211">
        <f>Q280*H280</f>
        <v>0</v>
      </c>
      <c r="S280" s="211">
        <v>0</v>
      </c>
      <c r="T280" s="212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3" t="s">
        <v>143</v>
      </c>
      <c r="AT280" s="213" t="s">
        <v>138</v>
      </c>
      <c r="AU280" s="213" t="s">
        <v>81</v>
      </c>
      <c r="AY280" s="19" t="s">
        <v>135</v>
      </c>
      <c r="BE280" s="214">
        <f>IF(N280="základní",J280,0)</f>
        <v>0</v>
      </c>
      <c r="BF280" s="214">
        <f>IF(N280="snížená",J280,0)</f>
        <v>0</v>
      </c>
      <c r="BG280" s="214">
        <f>IF(N280="zákl. přenesená",J280,0)</f>
        <v>0</v>
      </c>
      <c r="BH280" s="214">
        <f>IF(N280="sníž. přenesená",J280,0)</f>
        <v>0</v>
      </c>
      <c r="BI280" s="214">
        <f>IF(N280="nulová",J280,0)</f>
        <v>0</v>
      </c>
      <c r="BJ280" s="19" t="s">
        <v>79</v>
      </c>
      <c r="BK280" s="214">
        <f>ROUND(I280*H280,2)</f>
        <v>0</v>
      </c>
      <c r="BL280" s="19" t="s">
        <v>143</v>
      </c>
      <c r="BM280" s="213" t="s">
        <v>369</v>
      </c>
    </row>
    <row r="281" s="2" customFormat="1">
      <c r="A281" s="40"/>
      <c r="B281" s="41"/>
      <c r="C281" s="42"/>
      <c r="D281" s="215" t="s">
        <v>145</v>
      </c>
      <c r="E281" s="42"/>
      <c r="F281" s="216" t="s">
        <v>370</v>
      </c>
      <c r="G281" s="42"/>
      <c r="H281" s="42"/>
      <c r="I281" s="217"/>
      <c r="J281" s="42"/>
      <c r="K281" s="42"/>
      <c r="L281" s="46"/>
      <c r="M281" s="218"/>
      <c r="N281" s="219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145</v>
      </c>
      <c r="AU281" s="19" t="s">
        <v>81</v>
      </c>
    </row>
    <row r="282" s="12" customFormat="1" ht="25.92" customHeight="1">
      <c r="A282" s="12"/>
      <c r="B282" s="186"/>
      <c r="C282" s="187"/>
      <c r="D282" s="188" t="s">
        <v>71</v>
      </c>
      <c r="E282" s="189" t="s">
        <v>371</v>
      </c>
      <c r="F282" s="189" t="s">
        <v>372</v>
      </c>
      <c r="G282" s="187"/>
      <c r="H282" s="187"/>
      <c r="I282" s="190"/>
      <c r="J282" s="191">
        <f>BK282</f>
        <v>0</v>
      </c>
      <c r="K282" s="187"/>
      <c r="L282" s="192"/>
      <c r="M282" s="193"/>
      <c r="N282" s="194"/>
      <c r="O282" s="194"/>
      <c r="P282" s="195">
        <f>P283+P293+P353+P399+P440+P446+P487+P495+P522+P619+P652+P668+P687+P767+P792</f>
        <v>0</v>
      </c>
      <c r="Q282" s="194"/>
      <c r="R282" s="195">
        <f>R283+R293+R353+R399+R440+R446+R487+R495+R522+R619+R652+R668+R687+R767+R792</f>
        <v>4.7561950199999998</v>
      </c>
      <c r="S282" s="194"/>
      <c r="T282" s="196">
        <f>T283+T293+T353+T399+T440+T446+T487+T495+T522+T619+T652+T668+T687+T767+T792</f>
        <v>5.3974429000000015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97" t="s">
        <v>81</v>
      </c>
      <c r="AT282" s="198" t="s">
        <v>71</v>
      </c>
      <c r="AU282" s="198" t="s">
        <v>72</v>
      </c>
      <c r="AY282" s="197" t="s">
        <v>135</v>
      </c>
      <c r="BK282" s="199">
        <f>BK283+BK293+BK353+BK399+BK440+BK446+BK487+BK495+BK522+BK619+BK652+BK668+BK687+BK767+BK792</f>
        <v>0</v>
      </c>
    </row>
    <row r="283" s="12" customFormat="1" ht="22.8" customHeight="1">
      <c r="A283" s="12"/>
      <c r="B283" s="186"/>
      <c r="C283" s="187"/>
      <c r="D283" s="188" t="s">
        <v>71</v>
      </c>
      <c r="E283" s="200" t="s">
        <v>373</v>
      </c>
      <c r="F283" s="200" t="s">
        <v>374</v>
      </c>
      <c r="G283" s="187"/>
      <c r="H283" s="187"/>
      <c r="I283" s="190"/>
      <c r="J283" s="201">
        <f>BK283</f>
        <v>0</v>
      </c>
      <c r="K283" s="187"/>
      <c r="L283" s="192"/>
      <c r="M283" s="193"/>
      <c r="N283" s="194"/>
      <c r="O283" s="194"/>
      <c r="P283" s="195">
        <f>SUM(P284:P292)</f>
        <v>0</v>
      </c>
      <c r="Q283" s="194"/>
      <c r="R283" s="195">
        <f>SUM(R284:R292)</f>
        <v>0</v>
      </c>
      <c r="S283" s="194"/>
      <c r="T283" s="196">
        <f>SUM(T284:T292)</f>
        <v>0.76112400000000002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197" t="s">
        <v>81</v>
      </c>
      <c r="AT283" s="198" t="s">
        <v>71</v>
      </c>
      <c r="AU283" s="198" t="s">
        <v>79</v>
      </c>
      <c r="AY283" s="197" t="s">
        <v>135</v>
      </c>
      <c r="BK283" s="199">
        <f>SUM(BK284:BK292)</f>
        <v>0</v>
      </c>
    </row>
    <row r="284" s="2" customFormat="1" ht="16.5" customHeight="1">
      <c r="A284" s="40"/>
      <c r="B284" s="41"/>
      <c r="C284" s="202" t="s">
        <v>375</v>
      </c>
      <c r="D284" s="202" t="s">
        <v>138</v>
      </c>
      <c r="E284" s="203" t="s">
        <v>376</v>
      </c>
      <c r="F284" s="204" t="s">
        <v>377</v>
      </c>
      <c r="G284" s="205" t="s">
        <v>141</v>
      </c>
      <c r="H284" s="206">
        <v>190.28100000000001</v>
      </c>
      <c r="I284" s="207"/>
      <c r="J284" s="208">
        <f>ROUND(I284*H284,2)</f>
        <v>0</v>
      </c>
      <c r="K284" s="204" t="s">
        <v>142</v>
      </c>
      <c r="L284" s="46"/>
      <c r="M284" s="209" t="s">
        <v>19</v>
      </c>
      <c r="N284" s="210" t="s">
        <v>43</v>
      </c>
      <c r="O284" s="86"/>
      <c r="P284" s="211">
        <f>O284*H284</f>
        <v>0</v>
      </c>
      <c r="Q284" s="211">
        <v>0</v>
      </c>
      <c r="R284" s="211">
        <f>Q284*H284</f>
        <v>0</v>
      </c>
      <c r="S284" s="211">
        <v>0.0040000000000000001</v>
      </c>
      <c r="T284" s="212">
        <f>S284*H284</f>
        <v>0.76112400000000002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3" t="s">
        <v>240</v>
      </c>
      <c r="AT284" s="213" t="s">
        <v>138</v>
      </c>
      <c r="AU284" s="213" t="s">
        <v>81</v>
      </c>
      <c r="AY284" s="19" t="s">
        <v>135</v>
      </c>
      <c r="BE284" s="214">
        <f>IF(N284="základní",J284,0)</f>
        <v>0</v>
      </c>
      <c r="BF284" s="214">
        <f>IF(N284="snížená",J284,0)</f>
        <v>0</v>
      </c>
      <c r="BG284" s="214">
        <f>IF(N284="zákl. přenesená",J284,0)</f>
        <v>0</v>
      </c>
      <c r="BH284" s="214">
        <f>IF(N284="sníž. přenesená",J284,0)</f>
        <v>0</v>
      </c>
      <c r="BI284" s="214">
        <f>IF(N284="nulová",J284,0)</f>
        <v>0</v>
      </c>
      <c r="BJ284" s="19" t="s">
        <v>79</v>
      </c>
      <c r="BK284" s="214">
        <f>ROUND(I284*H284,2)</f>
        <v>0</v>
      </c>
      <c r="BL284" s="19" t="s">
        <v>240</v>
      </c>
      <c r="BM284" s="213" t="s">
        <v>378</v>
      </c>
    </row>
    <row r="285" s="2" customFormat="1">
      <c r="A285" s="40"/>
      <c r="B285" s="41"/>
      <c r="C285" s="42"/>
      <c r="D285" s="215" t="s">
        <v>145</v>
      </c>
      <c r="E285" s="42"/>
      <c r="F285" s="216" t="s">
        <v>379</v>
      </c>
      <c r="G285" s="42"/>
      <c r="H285" s="42"/>
      <c r="I285" s="217"/>
      <c r="J285" s="42"/>
      <c r="K285" s="42"/>
      <c r="L285" s="46"/>
      <c r="M285" s="218"/>
      <c r="N285" s="219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145</v>
      </c>
      <c r="AU285" s="19" t="s">
        <v>81</v>
      </c>
    </row>
    <row r="286" s="13" customFormat="1">
      <c r="A286" s="13"/>
      <c r="B286" s="220"/>
      <c r="C286" s="221"/>
      <c r="D286" s="222" t="s">
        <v>147</v>
      </c>
      <c r="E286" s="223" t="s">
        <v>19</v>
      </c>
      <c r="F286" s="224" t="s">
        <v>171</v>
      </c>
      <c r="G286" s="221"/>
      <c r="H286" s="223" t="s">
        <v>19</v>
      </c>
      <c r="I286" s="225"/>
      <c r="J286" s="221"/>
      <c r="K286" s="221"/>
      <c r="L286" s="226"/>
      <c r="M286" s="227"/>
      <c r="N286" s="228"/>
      <c r="O286" s="228"/>
      <c r="P286" s="228"/>
      <c r="Q286" s="228"/>
      <c r="R286" s="228"/>
      <c r="S286" s="228"/>
      <c r="T286" s="22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0" t="s">
        <v>147</v>
      </c>
      <c r="AU286" s="230" t="s">
        <v>81</v>
      </c>
      <c r="AV286" s="13" t="s">
        <v>79</v>
      </c>
      <c r="AW286" s="13" t="s">
        <v>33</v>
      </c>
      <c r="AX286" s="13" t="s">
        <v>72</v>
      </c>
      <c r="AY286" s="230" t="s">
        <v>135</v>
      </c>
    </row>
    <row r="287" s="14" customFormat="1">
      <c r="A287" s="14"/>
      <c r="B287" s="231"/>
      <c r="C287" s="232"/>
      <c r="D287" s="222" t="s">
        <v>147</v>
      </c>
      <c r="E287" s="233" t="s">
        <v>19</v>
      </c>
      <c r="F287" s="234" t="s">
        <v>380</v>
      </c>
      <c r="G287" s="232"/>
      <c r="H287" s="235">
        <v>154.898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1" t="s">
        <v>147</v>
      </c>
      <c r="AU287" s="241" t="s">
        <v>81</v>
      </c>
      <c r="AV287" s="14" t="s">
        <v>81</v>
      </c>
      <c r="AW287" s="14" t="s">
        <v>33</v>
      </c>
      <c r="AX287" s="14" t="s">
        <v>72</v>
      </c>
      <c r="AY287" s="241" t="s">
        <v>135</v>
      </c>
    </row>
    <row r="288" s="14" customFormat="1">
      <c r="A288" s="14"/>
      <c r="B288" s="231"/>
      <c r="C288" s="232"/>
      <c r="D288" s="222" t="s">
        <v>147</v>
      </c>
      <c r="E288" s="233" t="s">
        <v>19</v>
      </c>
      <c r="F288" s="234" t="s">
        <v>381</v>
      </c>
      <c r="G288" s="232"/>
      <c r="H288" s="235">
        <v>28.172999999999998</v>
      </c>
      <c r="I288" s="236"/>
      <c r="J288" s="232"/>
      <c r="K288" s="232"/>
      <c r="L288" s="237"/>
      <c r="M288" s="238"/>
      <c r="N288" s="239"/>
      <c r="O288" s="239"/>
      <c r="P288" s="239"/>
      <c r="Q288" s="239"/>
      <c r="R288" s="239"/>
      <c r="S288" s="239"/>
      <c r="T288" s="24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1" t="s">
        <v>147</v>
      </c>
      <c r="AU288" s="241" t="s">
        <v>81</v>
      </c>
      <c r="AV288" s="14" t="s">
        <v>81</v>
      </c>
      <c r="AW288" s="14" t="s">
        <v>33</v>
      </c>
      <c r="AX288" s="14" t="s">
        <v>72</v>
      </c>
      <c r="AY288" s="241" t="s">
        <v>135</v>
      </c>
    </row>
    <row r="289" s="14" customFormat="1">
      <c r="A289" s="14"/>
      <c r="B289" s="231"/>
      <c r="C289" s="232"/>
      <c r="D289" s="222" t="s">
        <v>147</v>
      </c>
      <c r="E289" s="233" t="s">
        <v>19</v>
      </c>
      <c r="F289" s="234" t="s">
        <v>382</v>
      </c>
      <c r="G289" s="232"/>
      <c r="H289" s="235">
        <v>7.21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1" t="s">
        <v>147</v>
      </c>
      <c r="AU289" s="241" t="s">
        <v>81</v>
      </c>
      <c r="AV289" s="14" t="s">
        <v>81</v>
      </c>
      <c r="AW289" s="14" t="s">
        <v>33</v>
      </c>
      <c r="AX289" s="14" t="s">
        <v>72</v>
      </c>
      <c r="AY289" s="241" t="s">
        <v>135</v>
      </c>
    </row>
    <row r="290" s="15" customFormat="1">
      <c r="A290" s="15"/>
      <c r="B290" s="242"/>
      <c r="C290" s="243"/>
      <c r="D290" s="222" t="s">
        <v>147</v>
      </c>
      <c r="E290" s="244" t="s">
        <v>19</v>
      </c>
      <c r="F290" s="245" t="s">
        <v>150</v>
      </c>
      <c r="G290" s="243"/>
      <c r="H290" s="246">
        <v>190.28100000000001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2" t="s">
        <v>147</v>
      </c>
      <c r="AU290" s="252" t="s">
        <v>81</v>
      </c>
      <c r="AV290" s="15" t="s">
        <v>143</v>
      </c>
      <c r="AW290" s="15" t="s">
        <v>33</v>
      </c>
      <c r="AX290" s="15" t="s">
        <v>79</v>
      </c>
      <c r="AY290" s="252" t="s">
        <v>135</v>
      </c>
    </row>
    <row r="291" s="2" customFormat="1" ht="24.15" customHeight="1">
      <c r="A291" s="40"/>
      <c r="B291" s="41"/>
      <c r="C291" s="202" t="s">
        <v>383</v>
      </c>
      <c r="D291" s="202" t="s">
        <v>138</v>
      </c>
      <c r="E291" s="203" t="s">
        <v>384</v>
      </c>
      <c r="F291" s="204" t="s">
        <v>385</v>
      </c>
      <c r="G291" s="205" t="s">
        <v>386</v>
      </c>
      <c r="H291" s="263"/>
      <c r="I291" s="207"/>
      <c r="J291" s="208">
        <f>ROUND(I291*H291,2)</f>
        <v>0</v>
      </c>
      <c r="K291" s="204" t="s">
        <v>142</v>
      </c>
      <c r="L291" s="46"/>
      <c r="M291" s="209" t="s">
        <v>19</v>
      </c>
      <c r="N291" s="210" t="s">
        <v>43</v>
      </c>
      <c r="O291" s="86"/>
      <c r="P291" s="211">
        <f>O291*H291</f>
        <v>0</v>
      </c>
      <c r="Q291" s="211">
        <v>0</v>
      </c>
      <c r="R291" s="211">
        <f>Q291*H291</f>
        <v>0</v>
      </c>
      <c r="S291" s="211">
        <v>0</v>
      </c>
      <c r="T291" s="212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3" t="s">
        <v>240</v>
      </c>
      <c r="AT291" s="213" t="s">
        <v>138</v>
      </c>
      <c r="AU291" s="213" t="s">
        <v>81</v>
      </c>
      <c r="AY291" s="19" t="s">
        <v>135</v>
      </c>
      <c r="BE291" s="214">
        <f>IF(N291="základní",J291,0)</f>
        <v>0</v>
      </c>
      <c r="BF291" s="214">
        <f>IF(N291="snížená",J291,0)</f>
        <v>0</v>
      </c>
      <c r="BG291" s="214">
        <f>IF(N291="zákl. přenesená",J291,0)</f>
        <v>0</v>
      </c>
      <c r="BH291" s="214">
        <f>IF(N291="sníž. přenesená",J291,0)</f>
        <v>0</v>
      </c>
      <c r="BI291" s="214">
        <f>IF(N291="nulová",J291,0)</f>
        <v>0</v>
      </c>
      <c r="BJ291" s="19" t="s">
        <v>79</v>
      </c>
      <c r="BK291" s="214">
        <f>ROUND(I291*H291,2)</f>
        <v>0</v>
      </c>
      <c r="BL291" s="19" t="s">
        <v>240</v>
      </c>
      <c r="BM291" s="213" t="s">
        <v>387</v>
      </c>
    </row>
    <row r="292" s="2" customFormat="1">
      <c r="A292" s="40"/>
      <c r="B292" s="41"/>
      <c r="C292" s="42"/>
      <c r="D292" s="215" t="s">
        <v>145</v>
      </c>
      <c r="E292" s="42"/>
      <c r="F292" s="216" t="s">
        <v>388</v>
      </c>
      <c r="G292" s="42"/>
      <c r="H292" s="42"/>
      <c r="I292" s="217"/>
      <c r="J292" s="42"/>
      <c r="K292" s="42"/>
      <c r="L292" s="46"/>
      <c r="M292" s="218"/>
      <c r="N292" s="219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145</v>
      </c>
      <c r="AU292" s="19" t="s">
        <v>81</v>
      </c>
    </row>
    <row r="293" s="12" customFormat="1" ht="22.8" customHeight="1">
      <c r="A293" s="12"/>
      <c r="B293" s="186"/>
      <c r="C293" s="187"/>
      <c r="D293" s="188" t="s">
        <v>71</v>
      </c>
      <c r="E293" s="200" t="s">
        <v>389</v>
      </c>
      <c r="F293" s="200" t="s">
        <v>390</v>
      </c>
      <c r="G293" s="187"/>
      <c r="H293" s="187"/>
      <c r="I293" s="190"/>
      <c r="J293" s="201">
        <f>BK293</f>
        <v>0</v>
      </c>
      <c r="K293" s="187"/>
      <c r="L293" s="192"/>
      <c r="M293" s="193"/>
      <c r="N293" s="194"/>
      <c r="O293" s="194"/>
      <c r="P293" s="195">
        <f>SUM(P294:P352)</f>
        <v>0</v>
      </c>
      <c r="Q293" s="194"/>
      <c r="R293" s="195">
        <f>SUM(R294:R352)</f>
        <v>1.44629148</v>
      </c>
      <c r="S293" s="194"/>
      <c r="T293" s="196">
        <f>SUM(T294:T352)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197" t="s">
        <v>81</v>
      </c>
      <c r="AT293" s="198" t="s">
        <v>71</v>
      </c>
      <c r="AU293" s="198" t="s">
        <v>79</v>
      </c>
      <c r="AY293" s="197" t="s">
        <v>135</v>
      </c>
      <c r="BK293" s="199">
        <f>SUM(BK294:BK352)</f>
        <v>0</v>
      </c>
    </row>
    <row r="294" s="2" customFormat="1" ht="24.15" customHeight="1">
      <c r="A294" s="40"/>
      <c r="B294" s="41"/>
      <c r="C294" s="202" t="s">
        <v>391</v>
      </c>
      <c r="D294" s="202" t="s">
        <v>138</v>
      </c>
      <c r="E294" s="203" t="s">
        <v>392</v>
      </c>
      <c r="F294" s="204" t="s">
        <v>393</v>
      </c>
      <c r="G294" s="205" t="s">
        <v>141</v>
      </c>
      <c r="H294" s="206">
        <v>190.28100000000001</v>
      </c>
      <c r="I294" s="207"/>
      <c r="J294" s="208">
        <f>ROUND(I294*H294,2)</f>
        <v>0</v>
      </c>
      <c r="K294" s="204" t="s">
        <v>142</v>
      </c>
      <c r="L294" s="46"/>
      <c r="M294" s="209" t="s">
        <v>19</v>
      </c>
      <c r="N294" s="210" t="s">
        <v>43</v>
      </c>
      <c r="O294" s="86"/>
      <c r="P294" s="211">
        <f>O294*H294</f>
        <v>0</v>
      </c>
      <c r="Q294" s="211">
        <v>0</v>
      </c>
      <c r="R294" s="211">
        <f>Q294*H294</f>
        <v>0</v>
      </c>
      <c r="S294" s="211">
        <v>0</v>
      </c>
      <c r="T294" s="212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3" t="s">
        <v>240</v>
      </c>
      <c r="AT294" s="213" t="s">
        <v>138</v>
      </c>
      <c r="AU294" s="213" t="s">
        <v>81</v>
      </c>
      <c r="AY294" s="19" t="s">
        <v>135</v>
      </c>
      <c r="BE294" s="214">
        <f>IF(N294="základní",J294,0)</f>
        <v>0</v>
      </c>
      <c r="BF294" s="214">
        <f>IF(N294="snížená",J294,0)</f>
        <v>0</v>
      </c>
      <c r="BG294" s="214">
        <f>IF(N294="zákl. přenesená",J294,0)</f>
        <v>0</v>
      </c>
      <c r="BH294" s="214">
        <f>IF(N294="sníž. přenesená",J294,0)</f>
        <v>0</v>
      </c>
      <c r="BI294" s="214">
        <f>IF(N294="nulová",J294,0)</f>
        <v>0</v>
      </c>
      <c r="BJ294" s="19" t="s">
        <v>79</v>
      </c>
      <c r="BK294" s="214">
        <f>ROUND(I294*H294,2)</f>
        <v>0</v>
      </c>
      <c r="BL294" s="19" t="s">
        <v>240</v>
      </c>
      <c r="BM294" s="213" t="s">
        <v>394</v>
      </c>
    </row>
    <row r="295" s="2" customFormat="1">
      <c r="A295" s="40"/>
      <c r="B295" s="41"/>
      <c r="C295" s="42"/>
      <c r="D295" s="215" t="s">
        <v>145</v>
      </c>
      <c r="E295" s="42"/>
      <c r="F295" s="216" t="s">
        <v>395</v>
      </c>
      <c r="G295" s="42"/>
      <c r="H295" s="42"/>
      <c r="I295" s="217"/>
      <c r="J295" s="42"/>
      <c r="K295" s="42"/>
      <c r="L295" s="46"/>
      <c r="M295" s="218"/>
      <c r="N295" s="219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145</v>
      </c>
      <c r="AU295" s="19" t="s">
        <v>81</v>
      </c>
    </row>
    <row r="296" s="13" customFormat="1">
      <c r="A296" s="13"/>
      <c r="B296" s="220"/>
      <c r="C296" s="221"/>
      <c r="D296" s="222" t="s">
        <v>147</v>
      </c>
      <c r="E296" s="223" t="s">
        <v>19</v>
      </c>
      <c r="F296" s="224" t="s">
        <v>148</v>
      </c>
      <c r="G296" s="221"/>
      <c r="H296" s="223" t="s">
        <v>19</v>
      </c>
      <c r="I296" s="225"/>
      <c r="J296" s="221"/>
      <c r="K296" s="221"/>
      <c r="L296" s="226"/>
      <c r="M296" s="227"/>
      <c r="N296" s="228"/>
      <c r="O296" s="228"/>
      <c r="P296" s="228"/>
      <c r="Q296" s="228"/>
      <c r="R296" s="228"/>
      <c r="S296" s="228"/>
      <c r="T296" s="22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0" t="s">
        <v>147</v>
      </c>
      <c r="AU296" s="230" t="s">
        <v>81</v>
      </c>
      <c r="AV296" s="13" t="s">
        <v>79</v>
      </c>
      <c r="AW296" s="13" t="s">
        <v>33</v>
      </c>
      <c r="AX296" s="13" t="s">
        <v>72</v>
      </c>
      <c r="AY296" s="230" t="s">
        <v>135</v>
      </c>
    </row>
    <row r="297" s="14" customFormat="1">
      <c r="A297" s="14"/>
      <c r="B297" s="231"/>
      <c r="C297" s="232"/>
      <c r="D297" s="222" t="s">
        <v>147</v>
      </c>
      <c r="E297" s="233" t="s">
        <v>19</v>
      </c>
      <c r="F297" s="234" t="s">
        <v>380</v>
      </c>
      <c r="G297" s="232"/>
      <c r="H297" s="235">
        <v>154.898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1" t="s">
        <v>147</v>
      </c>
      <c r="AU297" s="241" t="s">
        <v>81</v>
      </c>
      <c r="AV297" s="14" t="s">
        <v>81</v>
      </c>
      <c r="AW297" s="14" t="s">
        <v>33</v>
      </c>
      <c r="AX297" s="14" t="s">
        <v>72</v>
      </c>
      <c r="AY297" s="241" t="s">
        <v>135</v>
      </c>
    </row>
    <row r="298" s="14" customFormat="1">
      <c r="A298" s="14"/>
      <c r="B298" s="231"/>
      <c r="C298" s="232"/>
      <c r="D298" s="222" t="s">
        <v>147</v>
      </c>
      <c r="E298" s="233" t="s">
        <v>19</v>
      </c>
      <c r="F298" s="234" t="s">
        <v>381</v>
      </c>
      <c r="G298" s="232"/>
      <c r="H298" s="235">
        <v>28.172999999999998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1" t="s">
        <v>147</v>
      </c>
      <c r="AU298" s="241" t="s">
        <v>81</v>
      </c>
      <c r="AV298" s="14" t="s">
        <v>81</v>
      </c>
      <c r="AW298" s="14" t="s">
        <v>33</v>
      </c>
      <c r="AX298" s="14" t="s">
        <v>72</v>
      </c>
      <c r="AY298" s="241" t="s">
        <v>135</v>
      </c>
    </row>
    <row r="299" s="14" customFormat="1">
      <c r="A299" s="14"/>
      <c r="B299" s="231"/>
      <c r="C299" s="232"/>
      <c r="D299" s="222" t="s">
        <v>147</v>
      </c>
      <c r="E299" s="233" t="s">
        <v>19</v>
      </c>
      <c r="F299" s="234" t="s">
        <v>382</v>
      </c>
      <c r="G299" s="232"/>
      <c r="H299" s="235">
        <v>7.21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1" t="s">
        <v>147</v>
      </c>
      <c r="AU299" s="241" t="s">
        <v>81</v>
      </c>
      <c r="AV299" s="14" t="s">
        <v>81</v>
      </c>
      <c r="AW299" s="14" t="s">
        <v>33</v>
      </c>
      <c r="AX299" s="14" t="s">
        <v>72</v>
      </c>
      <c r="AY299" s="241" t="s">
        <v>135</v>
      </c>
    </row>
    <row r="300" s="15" customFormat="1">
      <c r="A300" s="15"/>
      <c r="B300" s="242"/>
      <c r="C300" s="243"/>
      <c r="D300" s="222" t="s">
        <v>147</v>
      </c>
      <c r="E300" s="244" t="s">
        <v>19</v>
      </c>
      <c r="F300" s="245" t="s">
        <v>150</v>
      </c>
      <c r="G300" s="243"/>
      <c r="H300" s="246">
        <v>190.28100000000001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2" t="s">
        <v>147</v>
      </c>
      <c r="AU300" s="252" t="s">
        <v>81</v>
      </c>
      <c r="AV300" s="15" t="s">
        <v>143</v>
      </c>
      <c r="AW300" s="15" t="s">
        <v>33</v>
      </c>
      <c r="AX300" s="15" t="s">
        <v>79</v>
      </c>
      <c r="AY300" s="252" t="s">
        <v>135</v>
      </c>
    </row>
    <row r="301" s="2" customFormat="1" ht="16.5" customHeight="1">
      <c r="A301" s="40"/>
      <c r="B301" s="41"/>
      <c r="C301" s="253" t="s">
        <v>396</v>
      </c>
      <c r="D301" s="253" t="s">
        <v>248</v>
      </c>
      <c r="E301" s="254" t="s">
        <v>397</v>
      </c>
      <c r="F301" s="255" t="s">
        <v>398</v>
      </c>
      <c r="G301" s="256" t="s">
        <v>329</v>
      </c>
      <c r="H301" s="257">
        <v>0.057000000000000002</v>
      </c>
      <c r="I301" s="258"/>
      <c r="J301" s="259">
        <f>ROUND(I301*H301,2)</f>
        <v>0</v>
      </c>
      <c r="K301" s="255" t="s">
        <v>142</v>
      </c>
      <c r="L301" s="260"/>
      <c r="M301" s="261" t="s">
        <v>19</v>
      </c>
      <c r="N301" s="262" t="s">
        <v>43</v>
      </c>
      <c r="O301" s="86"/>
      <c r="P301" s="211">
        <f>O301*H301</f>
        <v>0</v>
      </c>
      <c r="Q301" s="211">
        <v>0</v>
      </c>
      <c r="R301" s="211">
        <f>Q301*H301</f>
        <v>0</v>
      </c>
      <c r="S301" s="211">
        <v>0</v>
      </c>
      <c r="T301" s="212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3" t="s">
        <v>342</v>
      </c>
      <c r="AT301" s="213" t="s">
        <v>248</v>
      </c>
      <c r="AU301" s="213" t="s">
        <v>81</v>
      </c>
      <c r="AY301" s="19" t="s">
        <v>135</v>
      </c>
      <c r="BE301" s="214">
        <f>IF(N301="základní",J301,0)</f>
        <v>0</v>
      </c>
      <c r="BF301" s="214">
        <f>IF(N301="snížená",J301,0)</f>
        <v>0</v>
      </c>
      <c r="BG301" s="214">
        <f>IF(N301="zákl. přenesená",J301,0)</f>
        <v>0</v>
      </c>
      <c r="BH301" s="214">
        <f>IF(N301="sníž. přenesená",J301,0)</f>
        <v>0</v>
      </c>
      <c r="BI301" s="214">
        <f>IF(N301="nulová",J301,0)</f>
        <v>0</v>
      </c>
      <c r="BJ301" s="19" t="s">
        <v>79</v>
      </c>
      <c r="BK301" s="214">
        <f>ROUND(I301*H301,2)</f>
        <v>0</v>
      </c>
      <c r="BL301" s="19" t="s">
        <v>240</v>
      </c>
      <c r="BM301" s="213" t="s">
        <v>399</v>
      </c>
    </row>
    <row r="302" s="2" customFormat="1">
      <c r="A302" s="40"/>
      <c r="B302" s="41"/>
      <c r="C302" s="42"/>
      <c r="D302" s="215" t="s">
        <v>145</v>
      </c>
      <c r="E302" s="42"/>
      <c r="F302" s="216" t="s">
        <v>400</v>
      </c>
      <c r="G302" s="42"/>
      <c r="H302" s="42"/>
      <c r="I302" s="217"/>
      <c r="J302" s="42"/>
      <c r="K302" s="42"/>
      <c r="L302" s="46"/>
      <c r="M302" s="218"/>
      <c r="N302" s="219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145</v>
      </c>
      <c r="AU302" s="19" t="s">
        <v>81</v>
      </c>
    </row>
    <row r="303" s="13" customFormat="1">
      <c r="A303" s="13"/>
      <c r="B303" s="220"/>
      <c r="C303" s="221"/>
      <c r="D303" s="222" t="s">
        <v>147</v>
      </c>
      <c r="E303" s="223" t="s">
        <v>19</v>
      </c>
      <c r="F303" s="224" t="s">
        <v>148</v>
      </c>
      <c r="G303" s="221"/>
      <c r="H303" s="223" t="s">
        <v>19</v>
      </c>
      <c r="I303" s="225"/>
      <c r="J303" s="221"/>
      <c r="K303" s="221"/>
      <c r="L303" s="226"/>
      <c r="M303" s="227"/>
      <c r="N303" s="228"/>
      <c r="O303" s="228"/>
      <c r="P303" s="228"/>
      <c r="Q303" s="228"/>
      <c r="R303" s="228"/>
      <c r="S303" s="228"/>
      <c r="T303" s="22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0" t="s">
        <v>147</v>
      </c>
      <c r="AU303" s="230" t="s">
        <v>81</v>
      </c>
      <c r="AV303" s="13" t="s">
        <v>79</v>
      </c>
      <c r="AW303" s="13" t="s">
        <v>33</v>
      </c>
      <c r="AX303" s="13" t="s">
        <v>72</v>
      </c>
      <c r="AY303" s="230" t="s">
        <v>135</v>
      </c>
    </row>
    <row r="304" s="14" customFormat="1">
      <c r="A304" s="14"/>
      <c r="B304" s="231"/>
      <c r="C304" s="232"/>
      <c r="D304" s="222" t="s">
        <v>147</v>
      </c>
      <c r="E304" s="233" t="s">
        <v>19</v>
      </c>
      <c r="F304" s="234" t="s">
        <v>380</v>
      </c>
      <c r="G304" s="232"/>
      <c r="H304" s="235">
        <v>154.898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1" t="s">
        <v>147</v>
      </c>
      <c r="AU304" s="241" t="s">
        <v>81</v>
      </c>
      <c r="AV304" s="14" t="s">
        <v>81</v>
      </c>
      <c r="AW304" s="14" t="s">
        <v>33</v>
      </c>
      <c r="AX304" s="14" t="s">
        <v>72</v>
      </c>
      <c r="AY304" s="241" t="s">
        <v>135</v>
      </c>
    </row>
    <row r="305" s="14" customFormat="1">
      <c r="A305" s="14"/>
      <c r="B305" s="231"/>
      <c r="C305" s="232"/>
      <c r="D305" s="222" t="s">
        <v>147</v>
      </c>
      <c r="E305" s="233" t="s">
        <v>19</v>
      </c>
      <c r="F305" s="234" t="s">
        <v>381</v>
      </c>
      <c r="G305" s="232"/>
      <c r="H305" s="235">
        <v>28.172999999999998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1" t="s">
        <v>147</v>
      </c>
      <c r="AU305" s="241" t="s">
        <v>81</v>
      </c>
      <c r="AV305" s="14" t="s">
        <v>81</v>
      </c>
      <c r="AW305" s="14" t="s">
        <v>33</v>
      </c>
      <c r="AX305" s="14" t="s">
        <v>72</v>
      </c>
      <c r="AY305" s="241" t="s">
        <v>135</v>
      </c>
    </row>
    <row r="306" s="14" customFormat="1">
      <c r="A306" s="14"/>
      <c r="B306" s="231"/>
      <c r="C306" s="232"/>
      <c r="D306" s="222" t="s">
        <v>147</v>
      </c>
      <c r="E306" s="233" t="s">
        <v>19</v>
      </c>
      <c r="F306" s="234" t="s">
        <v>382</v>
      </c>
      <c r="G306" s="232"/>
      <c r="H306" s="235">
        <v>7.21</v>
      </c>
      <c r="I306" s="236"/>
      <c r="J306" s="232"/>
      <c r="K306" s="232"/>
      <c r="L306" s="237"/>
      <c r="M306" s="238"/>
      <c r="N306" s="239"/>
      <c r="O306" s="239"/>
      <c r="P306" s="239"/>
      <c r="Q306" s="239"/>
      <c r="R306" s="239"/>
      <c r="S306" s="239"/>
      <c r="T306" s="24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1" t="s">
        <v>147</v>
      </c>
      <c r="AU306" s="241" t="s">
        <v>81</v>
      </c>
      <c r="AV306" s="14" t="s">
        <v>81</v>
      </c>
      <c r="AW306" s="14" t="s">
        <v>33</v>
      </c>
      <c r="AX306" s="14" t="s">
        <v>72</v>
      </c>
      <c r="AY306" s="241" t="s">
        <v>135</v>
      </c>
    </row>
    <row r="307" s="15" customFormat="1">
      <c r="A307" s="15"/>
      <c r="B307" s="242"/>
      <c r="C307" s="243"/>
      <c r="D307" s="222" t="s">
        <v>147</v>
      </c>
      <c r="E307" s="244" t="s">
        <v>19</v>
      </c>
      <c r="F307" s="245" t="s">
        <v>150</v>
      </c>
      <c r="G307" s="243"/>
      <c r="H307" s="246">
        <v>190.28100000000001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2" t="s">
        <v>147</v>
      </c>
      <c r="AU307" s="252" t="s">
        <v>81</v>
      </c>
      <c r="AV307" s="15" t="s">
        <v>143</v>
      </c>
      <c r="AW307" s="15" t="s">
        <v>33</v>
      </c>
      <c r="AX307" s="15" t="s">
        <v>79</v>
      </c>
      <c r="AY307" s="252" t="s">
        <v>135</v>
      </c>
    </row>
    <row r="308" s="14" customFormat="1">
      <c r="A308" s="14"/>
      <c r="B308" s="231"/>
      <c r="C308" s="232"/>
      <c r="D308" s="222" t="s">
        <v>147</v>
      </c>
      <c r="E308" s="232"/>
      <c r="F308" s="234" t="s">
        <v>401</v>
      </c>
      <c r="G308" s="232"/>
      <c r="H308" s="235">
        <v>0.057000000000000002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1" t="s">
        <v>147</v>
      </c>
      <c r="AU308" s="241" t="s">
        <v>81</v>
      </c>
      <c r="AV308" s="14" t="s">
        <v>81</v>
      </c>
      <c r="AW308" s="14" t="s">
        <v>4</v>
      </c>
      <c r="AX308" s="14" t="s">
        <v>79</v>
      </c>
      <c r="AY308" s="241" t="s">
        <v>135</v>
      </c>
    </row>
    <row r="309" s="2" customFormat="1" ht="16.5" customHeight="1">
      <c r="A309" s="40"/>
      <c r="B309" s="41"/>
      <c r="C309" s="202" t="s">
        <v>402</v>
      </c>
      <c r="D309" s="202" t="s">
        <v>138</v>
      </c>
      <c r="E309" s="203" t="s">
        <v>403</v>
      </c>
      <c r="F309" s="204" t="s">
        <v>404</v>
      </c>
      <c r="G309" s="205" t="s">
        <v>141</v>
      </c>
      <c r="H309" s="206">
        <v>190.28100000000001</v>
      </c>
      <c r="I309" s="207"/>
      <c r="J309" s="208">
        <f>ROUND(I309*H309,2)</f>
        <v>0</v>
      </c>
      <c r="K309" s="204" t="s">
        <v>142</v>
      </c>
      <c r="L309" s="46"/>
      <c r="M309" s="209" t="s">
        <v>19</v>
      </c>
      <c r="N309" s="210" t="s">
        <v>43</v>
      </c>
      <c r="O309" s="86"/>
      <c r="P309" s="211">
        <f>O309*H309</f>
        <v>0</v>
      </c>
      <c r="Q309" s="211">
        <v>0.00088000000000000003</v>
      </c>
      <c r="R309" s="211">
        <f>Q309*H309</f>
        <v>0.16744728</v>
      </c>
      <c r="S309" s="211">
        <v>0</v>
      </c>
      <c r="T309" s="212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3" t="s">
        <v>240</v>
      </c>
      <c r="AT309" s="213" t="s">
        <v>138</v>
      </c>
      <c r="AU309" s="213" t="s">
        <v>81</v>
      </c>
      <c r="AY309" s="19" t="s">
        <v>135</v>
      </c>
      <c r="BE309" s="214">
        <f>IF(N309="základní",J309,0)</f>
        <v>0</v>
      </c>
      <c r="BF309" s="214">
        <f>IF(N309="snížená",J309,0)</f>
        <v>0</v>
      </c>
      <c r="BG309" s="214">
        <f>IF(N309="zákl. přenesená",J309,0)</f>
        <v>0</v>
      </c>
      <c r="BH309" s="214">
        <f>IF(N309="sníž. přenesená",J309,0)</f>
        <v>0</v>
      </c>
      <c r="BI309" s="214">
        <f>IF(N309="nulová",J309,0)</f>
        <v>0</v>
      </c>
      <c r="BJ309" s="19" t="s">
        <v>79</v>
      </c>
      <c r="BK309" s="214">
        <f>ROUND(I309*H309,2)</f>
        <v>0</v>
      </c>
      <c r="BL309" s="19" t="s">
        <v>240</v>
      </c>
      <c r="BM309" s="213" t="s">
        <v>405</v>
      </c>
    </row>
    <row r="310" s="2" customFormat="1">
      <c r="A310" s="40"/>
      <c r="B310" s="41"/>
      <c r="C310" s="42"/>
      <c r="D310" s="215" t="s">
        <v>145</v>
      </c>
      <c r="E310" s="42"/>
      <c r="F310" s="216" t="s">
        <v>406</v>
      </c>
      <c r="G310" s="42"/>
      <c r="H310" s="42"/>
      <c r="I310" s="217"/>
      <c r="J310" s="42"/>
      <c r="K310" s="42"/>
      <c r="L310" s="46"/>
      <c r="M310" s="218"/>
      <c r="N310" s="219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145</v>
      </c>
      <c r="AU310" s="19" t="s">
        <v>81</v>
      </c>
    </row>
    <row r="311" s="13" customFormat="1">
      <c r="A311" s="13"/>
      <c r="B311" s="220"/>
      <c r="C311" s="221"/>
      <c r="D311" s="222" t="s">
        <v>147</v>
      </c>
      <c r="E311" s="223" t="s">
        <v>19</v>
      </c>
      <c r="F311" s="224" t="s">
        <v>148</v>
      </c>
      <c r="G311" s="221"/>
      <c r="H311" s="223" t="s">
        <v>19</v>
      </c>
      <c r="I311" s="225"/>
      <c r="J311" s="221"/>
      <c r="K311" s="221"/>
      <c r="L311" s="226"/>
      <c r="M311" s="227"/>
      <c r="N311" s="228"/>
      <c r="O311" s="228"/>
      <c r="P311" s="228"/>
      <c r="Q311" s="228"/>
      <c r="R311" s="228"/>
      <c r="S311" s="228"/>
      <c r="T311" s="22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0" t="s">
        <v>147</v>
      </c>
      <c r="AU311" s="230" t="s">
        <v>81</v>
      </c>
      <c r="AV311" s="13" t="s">
        <v>79</v>
      </c>
      <c r="AW311" s="13" t="s">
        <v>33</v>
      </c>
      <c r="AX311" s="13" t="s">
        <v>72</v>
      </c>
      <c r="AY311" s="230" t="s">
        <v>135</v>
      </c>
    </row>
    <row r="312" s="14" customFormat="1">
      <c r="A312" s="14"/>
      <c r="B312" s="231"/>
      <c r="C312" s="232"/>
      <c r="D312" s="222" t="s">
        <v>147</v>
      </c>
      <c r="E312" s="233" t="s">
        <v>19</v>
      </c>
      <c r="F312" s="234" t="s">
        <v>380</v>
      </c>
      <c r="G312" s="232"/>
      <c r="H312" s="235">
        <v>154.898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1" t="s">
        <v>147</v>
      </c>
      <c r="AU312" s="241" t="s">
        <v>81</v>
      </c>
      <c r="AV312" s="14" t="s">
        <v>81</v>
      </c>
      <c r="AW312" s="14" t="s">
        <v>33</v>
      </c>
      <c r="AX312" s="14" t="s">
        <v>72</v>
      </c>
      <c r="AY312" s="241" t="s">
        <v>135</v>
      </c>
    </row>
    <row r="313" s="14" customFormat="1">
      <c r="A313" s="14"/>
      <c r="B313" s="231"/>
      <c r="C313" s="232"/>
      <c r="D313" s="222" t="s">
        <v>147</v>
      </c>
      <c r="E313" s="233" t="s">
        <v>19</v>
      </c>
      <c r="F313" s="234" t="s">
        <v>381</v>
      </c>
      <c r="G313" s="232"/>
      <c r="H313" s="235">
        <v>28.172999999999998</v>
      </c>
      <c r="I313" s="236"/>
      <c r="J313" s="232"/>
      <c r="K313" s="232"/>
      <c r="L313" s="237"/>
      <c r="M313" s="238"/>
      <c r="N313" s="239"/>
      <c r="O313" s="239"/>
      <c r="P313" s="239"/>
      <c r="Q313" s="239"/>
      <c r="R313" s="239"/>
      <c r="S313" s="239"/>
      <c r="T313" s="24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1" t="s">
        <v>147</v>
      </c>
      <c r="AU313" s="241" t="s">
        <v>81</v>
      </c>
      <c r="AV313" s="14" t="s">
        <v>81</v>
      </c>
      <c r="AW313" s="14" t="s">
        <v>33</v>
      </c>
      <c r="AX313" s="14" t="s">
        <v>72</v>
      </c>
      <c r="AY313" s="241" t="s">
        <v>135</v>
      </c>
    </row>
    <row r="314" s="14" customFormat="1">
      <c r="A314" s="14"/>
      <c r="B314" s="231"/>
      <c r="C314" s="232"/>
      <c r="D314" s="222" t="s">
        <v>147</v>
      </c>
      <c r="E314" s="233" t="s">
        <v>19</v>
      </c>
      <c r="F314" s="234" t="s">
        <v>382</v>
      </c>
      <c r="G314" s="232"/>
      <c r="H314" s="235">
        <v>7.21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1" t="s">
        <v>147</v>
      </c>
      <c r="AU314" s="241" t="s">
        <v>81</v>
      </c>
      <c r="AV314" s="14" t="s">
        <v>81</v>
      </c>
      <c r="AW314" s="14" t="s">
        <v>33</v>
      </c>
      <c r="AX314" s="14" t="s">
        <v>72</v>
      </c>
      <c r="AY314" s="241" t="s">
        <v>135</v>
      </c>
    </row>
    <row r="315" s="15" customFormat="1">
      <c r="A315" s="15"/>
      <c r="B315" s="242"/>
      <c r="C315" s="243"/>
      <c r="D315" s="222" t="s">
        <v>147</v>
      </c>
      <c r="E315" s="244" t="s">
        <v>19</v>
      </c>
      <c r="F315" s="245" t="s">
        <v>150</v>
      </c>
      <c r="G315" s="243"/>
      <c r="H315" s="246">
        <v>190.28100000000001</v>
      </c>
      <c r="I315" s="247"/>
      <c r="J315" s="243"/>
      <c r="K315" s="243"/>
      <c r="L315" s="248"/>
      <c r="M315" s="249"/>
      <c r="N315" s="250"/>
      <c r="O315" s="250"/>
      <c r="P315" s="250"/>
      <c r="Q315" s="250"/>
      <c r="R315" s="250"/>
      <c r="S315" s="250"/>
      <c r="T315" s="251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52" t="s">
        <v>147</v>
      </c>
      <c r="AU315" s="252" t="s">
        <v>81</v>
      </c>
      <c r="AV315" s="15" t="s">
        <v>143</v>
      </c>
      <c r="AW315" s="15" t="s">
        <v>33</v>
      </c>
      <c r="AX315" s="15" t="s">
        <v>79</v>
      </c>
      <c r="AY315" s="252" t="s">
        <v>135</v>
      </c>
    </row>
    <row r="316" s="2" customFormat="1" ht="24.15" customHeight="1">
      <c r="A316" s="40"/>
      <c r="B316" s="41"/>
      <c r="C316" s="253" t="s">
        <v>407</v>
      </c>
      <c r="D316" s="253" t="s">
        <v>248</v>
      </c>
      <c r="E316" s="254" t="s">
        <v>408</v>
      </c>
      <c r="F316" s="255" t="s">
        <v>409</v>
      </c>
      <c r="G316" s="256" t="s">
        <v>141</v>
      </c>
      <c r="H316" s="257">
        <v>218.82300000000001</v>
      </c>
      <c r="I316" s="258"/>
      <c r="J316" s="259">
        <f>ROUND(I316*H316,2)</f>
        <v>0</v>
      </c>
      <c r="K316" s="255" t="s">
        <v>142</v>
      </c>
      <c r="L316" s="260"/>
      <c r="M316" s="261" t="s">
        <v>19</v>
      </c>
      <c r="N316" s="262" t="s">
        <v>43</v>
      </c>
      <c r="O316" s="86"/>
      <c r="P316" s="211">
        <f>O316*H316</f>
        <v>0</v>
      </c>
      <c r="Q316" s="211">
        <v>0.0054000000000000003</v>
      </c>
      <c r="R316" s="211">
        <f>Q316*H316</f>
        <v>1.1816442</v>
      </c>
      <c r="S316" s="211">
        <v>0</v>
      </c>
      <c r="T316" s="212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3" t="s">
        <v>342</v>
      </c>
      <c r="AT316" s="213" t="s">
        <v>248</v>
      </c>
      <c r="AU316" s="213" t="s">
        <v>81</v>
      </c>
      <c r="AY316" s="19" t="s">
        <v>135</v>
      </c>
      <c r="BE316" s="214">
        <f>IF(N316="základní",J316,0)</f>
        <v>0</v>
      </c>
      <c r="BF316" s="214">
        <f>IF(N316="snížená",J316,0)</f>
        <v>0</v>
      </c>
      <c r="BG316" s="214">
        <f>IF(N316="zákl. přenesená",J316,0)</f>
        <v>0</v>
      </c>
      <c r="BH316" s="214">
        <f>IF(N316="sníž. přenesená",J316,0)</f>
        <v>0</v>
      </c>
      <c r="BI316" s="214">
        <f>IF(N316="nulová",J316,0)</f>
        <v>0</v>
      </c>
      <c r="BJ316" s="19" t="s">
        <v>79</v>
      </c>
      <c r="BK316" s="214">
        <f>ROUND(I316*H316,2)</f>
        <v>0</v>
      </c>
      <c r="BL316" s="19" t="s">
        <v>240</v>
      </c>
      <c r="BM316" s="213" t="s">
        <v>410</v>
      </c>
    </row>
    <row r="317" s="2" customFormat="1">
      <c r="A317" s="40"/>
      <c r="B317" s="41"/>
      <c r="C317" s="42"/>
      <c r="D317" s="215" t="s">
        <v>145</v>
      </c>
      <c r="E317" s="42"/>
      <c r="F317" s="216" t="s">
        <v>411</v>
      </c>
      <c r="G317" s="42"/>
      <c r="H317" s="42"/>
      <c r="I317" s="217"/>
      <c r="J317" s="42"/>
      <c r="K317" s="42"/>
      <c r="L317" s="46"/>
      <c r="M317" s="218"/>
      <c r="N317" s="219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145</v>
      </c>
      <c r="AU317" s="19" t="s">
        <v>81</v>
      </c>
    </row>
    <row r="318" s="13" customFormat="1">
      <c r="A318" s="13"/>
      <c r="B318" s="220"/>
      <c r="C318" s="221"/>
      <c r="D318" s="222" t="s">
        <v>147</v>
      </c>
      <c r="E318" s="223" t="s">
        <v>19</v>
      </c>
      <c r="F318" s="224" t="s">
        <v>148</v>
      </c>
      <c r="G318" s="221"/>
      <c r="H318" s="223" t="s">
        <v>19</v>
      </c>
      <c r="I318" s="225"/>
      <c r="J318" s="221"/>
      <c r="K318" s="221"/>
      <c r="L318" s="226"/>
      <c r="M318" s="227"/>
      <c r="N318" s="228"/>
      <c r="O318" s="228"/>
      <c r="P318" s="228"/>
      <c r="Q318" s="228"/>
      <c r="R318" s="228"/>
      <c r="S318" s="228"/>
      <c r="T318" s="22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0" t="s">
        <v>147</v>
      </c>
      <c r="AU318" s="230" t="s">
        <v>81</v>
      </c>
      <c r="AV318" s="13" t="s">
        <v>79</v>
      </c>
      <c r="AW318" s="13" t="s">
        <v>33</v>
      </c>
      <c r="AX318" s="13" t="s">
        <v>72</v>
      </c>
      <c r="AY318" s="230" t="s">
        <v>135</v>
      </c>
    </row>
    <row r="319" s="14" customFormat="1">
      <c r="A319" s="14"/>
      <c r="B319" s="231"/>
      <c r="C319" s="232"/>
      <c r="D319" s="222" t="s">
        <v>147</v>
      </c>
      <c r="E319" s="233" t="s">
        <v>19</v>
      </c>
      <c r="F319" s="234" t="s">
        <v>380</v>
      </c>
      <c r="G319" s="232"/>
      <c r="H319" s="235">
        <v>154.898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1" t="s">
        <v>147</v>
      </c>
      <c r="AU319" s="241" t="s">
        <v>81</v>
      </c>
      <c r="AV319" s="14" t="s">
        <v>81</v>
      </c>
      <c r="AW319" s="14" t="s">
        <v>33</v>
      </c>
      <c r="AX319" s="14" t="s">
        <v>72</v>
      </c>
      <c r="AY319" s="241" t="s">
        <v>135</v>
      </c>
    </row>
    <row r="320" s="14" customFormat="1">
      <c r="A320" s="14"/>
      <c r="B320" s="231"/>
      <c r="C320" s="232"/>
      <c r="D320" s="222" t="s">
        <v>147</v>
      </c>
      <c r="E320" s="233" t="s">
        <v>19</v>
      </c>
      <c r="F320" s="234" t="s">
        <v>381</v>
      </c>
      <c r="G320" s="232"/>
      <c r="H320" s="235">
        <v>28.172999999999998</v>
      </c>
      <c r="I320" s="236"/>
      <c r="J320" s="232"/>
      <c r="K320" s="232"/>
      <c r="L320" s="237"/>
      <c r="M320" s="238"/>
      <c r="N320" s="239"/>
      <c r="O320" s="239"/>
      <c r="P320" s="239"/>
      <c r="Q320" s="239"/>
      <c r="R320" s="239"/>
      <c r="S320" s="239"/>
      <c r="T320" s="24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1" t="s">
        <v>147</v>
      </c>
      <c r="AU320" s="241" t="s">
        <v>81</v>
      </c>
      <c r="AV320" s="14" t="s">
        <v>81</v>
      </c>
      <c r="AW320" s="14" t="s">
        <v>33</v>
      </c>
      <c r="AX320" s="14" t="s">
        <v>72</v>
      </c>
      <c r="AY320" s="241" t="s">
        <v>135</v>
      </c>
    </row>
    <row r="321" s="14" customFormat="1">
      <c r="A321" s="14"/>
      <c r="B321" s="231"/>
      <c r="C321" s="232"/>
      <c r="D321" s="222" t="s">
        <v>147</v>
      </c>
      <c r="E321" s="233" t="s">
        <v>19</v>
      </c>
      <c r="F321" s="234" t="s">
        <v>382</v>
      </c>
      <c r="G321" s="232"/>
      <c r="H321" s="235">
        <v>7.21</v>
      </c>
      <c r="I321" s="236"/>
      <c r="J321" s="232"/>
      <c r="K321" s="232"/>
      <c r="L321" s="237"/>
      <c r="M321" s="238"/>
      <c r="N321" s="239"/>
      <c r="O321" s="239"/>
      <c r="P321" s="239"/>
      <c r="Q321" s="239"/>
      <c r="R321" s="239"/>
      <c r="S321" s="239"/>
      <c r="T321" s="24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1" t="s">
        <v>147</v>
      </c>
      <c r="AU321" s="241" t="s">
        <v>81</v>
      </c>
      <c r="AV321" s="14" t="s">
        <v>81</v>
      </c>
      <c r="AW321" s="14" t="s">
        <v>33</v>
      </c>
      <c r="AX321" s="14" t="s">
        <v>72</v>
      </c>
      <c r="AY321" s="241" t="s">
        <v>135</v>
      </c>
    </row>
    <row r="322" s="15" customFormat="1">
      <c r="A322" s="15"/>
      <c r="B322" s="242"/>
      <c r="C322" s="243"/>
      <c r="D322" s="222" t="s">
        <v>147</v>
      </c>
      <c r="E322" s="244" t="s">
        <v>19</v>
      </c>
      <c r="F322" s="245" t="s">
        <v>150</v>
      </c>
      <c r="G322" s="243"/>
      <c r="H322" s="246">
        <v>190.28100000000001</v>
      </c>
      <c r="I322" s="247"/>
      <c r="J322" s="243"/>
      <c r="K322" s="243"/>
      <c r="L322" s="248"/>
      <c r="M322" s="249"/>
      <c r="N322" s="250"/>
      <c r="O322" s="250"/>
      <c r="P322" s="250"/>
      <c r="Q322" s="250"/>
      <c r="R322" s="250"/>
      <c r="S322" s="250"/>
      <c r="T322" s="251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52" t="s">
        <v>147</v>
      </c>
      <c r="AU322" s="252" t="s">
        <v>81</v>
      </c>
      <c r="AV322" s="15" t="s">
        <v>143</v>
      </c>
      <c r="AW322" s="15" t="s">
        <v>33</v>
      </c>
      <c r="AX322" s="15" t="s">
        <v>79</v>
      </c>
      <c r="AY322" s="252" t="s">
        <v>135</v>
      </c>
    </row>
    <row r="323" s="14" customFormat="1">
      <c r="A323" s="14"/>
      <c r="B323" s="231"/>
      <c r="C323" s="232"/>
      <c r="D323" s="222" t="s">
        <v>147</v>
      </c>
      <c r="E323" s="232"/>
      <c r="F323" s="234" t="s">
        <v>412</v>
      </c>
      <c r="G323" s="232"/>
      <c r="H323" s="235">
        <v>218.82300000000001</v>
      </c>
      <c r="I323" s="236"/>
      <c r="J323" s="232"/>
      <c r="K323" s="232"/>
      <c r="L323" s="237"/>
      <c r="M323" s="238"/>
      <c r="N323" s="239"/>
      <c r="O323" s="239"/>
      <c r="P323" s="239"/>
      <c r="Q323" s="239"/>
      <c r="R323" s="239"/>
      <c r="S323" s="239"/>
      <c r="T323" s="24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1" t="s">
        <v>147</v>
      </c>
      <c r="AU323" s="241" t="s">
        <v>81</v>
      </c>
      <c r="AV323" s="14" t="s">
        <v>81</v>
      </c>
      <c r="AW323" s="14" t="s">
        <v>4</v>
      </c>
      <c r="AX323" s="14" t="s">
        <v>79</v>
      </c>
      <c r="AY323" s="241" t="s">
        <v>135</v>
      </c>
    </row>
    <row r="324" s="2" customFormat="1" ht="21.75" customHeight="1">
      <c r="A324" s="40"/>
      <c r="B324" s="41"/>
      <c r="C324" s="202" t="s">
        <v>413</v>
      </c>
      <c r="D324" s="202" t="s">
        <v>138</v>
      </c>
      <c r="E324" s="203" t="s">
        <v>414</v>
      </c>
      <c r="F324" s="204" t="s">
        <v>415</v>
      </c>
      <c r="G324" s="205" t="s">
        <v>214</v>
      </c>
      <c r="H324" s="206">
        <v>180</v>
      </c>
      <c r="I324" s="207"/>
      <c r="J324" s="208">
        <f>ROUND(I324*H324,2)</f>
        <v>0</v>
      </c>
      <c r="K324" s="204" t="s">
        <v>142</v>
      </c>
      <c r="L324" s="46"/>
      <c r="M324" s="209" t="s">
        <v>19</v>
      </c>
      <c r="N324" s="210" t="s">
        <v>43</v>
      </c>
      <c r="O324" s="86"/>
      <c r="P324" s="211">
        <f>O324*H324</f>
        <v>0</v>
      </c>
      <c r="Q324" s="211">
        <v>0.00054000000000000001</v>
      </c>
      <c r="R324" s="211">
        <f>Q324*H324</f>
        <v>0.097199999999999995</v>
      </c>
      <c r="S324" s="211">
        <v>0</v>
      </c>
      <c r="T324" s="212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3" t="s">
        <v>240</v>
      </c>
      <c r="AT324" s="213" t="s">
        <v>138</v>
      </c>
      <c r="AU324" s="213" t="s">
        <v>81</v>
      </c>
      <c r="AY324" s="19" t="s">
        <v>135</v>
      </c>
      <c r="BE324" s="214">
        <f>IF(N324="základní",J324,0)</f>
        <v>0</v>
      </c>
      <c r="BF324" s="214">
        <f>IF(N324="snížená",J324,0)</f>
        <v>0</v>
      </c>
      <c r="BG324" s="214">
        <f>IF(N324="zákl. přenesená",J324,0)</f>
        <v>0</v>
      </c>
      <c r="BH324" s="214">
        <f>IF(N324="sníž. přenesená",J324,0)</f>
        <v>0</v>
      </c>
      <c r="BI324" s="214">
        <f>IF(N324="nulová",J324,0)</f>
        <v>0</v>
      </c>
      <c r="BJ324" s="19" t="s">
        <v>79</v>
      </c>
      <c r="BK324" s="214">
        <f>ROUND(I324*H324,2)</f>
        <v>0</v>
      </c>
      <c r="BL324" s="19" t="s">
        <v>240</v>
      </c>
      <c r="BM324" s="213" t="s">
        <v>416</v>
      </c>
    </row>
    <row r="325" s="2" customFormat="1">
      <c r="A325" s="40"/>
      <c r="B325" s="41"/>
      <c r="C325" s="42"/>
      <c r="D325" s="215" t="s">
        <v>145</v>
      </c>
      <c r="E325" s="42"/>
      <c r="F325" s="216" t="s">
        <v>417</v>
      </c>
      <c r="G325" s="42"/>
      <c r="H325" s="42"/>
      <c r="I325" s="217"/>
      <c r="J325" s="42"/>
      <c r="K325" s="42"/>
      <c r="L325" s="46"/>
      <c r="M325" s="218"/>
      <c r="N325" s="219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145</v>
      </c>
      <c r="AU325" s="19" t="s">
        <v>81</v>
      </c>
    </row>
    <row r="326" s="14" customFormat="1">
      <c r="A326" s="14"/>
      <c r="B326" s="231"/>
      <c r="C326" s="232"/>
      <c r="D326" s="222" t="s">
        <v>147</v>
      </c>
      <c r="E326" s="233" t="s">
        <v>19</v>
      </c>
      <c r="F326" s="234" t="s">
        <v>418</v>
      </c>
      <c r="G326" s="232"/>
      <c r="H326" s="235">
        <v>180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1" t="s">
        <v>147</v>
      </c>
      <c r="AU326" s="241" t="s">
        <v>81</v>
      </c>
      <c r="AV326" s="14" t="s">
        <v>81</v>
      </c>
      <c r="AW326" s="14" t="s">
        <v>33</v>
      </c>
      <c r="AX326" s="14" t="s">
        <v>72</v>
      </c>
      <c r="AY326" s="241" t="s">
        <v>135</v>
      </c>
    </row>
    <row r="327" s="15" customFormat="1">
      <c r="A327" s="15"/>
      <c r="B327" s="242"/>
      <c r="C327" s="243"/>
      <c r="D327" s="222" t="s">
        <v>147</v>
      </c>
      <c r="E327" s="244" t="s">
        <v>19</v>
      </c>
      <c r="F327" s="245" t="s">
        <v>150</v>
      </c>
      <c r="G327" s="243"/>
      <c r="H327" s="246">
        <v>180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52" t="s">
        <v>147</v>
      </c>
      <c r="AU327" s="252" t="s">
        <v>81</v>
      </c>
      <c r="AV327" s="15" t="s">
        <v>143</v>
      </c>
      <c r="AW327" s="15" t="s">
        <v>33</v>
      </c>
      <c r="AX327" s="15" t="s">
        <v>79</v>
      </c>
      <c r="AY327" s="252" t="s">
        <v>135</v>
      </c>
    </row>
    <row r="328" s="2" customFormat="1" ht="21.75" customHeight="1">
      <c r="A328" s="40"/>
      <c r="B328" s="41"/>
      <c r="C328" s="202" t="s">
        <v>419</v>
      </c>
      <c r="D328" s="202" t="s">
        <v>138</v>
      </c>
      <c r="E328" s="203" t="s">
        <v>420</v>
      </c>
      <c r="F328" s="204" t="s">
        <v>421</v>
      </c>
      <c r="G328" s="205" t="s">
        <v>141</v>
      </c>
      <c r="H328" s="206">
        <v>152.22499999999999</v>
      </c>
      <c r="I328" s="207"/>
      <c r="J328" s="208">
        <f>ROUND(I328*H328,2)</f>
        <v>0</v>
      </c>
      <c r="K328" s="204" t="s">
        <v>142</v>
      </c>
      <c r="L328" s="46"/>
      <c r="M328" s="209" t="s">
        <v>19</v>
      </c>
      <c r="N328" s="210" t="s">
        <v>43</v>
      </c>
      <c r="O328" s="86"/>
      <c r="P328" s="211">
        <f>O328*H328</f>
        <v>0</v>
      </c>
      <c r="Q328" s="211">
        <v>0</v>
      </c>
      <c r="R328" s="211">
        <f>Q328*H328</f>
        <v>0</v>
      </c>
      <c r="S328" s="211">
        <v>0</v>
      </c>
      <c r="T328" s="212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3" t="s">
        <v>240</v>
      </c>
      <c r="AT328" s="213" t="s">
        <v>138</v>
      </c>
      <c r="AU328" s="213" t="s">
        <v>81</v>
      </c>
      <c r="AY328" s="19" t="s">
        <v>135</v>
      </c>
      <c r="BE328" s="214">
        <f>IF(N328="základní",J328,0)</f>
        <v>0</v>
      </c>
      <c r="BF328" s="214">
        <f>IF(N328="snížená",J328,0)</f>
        <v>0</v>
      </c>
      <c r="BG328" s="214">
        <f>IF(N328="zákl. přenesená",J328,0)</f>
        <v>0</v>
      </c>
      <c r="BH328" s="214">
        <f>IF(N328="sníž. přenesená",J328,0)</f>
        <v>0</v>
      </c>
      <c r="BI328" s="214">
        <f>IF(N328="nulová",J328,0)</f>
        <v>0</v>
      </c>
      <c r="BJ328" s="19" t="s">
        <v>79</v>
      </c>
      <c r="BK328" s="214">
        <f>ROUND(I328*H328,2)</f>
        <v>0</v>
      </c>
      <c r="BL328" s="19" t="s">
        <v>240</v>
      </c>
      <c r="BM328" s="213" t="s">
        <v>422</v>
      </c>
    </row>
    <row r="329" s="2" customFormat="1">
      <c r="A329" s="40"/>
      <c r="B329" s="41"/>
      <c r="C329" s="42"/>
      <c r="D329" s="215" t="s">
        <v>145</v>
      </c>
      <c r="E329" s="42"/>
      <c r="F329" s="216" t="s">
        <v>423</v>
      </c>
      <c r="G329" s="42"/>
      <c r="H329" s="42"/>
      <c r="I329" s="217"/>
      <c r="J329" s="42"/>
      <c r="K329" s="42"/>
      <c r="L329" s="46"/>
      <c r="M329" s="218"/>
      <c r="N329" s="219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145</v>
      </c>
      <c r="AU329" s="19" t="s">
        <v>81</v>
      </c>
    </row>
    <row r="330" s="13" customFormat="1">
      <c r="A330" s="13"/>
      <c r="B330" s="220"/>
      <c r="C330" s="221"/>
      <c r="D330" s="222" t="s">
        <v>147</v>
      </c>
      <c r="E330" s="223" t="s">
        <v>19</v>
      </c>
      <c r="F330" s="224" t="s">
        <v>148</v>
      </c>
      <c r="G330" s="221"/>
      <c r="H330" s="223" t="s">
        <v>19</v>
      </c>
      <c r="I330" s="225"/>
      <c r="J330" s="221"/>
      <c r="K330" s="221"/>
      <c r="L330" s="226"/>
      <c r="M330" s="227"/>
      <c r="N330" s="228"/>
      <c r="O330" s="228"/>
      <c r="P330" s="228"/>
      <c r="Q330" s="228"/>
      <c r="R330" s="228"/>
      <c r="S330" s="228"/>
      <c r="T330" s="22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0" t="s">
        <v>147</v>
      </c>
      <c r="AU330" s="230" t="s">
        <v>81</v>
      </c>
      <c r="AV330" s="13" t="s">
        <v>79</v>
      </c>
      <c r="AW330" s="13" t="s">
        <v>33</v>
      </c>
      <c r="AX330" s="13" t="s">
        <v>72</v>
      </c>
      <c r="AY330" s="230" t="s">
        <v>135</v>
      </c>
    </row>
    <row r="331" s="14" customFormat="1">
      <c r="A331" s="14"/>
      <c r="B331" s="231"/>
      <c r="C331" s="232"/>
      <c r="D331" s="222" t="s">
        <v>147</v>
      </c>
      <c r="E331" s="233" t="s">
        <v>19</v>
      </c>
      <c r="F331" s="234" t="s">
        <v>380</v>
      </c>
      <c r="G331" s="232"/>
      <c r="H331" s="235">
        <v>154.898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1" t="s">
        <v>147</v>
      </c>
      <c r="AU331" s="241" t="s">
        <v>81</v>
      </c>
      <c r="AV331" s="14" t="s">
        <v>81</v>
      </c>
      <c r="AW331" s="14" t="s">
        <v>33</v>
      </c>
      <c r="AX331" s="14" t="s">
        <v>72</v>
      </c>
      <c r="AY331" s="241" t="s">
        <v>135</v>
      </c>
    </row>
    <row r="332" s="14" customFormat="1">
      <c r="A332" s="14"/>
      <c r="B332" s="231"/>
      <c r="C332" s="232"/>
      <c r="D332" s="222" t="s">
        <v>147</v>
      </c>
      <c r="E332" s="233" t="s">
        <v>19</v>
      </c>
      <c r="F332" s="234" t="s">
        <v>381</v>
      </c>
      <c r="G332" s="232"/>
      <c r="H332" s="235">
        <v>28.172999999999998</v>
      </c>
      <c r="I332" s="236"/>
      <c r="J332" s="232"/>
      <c r="K332" s="232"/>
      <c r="L332" s="237"/>
      <c r="M332" s="238"/>
      <c r="N332" s="239"/>
      <c r="O332" s="239"/>
      <c r="P332" s="239"/>
      <c r="Q332" s="239"/>
      <c r="R332" s="239"/>
      <c r="S332" s="239"/>
      <c r="T332" s="24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1" t="s">
        <v>147</v>
      </c>
      <c r="AU332" s="241" t="s">
        <v>81</v>
      </c>
      <c r="AV332" s="14" t="s">
        <v>81</v>
      </c>
      <c r="AW332" s="14" t="s">
        <v>33</v>
      </c>
      <c r="AX332" s="14" t="s">
        <v>72</v>
      </c>
      <c r="AY332" s="241" t="s">
        <v>135</v>
      </c>
    </row>
    <row r="333" s="14" customFormat="1">
      <c r="A333" s="14"/>
      <c r="B333" s="231"/>
      <c r="C333" s="232"/>
      <c r="D333" s="222" t="s">
        <v>147</v>
      </c>
      <c r="E333" s="233" t="s">
        <v>19</v>
      </c>
      <c r="F333" s="234" t="s">
        <v>382</v>
      </c>
      <c r="G333" s="232"/>
      <c r="H333" s="235">
        <v>7.21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1" t="s">
        <v>147</v>
      </c>
      <c r="AU333" s="241" t="s">
        <v>81</v>
      </c>
      <c r="AV333" s="14" t="s">
        <v>81</v>
      </c>
      <c r="AW333" s="14" t="s">
        <v>33</v>
      </c>
      <c r="AX333" s="14" t="s">
        <v>72</v>
      </c>
      <c r="AY333" s="241" t="s">
        <v>135</v>
      </c>
    </row>
    <row r="334" s="16" customFormat="1">
      <c r="A334" s="16"/>
      <c r="B334" s="264"/>
      <c r="C334" s="265"/>
      <c r="D334" s="222" t="s">
        <v>147</v>
      </c>
      <c r="E334" s="266" t="s">
        <v>19</v>
      </c>
      <c r="F334" s="267" t="s">
        <v>424</v>
      </c>
      <c r="G334" s="265"/>
      <c r="H334" s="268">
        <v>190.28100000000001</v>
      </c>
      <c r="I334" s="269"/>
      <c r="J334" s="265"/>
      <c r="K334" s="265"/>
      <c r="L334" s="270"/>
      <c r="M334" s="271"/>
      <c r="N334" s="272"/>
      <c r="O334" s="272"/>
      <c r="P334" s="272"/>
      <c r="Q334" s="272"/>
      <c r="R334" s="272"/>
      <c r="S334" s="272"/>
      <c r="T334" s="273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T334" s="274" t="s">
        <v>147</v>
      </c>
      <c r="AU334" s="274" t="s">
        <v>81</v>
      </c>
      <c r="AV334" s="16" t="s">
        <v>136</v>
      </c>
      <c r="AW334" s="16" t="s">
        <v>33</v>
      </c>
      <c r="AX334" s="16" t="s">
        <v>72</v>
      </c>
      <c r="AY334" s="274" t="s">
        <v>135</v>
      </c>
    </row>
    <row r="335" s="14" customFormat="1">
      <c r="A335" s="14"/>
      <c r="B335" s="231"/>
      <c r="C335" s="232"/>
      <c r="D335" s="222" t="s">
        <v>147</v>
      </c>
      <c r="E335" s="233" t="s">
        <v>19</v>
      </c>
      <c r="F335" s="234" t="s">
        <v>425</v>
      </c>
      <c r="G335" s="232"/>
      <c r="H335" s="235">
        <v>152.22499999999999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1" t="s">
        <v>147</v>
      </c>
      <c r="AU335" s="241" t="s">
        <v>81</v>
      </c>
      <c r="AV335" s="14" t="s">
        <v>81</v>
      </c>
      <c r="AW335" s="14" t="s">
        <v>33</v>
      </c>
      <c r="AX335" s="14" t="s">
        <v>79</v>
      </c>
      <c r="AY335" s="241" t="s">
        <v>135</v>
      </c>
    </row>
    <row r="336" s="2" customFormat="1" ht="16.5" customHeight="1">
      <c r="A336" s="40"/>
      <c r="B336" s="41"/>
      <c r="C336" s="253" t="s">
        <v>426</v>
      </c>
      <c r="D336" s="253" t="s">
        <v>248</v>
      </c>
      <c r="E336" s="254" t="s">
        <v>427</v>
      </c>
      <c r="F336" s="255" t="s">
        <v>428</v>
      </c>
      <c r="G336" s="256" t="s">
        <v>141</v>
      </c>
      <c r="H336" s="257">
        <v>218.82300000000001</v>
      </c>
      <c r="I336" s="258"/>
      <c r="J336" s="259">
        <f>ROUND(I336*H336,2)</f>
        <v>0</v>
      </c>
      <c r="K336" s="255" t="s">
        <v>142</v>
      </c>
      <c r="L336" s="260"/>
      <c r="M336" s="261" t="s">
        <v>19</v>
      </c>
      <c r="N336" s="262" t="s">
        <v>43</v>
      </c>
      <c r="O336" s="86"/>
      <c r="P336" s="211">
        <f>O336*H336</f>
        <v>0</v>
      </c>
      <c r="Q336" s="211">
        <v>0</v>
      </c>
      <c r="R336" s="211">
        <f>Q336*H336</f>
        <v>0</v>
      </c>
      <c r="S336" s="211">
        <v>0</v>
      </c>
      <c r="T336" s="212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3" t="s">
        <v>342</v>
      </c>
      <c r="AT336" s="213" t="s">
        <v>248</v>
      </c>
      <c r="AU336" s="213" t="s">
        <v>81</v>
      </c>
      <c r="AY336" s="19" t="s">
        <v>135</v>
      </c>
      <c r="BE336" s="214">
        <f>IF(N336="základní",J336,0)</f>
        <v>0</v>
      </c>
      <c r="BF336" s="214">
        <f>IF(N336="snížená",J336,0)</f>
        <v>0</v>
      </c>
      <c r="BG336" s="214">
        <f>IF(N336="zákl. přenesená",J336,0)</f>
        <v>0</v>
      </c>
      <c r="BH336" s="214">
        <f>IF(N336="sníž. přenesená",J336,0)</f>
        <v>0</v>
      </c>
      <c r="BI336" s="214">
        <f>IF(N336="nulová",J336,0)</f>
        <v>0</v>
      </c>
      <c r="BJ336" s="19" t="s">
        <v>79</v>
      </c>
      <c r="BK336" s="214">
        <f>ROUND(I336*H336,2)</f>
        <v>0</v>
      </c>
      <c r="BL336" s="19" t="s">
        <v>240</v>
      </c>
      <c r="BM336" s="213" t="s">
        <v>429</v>
      </c>
    </row>
    <row r="337" s="2" customFormat="1">
      <c r="A337" s="40"/>
      <c r="B337" s="41"/>
      <c r="C337" s="42"/>
      <c r="D337" s="215" t="s">
        <v>145</v>
      </c>
      <c r="E337" s="42"/>
      <c r="F337" s="216" t="s">
        <v>430</v>
      </c>
      <c r="G337" s="42"/>
      <c r="H337" s="42"/>
      <c r="I337" s="217"/>
      <c r="J337" s="42"/>
      <c r="K337" s="42"/>
      <c r="L337" s="46"/>
      <c r="M337" s="218"/>
      <c r="N337" s="219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145</v>
      </c>
      <c r="AU337" s="19" t="s">
        <v>81</v>
      </c>
    </row>
    <row r="338" s="13" customFormat="1">
      <c r="A338" s="13"/>
      <c r="B338" s="220"/>
      <c r="C338" s="221"/>
      <c r="D338" s="222" t="s">
        <v>147</v>
      </c>
      <c r="E338" s="223" t="s">
        <v>19</v>
      </c>
      <c r="F338" s="224" t="s">
        <v>431</v>
      </c>
      <c r="G338" s="221"/>
      <c r="H338" s="223" t="s">
        <v>19</v>
      </c>
      <c r="I338" s="225"/>
      <c r="J338" s="221"/>
      <c r="K338" s="221"/>
      <c r="L338" s="226"/>
      <c r="M338" s="227"/>
      <c r="N338" s="228"/>
      <c r="O338" s="228"/>
      <c r="P338" s="228"/>
      <c r="Q338" s="228"/>
      <c r="R338" s="228"/>
      <c r="S338" s="228"/>
      <c r="T338" s="22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0" t="s">
        <v>147</v>
      </c>
      <c r="AU338" s="230" t="s">
        <v>81</v>
      </c>
      <c r="AV338" s="13" t="s">
        <v>79</v>
      </c>
      <c r="AW338" s="13" t="s">
        <v>33</v>
      </c>
      <c r="AX338" s="13" t="s">
        <v>72</v>
      </c>
      <c r="AY338" s="230" t="s">
        <v>135</v>
      </c>
    </row>
    <row r="339" s="14" customFormat="1">
      <c r="A339" s="14"/>
      <c r="B339" s="231"/>
      <c r="C339" s="232"/>
      <c r="D339" s="222" t="s">
        <v>147</v>
      </c>
      <c r="E339" s="233" t="s">
        <v>19</v>
      </c>
      <c r="F339" s="234" t="s">
        <v>432</v>
      </c>
      <c r="G339" s="232"/>
      <c r="H339" s="235">
        <v>218.82300000000001</v>
      </c>
      <c r="I339" s="236"/>
      <c r="J339" s="232"/>
      <c r="K339" s="232"/>
      <c r="L339" s="237"/>
      <c r="M339" s="238"/>
      <c r="N339" s="239"/>
      <c r="O339" s="239"/>
      <c r="P339" s="239"/>
      <c r="Q339" s="239"/>
      <c r="R339" s="239"/>
      <c r="S339" s="239"/>
      <c r="T339" s="24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1" t="s">
        <v>147</v>
      </c>
      <c r="AU339" s="241" t="s">
        <v>81</v>
      </c>
      <c r="AV339" s="14" t="s">
        <v>81</v>
      </c>
      <c r="AW339" s="14" t="s">
        <v>33</v>
      </c>
      <c r="AX339" s="14" t="s">
        <v>72</v>
      </c>
      <c r="AY339" s="241" t="s">
        <v>135</v>
      </c>
    </row>
    <row r="340" s="15" customFormat="1">
      <c r="A340" s="15"/>
      <c r="B340" s="242"/>
      <c r="C340" s="243"/>
      <c r="D340" s="222" t="s">
        <v>147</v>
      </c>
      <c r="E340" s="244" t="s">
        <v>19</v>
      </c>
      <c r="F340" s="245" t="s">
        <v>150</v>
      </c>
      <c r="G340" s="243"/>
      <c r="H340" s="246">
        <v>218.82300000000001</v>
      </c>
      <c r="I340" s="247"/>
      <c r="J340" s="243"/>
      <c r="K340" s="243"/>
      <c r="L340" s="248"/>
      <c r="M340" s="249"/>
      <c r="N340" s="250"/>
      <c r="O340" s="250"/>
      <c r="P340" s="250"/>
      <c r="Q340" s="250"/>
      <c r="R340" s="250"/>
      <c r="S340" s="250"/>
      <c r="T340" s="251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52" t="s">
        <v>147</v>
      </c>
      <c r="AU340" s="252" t="s">
        <v>81</v>
      </c>
      <c r="AV340" s="15" t="s">
        <v>143</v>
      </c>
      <c r="AW340" s="15" t="s">
        <v>33</v>
      </c>
      <c r="AX340" s="15" t="s">
        <v>79</v>
      </c>
      <c r="AY340" s="252" t="s">
        <v>135</v>
      </c>
    </row>
    <row r="341" s="2" customFormat="1" ht="21.75" customHeight="1">
      <c r="A341" s="40"/>
      <c r="B341" s="41"/>
      <c r="C341" s="202" t="s">
        <v>433</v>
      </c>
      <c r="D341" s="202" t="s">
        <v>138</v>
      </c>
      <c r="E341" s="203" t="s">
        <v>434</v>
      </c>
      <c r="F341" s="204" t="s">
        <v>435</v>
      </c>
      <c r="G341" s="205" t="s">
        <v>141</v>
      </c>
      <c r="H341" s="206">
        <v>19.027999999999999</v>
      </c>
      <c r="I341" s="207"/>
      <c r="J341" s="208">
        <f>ROUND(I341*H341,2)</f>
        <v>0</v>
      </c>
      <c r="K341" s="204" t="s">
        <v>142</v>
      </c>
      <c r="L341" s="46"/>
      <c r="M341" s="209" t="s">
        <v>19</v>
      </c>
      <c r="N341" s="210" t="s">
        <v>43</v>
      </c>
      <c r="O341" s="86"/>
      <c r="P341" s="211">
        <f>O341*H341</f>
        <v>0</v>
      </c>
      <c r="Q341" s="211">
        <v>0</v>
      </c>
      <c r="R341" s="211">
        <f>Q341*H341</f>
        <v>0</v>
      </c>
      <c r="S341" s="211">
        <v>0</v>
      </c>
      <c r="T341" s="212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3" t="s">
        <v>240</v>
      </c>
      <c r="AT341" s="213" t="s">
        <v>138</v>
      </c>
      <c r="AU341" s="213" t="s">
        <v>81</v>
      </c>
      <c r="AY341" s="19" t="s">
        <v>135</v>
      </c>
      <c r="BE341" s="214">
        <f>IF(N341="základní",J341,0)</f>
        <v>0</v>
      </c>
      <c r="BF341" s="214">
        <f>IF(N341="snížená",J341,0)</f>
        <v>0</v>
      </c>
      <c r="BG341" s="214">
        <f>IF(N341="zákl. přenesená",J341,0)</f>
        <v>0</v>
      </c>
      <c r="BH341" s="214">
        <f>IF(N341="sníž. přenesená",J341,0)</f>
        <v>0</v>
      </c>
      <c r="BI341" s="214">
        <f>IF(N341="nulová",J341,0)</f>
        <v>0</v>
      </c>
      <c r="BJ341" s="19" t="s">
        <v>79</v>
      </c>
      <c r="BK341" s="214">
        <f>ROUND(I341*H341,2)</f>
        <v>0</v>
      </c>
      <c r="BL341" s="19" t="s">
        <v>240</v>
      </c>
      <c r="BM341" s="213" t="s">
        <v>436</v>
      </c>
    </row>
    <row r="342" s="2" customFormat="1">
      <c r="A342" s="40"/>
      <c r="B342" s="41"/>
      <c r="C342" s="42"/>
      <c r="D342" s="215" t="s">
        <v>145</v>
      </c>
      <c r="E342" s="42"/>
      <c r="F342" s="216" t="s">
        <v>437</v>
      </c>
      <c r="G342" s="42"/>
      <c r="H342" s="42"/>
      <c r="I342" s="217"/>
      <c r="J342" s="42"/>
      <c r="K342" s="42"/>
      <c r="L342" s="46"/>
      <c r="M342" s="218"/>
      <c r="N342" s="219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145</v>
      </c>
      <c r="AU342" s="19" t="s">
        <v>81</v>
      </c>
    </row>
    <row r="343" s="13" customFormat="1">
      <c r="A343" s="13"/>
      <c r="B343" s="220"/>
      <c r="C343" s="221"/>
      <c r="D343" s="222" t="s">
        <v>147</v>
      </c>
      <c r="E343" s="223" t="s">
        <v>19</v>
      </c>
      <c r="F343" s="224" t="s">
        <v>431</v>
      </c>
      <c r="G343" s="221"/>
      <c r="H343" s="223" t="s">
        <v>19</v>
      </c>
      <c r="I343" s="225"/>
      <c r="J343" s="221"/>
      <c r="K343" s="221"/>
      <c r="L343" s="226"/>
      <c r="M343" s="227"/>
      <c r="N343" s="228"/>
      <c r="O343" s="228"/>
      <c r="P343" s="228"/>
      <c r="Q343" s="228"/>
      <c r="R343" s="228"/>
      <c r="S343" s="228"/>
      <c r="T343" s="22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0" t="s">
        <v>147</v>
      </c>
      <c r="AU343" s="230" t="s">
        <v>81</v>
      </c>
      <c r="AV343" s="13" t="s">
        <v>79</v>
      </c>
      <c r="AW343" s="13" t="s">
        <v>33</v>
      </c>
      <c r="AX343" s="13" t="s">
        <v>72</v>
      </c>
      <c r="AY343" s="230" t="s">
        <v>135</v>
      </c>
    </row>
    <row r="344" s="14" customFormat="1">
      <c r="A344" s="14"/>
      <c r="B344" s="231"/>
      <c r="C344" s="232"/>
      <c r="D344" s="222" t="s">
        <v>147</v>
      </c>
      <c r="E344" s="233" t="s">
        <v>19</v>
      </c>
      <c r="F344" s="234" t="s">
        <v>438</v>
      </c>
      <c r="G344" s="232"/>
      <c r="H344" s="235">
        <v>19.027999999999999</v>
      </c>
      <c r="I344" s="236"/>
      <c r="J344" s="232"/>
      <c r="K344" s="232"/>
      <c r="L344" s="237"/>
      <c r="M344" s="238"/>
      <c r="N344" s="239"/>
      <c r="O344" s="239"/>
      <c r="P344" s="239"/>
      <c r="Q344" s="239"/>
      <c r="R344" s="239"/>
      <c r="S344" s="239"/>
      <c r="T344" s="24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1" t="s">
        <v>147</v>
      </c>
      <c r="AU344" s="241" t="s">
        <v>81</v>
      </c>
      <c r="AV344" s="14" t="s">
        <v>81</v>
      </c>
      <c r="AW344" s="14" t="s">
        <v>33</v>
      </c>
      <c r="AX344" s="14" t="s">
        <v>72</v>
      </c>
      <c r="AY344" s="241" t="s">
        <v>135</v>
      </c>
    </row>
    <row r="345" s="15" customFormat="1">
      <c r="A345" s="15"/>
      <c r="B345" s="242"/>
      <c r="C345" s="243"/>
      <c r="D345" s="222" t="s">
        <v>147</v>
      </c>
      <c r="E345" s="244" t="s">
        <v>19</v>
      </c>
      <c r="F345" s="245" t="s">
        <v>150</v>
      </c>
      <c r="G345" s="243"/>
      <c r="H345" s="246">
        <v>19.027999999999999</v>
      </c>
      <c r="I345" s="247"/>
      <c r="J345" s="243"/>
      <c r="K345" s="243"/>
      <c r="L345" s="248"/>
      <c r="M345" s="249"/>
      <c r="N345" s="250"/>
      <c r="O345" s="250"/>
      <c r="P345" s="250"/>
      <c r="Q345" s="250"/>
      <c r="R345" s="250"/>
      <c r="S345" s="250"/>
      <c r="T345" s="251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52" t="s">
        <v>147</v>
      </c>
      <c r="AU345" s="252" t="s">
        <v>81</v>
      </c>
      <c r="AV345" s="15" t="s">
        <v>143</v>
      </c>
      <c r="AW345" s="15" t="s">
        <v>33</v>
      </c>
      <c r="AX345" s="15" t="s">
        <v>79</v>
      </c>
      <c r="AY345" s="252" t="s">
        <v>135</v>
      </c>
    </row>
    <row r="346" s="2" customFormat="1" ht="21.75" customHeight="1">
      <c r="A346" s="40"/>
      <c r="B346" s="41"/>
      <c r="C346" s="202" t="s">
        <v>439</v>
      </c>
      <c r="D346" s="202" t="s">
        <v>138</v>
      </c>
      <c r="E346" s="203" t="s">
        <v>440</v>
      </c>
      <c r="F346" s="204" t="s">
        <v>441</v>
      </c>
      <c r="G346" s="205" t="s">
        <v>141</v>
      </c>
      <c r="H346" s="206">
        <v>19.027999999999999</v>
      </c>
      <c r="I346" s="207"/>
      <c r="J346" s="208">
        <f>ROUND(I346*H346,2)</f>
        <v>0</v>
      </c>
      <c r="K346" s="204" t="s">
        <v>142</v>
      </c>
      <c r="L346" s="46"/>
      <c r="M346" s="209" t="s">
        <v>19</v>
      </c>
      <c r="N346" s="210" t="s">
        <v>43</v>
      </c>
      <c r="O346" s="86"/>
      <c r="P346" s="211">
        <f>O346*H346</f>
        <v>0</v>
      </c>
      <c r="Q346" s="211">
        <v>0</v>
      </c>
      <c r="R346" s="211">
        <f>Q346*H346</f>
        <v>0</v>
      </c>
      <c r="S346" s="211">
        <v>0</v>
      </c>
      <c r="T346" s="212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3" t="s">
        <v>240</v>
      </c>
      <c r="AT346" s="213" t="s">
        <v>138</v>
      </c>
      <c r="AU346" s="213" t="s">
        <v>81</v>
      </c>
      <c r="AY346" s="19" t="s">
        <v>135</v>
      </c>
      <c r="BE346" s="214">
        <f>IF(N346="základní",J346,0)</f>
        <v>0</v>
      </c>
      <c r="BF346" s="214">
        <f>IF(N346="snížená",J346,0)</f>
        <v>0</v>
      </c>
      <c r="BG346" s="214">
        <f>IF(N346="zákl. přenesená",J346,0)</f>
        <v>0</v>
      </c>
      <c r="BH346" s="214">
        <f>IF(N346="sníž. přenesená",J346,0)</f>
        <v>0</v>
      </c>
      <c r="BI346" s="214">
        <f>IF(N346="nulová",J346,0)</f>
        <v>0</v>
      </c>
      <c r="BJ346" s="19" t="s">
        <v>79</v>
      </c>
      <c r="BK346" s="214">
        <f>ROUND(I346*H346,2)</f>
        <v>0</v>
      </c>
      <c r="BL346" s="19" t="s">
        <v>240</v>
      </c>
      <c r="BM346" s="213" t="s">
        <v>442</v>
      </c>
    </row>
    <row r="347" s="2" customFormat="1">
      <c r="A347" s="40"/>
      <c r="B347" s="41"/>
      <c r="C347" s="42"/>
      <c r="D347" s="215" t="s">
        <v>145</v>
      </c>
      <c r="E347" s="42"/>
      <c r="F347" s="216" t="s">
        <v>443</v>
      </c>
      <c r="G347" s="42"/>
      <c r="H347" s="42"/>
      <c r="I347" s="217"/>
      <c r="J347" s="42"/>
      <c r="K347" s="42"/>
      <c r="L347" s="46"/>
      <c r="M347" s="218"/>
      <c r="N347" s="219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145</v>
      </c>
      <c r="AU347" s="19" t="s">
        <v>81</v>
      </c>
    </row>
    <row r="348" s="13" customFormat="1">
      <c r="A348" s="13"/>
      <c r="B348" s="220"/>
      <c r="C348" s="221"/>
      <c r="D348" s="222" t="s">
        <v>147</v>
      </c>
      <c r="E348" s="223" t="s">
        <v>19</v>
      </c>
      <c r="F348" s="224" t="s">
        <v>431</v>
      </c>
      <c r="G348" s="221"/>
      <c r="H348" s="223" t="s">
        <v>19</v>
      </c>
      <c r="I348" s="225"/>
      <c r="J348" s="221"/>
      <c r="K348" s="221"/>
      <c r="L348" s="226"/>
      <c r="M348" s="227"/>
      <c r="N348" s="228"/>
      <c r="O348" s="228"/>
      <c r="P348" s="228"/>
      <c r="Q348" s="228"/>
      <c r="R348" s="228"/>
      <c r="S348" s="228"/>
      <c r="T348" s="22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0" t="s">
        <v>147</v>
      </c>
      <c r="AU348" s="230" t="s">
        <v>81</v>
      </c>
      <c r="AV348" s="13" t="s">
        <v>79</v>
      </c>
      <c r="AW348" s="13" t="s">
        <v>33</v>
      </c>
      <c r="AX348" s="13" t="s">
        <v>72</v>
      </c>
      <c r="AY348" s="230" t="s">
        <v>135</v>
      </c>
    </row>
    <row r="349" s="14" customFormat="1">
      <c r="A349" s="14"/>
      <c r="B349" s="231"/>
      <c r="C349" s="232"/>
      <c r="D349" s="222" t="s">
        <v>147</v>
      </c>
      <c r="E349" s="233" t="s">
        <v>19</v>
      </c>
      <c r="F349" s="234" t="s">
        <v>438</v>
      </c>
      <c r="G349" s="232"/>
      <c r="H349" s="235">
        <v>19.027999999999999</v>
      </c>
      <c r="I349" s="236"/>
      <c r="J349" s="232"/>
      <c r="K349" s="232"/>
      <c r="L349" s="237"/>
      <c r="M349" s="238"/>
      <c r="N349" s="239"/>
      <c r="O349" s="239"/>
      <c r="P349" s="239"/>
      <c r="Q349" s="239"/>
      <c r="R349" s="239"/>
      <c r="S349" s="239"/>
      <c r="T349" s="24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1" t="s">
        <v>147</v>
      </c>
      <c r="AU349" s="241" t="s">
        <v>81</v>
      </c>
      <c r="AV349" s="14" t="s">
        <v>81</v>
      </c>
      <c r="AW349" s="14" t="s">
        <v>33</v>
      </c>
      <c r="AX349" s="14" t="s">
        <v>72</v>
      </c>
      <c r="AY349" s="241" t="s">
        <v>135</v>
      </c>
    </row>
    <row r="350" s="15" customFormat="1">
      <c r="A350" s="15"/>
      <c r="B350" s="242"/>
      <c r="C350" s="243"/>
      <c r="D350" s="222" t="s">
        <v>147</v>
      </c>
      <c r="E350" s="244" t="s">
        <v>19</v>
      </c>
      <c r="F350" s="245" t="s">
        <v>150</v>
      </c>
      <c r="G350" s="243"/>
      <c r="H350" s="246">
        <v>19.027999999999999</v>
      </c>
      <c r="I350" s="247"/>
      <c r="J350" s="243"/>
      <c r="K350" s="243"/>
      <c r="L350" s="248"/>
      <c r="M350" s="249"/>
      <c r="N350" s="250"/>
      <c r="O350" s="250"/>
      <c r="P350" s="250"/>
      <c r="Q350" s="250"/>
      <c r="R350" s="250"/>
      <c r="S350" s="250"/>
      <c r="T350" s="251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2" t="s">
        <v>147</v>
      </c>
      <c r="AU350" s="252" t="s">
        <v>81</v>
      </c>
      <c r="AV350" s="15" t="s">
        <v>143</v>
      </c>
      <c r="AW350" s="15" t="s">
        <v>33</v>
      </c>
      <c r="AX350" s="15" t="s">
        <v>79</v>
      </c>
      <c r="AY350" s="252" t="s">
        <v>135</v>
      </c>
    </row>
    <row r="351" s="2" customFormat="1" ht="24.15" customHeight="1">
      <c r="A351" s="40"/>
      <c r="B351" s="41"/>
      <c r="C351" s="202" t="s">
        <v>444</v>
      </c>
      <c r="D351" s="202" t="s">
        <v>138</v>
      </c>
      <c r="E351" s="203" t="s">
        <v>445</v>
      </c>
      <c r="F351" s="204" t="s">
        <v>446</v>
      </c>
      <c r="G351" s="205" t="s">
        <v>386</v>
      </c>
      <c r="H351" s="263"/>
      <c r="I351" s="207"/>
      <c r="J351" s="208">
        <f>ROUND(I351*H351,2)</f>
        <v>0</v>
      </c>
      <c r="K351" s="204" t="s">
        <v>142</v>
      </c>
      <c r="L351" s="46"/>
      <c r="M351" s="209" t="s">
        <v>19</v>
      </c>
      <c r="N351" s="210" t="s">
        <v>43</v>
      </c>
      <c r="O351" s="86"/>
      <c r="P351" s="211">
        <f>O351*H351</f>
        <v>0</v>
      </c>
      <c r="Q351" s="211">
        <v>0</v>
      </c>
      <c r="R351" s="211">
        <f>Q351*H351</f>
        <v>0</v>
      </c>
      <c r="S351" s="211">
        <v>0</v>
      </c>
      <c r="T351" s="212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3" t="s">
        <v>240</v>
      </c>
      <c r="AT351" s="213" t="s">
        <v>138</v>
      </c>
      <c r="AU351" s="213" t="s">
        <v>81</v>
      </c>
      <c r="AY351" s="19" t="s">
        <v>135</v>
      </c>
      <c r="BE351" s="214">
        <f>IF(N351="základní",J351,0)</f>
        <v>0</v>
      </c>
      <c r="BF351" s="214">
        <f>IF(N351="snížená",J351,0)</f>
        <v>0</v>
      </c>
      <c r="BG351" s="214">
        <f>IF(N351="zákl. přenesená",J351,0)</f>
        <v>0</v>
      </c>
      <c r="BH351" s="214">
        <f>IF(N351="sníž. přenesená",J351,0)</f>
        <v>0</v>
      </c>
      <c r="BI351" s="214">
        <f>IF(N351="nulová",J351,0)</f>
        <v>0</v>
      </c>
      <c r="BJ351" s="19" t="s">
        <v>79</v>
      </c>
      <c r="BK351" s="214">
        <f>ROUND(I351*H351,2)</f>
        <v>0</v>
      </c>
      <c r="BL351" s="19" t="s">
        <v>240</v>
      </c>
      <c r="BM351" s="213" t="s">
        <v>447</v>
      </c>
    </row>
    <row r="352" s="2" customFormat="1">
      <c r="A352" s="40"/>
      <c r="B352" s="41"/>
      <c r="C352" s="42"/>
      <c r="D352" s="215" t="s">
        <v>145</v>
      </c>
      <c r="E352" s="42"/>
      <c r="F352" s="216" t="s">
        <v>448</v>
      </c>
      <c r="G352" s="42"/>
      <c r="H352" s="42"/>
      <c r="I352" s="217"/>
      <c r="J352" s="42"/>
      <c r="K352" s="42"/>
      <c r="L352" s="46"/>
      <c r="M352" s="218"/>
      <c r="N352" s="219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145</v>
      </c>
      <c r="AU352" s="19" t="s">
        <v>81</v>
      </c>
    </row>
    <row r="353" s="12" customFormat="1" ht="22.8" customHeight="1">
      <c r="A353" s="12"/>
      <c r="B353" s="186"/>
      <c r="C353" s="187"/>
      <c r="D353" s="188" t="s">
        <v>71</v>
      </c>
      <c r="E353" s="200" t="s">
        <v>449</v>
      </c>
      <c r="F353" s="200" t="s">
        <v>450</v>
      </c>
      <c r="G353" s="187"/>
      <c r="H353" s="187"/>
      <c r="I353" s="190"/>
      <c r="J353" s="201">
        <f>BK353</f>
        <v>0</v>
      </c>
      <c r="K353" s="187"/>
      <c r="L353" s="192"/>
      <c r="M353" s="193"/>
      <c r="N353" s="194"/>
      <c r="O353" s="194"/>
      <c r="P353" s="195">
        <f>SUM(P354:P398)</f>
        <v>0</v>
      </c>
      <c r="Q353" s="194"/>
      <c r="R353" s="195">
        <f>SUM(R354:R398)</f>
        <v>0.22351000000000001</v>
      </c>
      <c r="S353" s="194"/>
      <c r="T353" s="196">
        <f>SUM(T354:T398)</f>
        <v>0.13322399999999998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197" t="s">
        <v>81</v>
      </c>
      <c r="AT353" s="198" t="s">
        <v>71</v>
      </c>
      <c r="AU353" s="198" t="s">
        <v>79</v>
      </c>
      <c r="AY353" s="197" t="s">
        <v>135</v>
      </c>
      <c r="BK353" s="199">
        <f>SUM(BK354:BK398)</f>
        <v>0</v>
      </c>
    </row>
    <row r="354" s="2" customFormat="1" ht="24.15" customHeight="1">
      <c r="A354" s="40"/>
      <c r="B354" s="41"/>
      <c r="C354" s="202" t="s">
        <v>451</v>
      </c>
      <c r="D354" s="202" t="s">
        <v>138</v>
      </c>
      <c r="E354" s="203" t="s">
        <v>452</v>
      </c>
      <c r="F354" s="204" t="s">
        <v>453</v>
      </c>
      <c r="G354" s="205" t="s">
        <v>141</v>
      </c>
      <c r="H354" s="206">
        <v>23.789999999999999</v>
      </c>
      <c r="I354" s="207"/>
      <c r="J354" s="208">
        <f>ROUND(I354*H354,2)</f>
        <v>0</v>
      </c>
      <c r="K354" s="204" t="s">
        <v>142</v>
      </c>
      <c r="L354" s="46"/>
      <c r="M354" s="209" t="s">
        <v>19</v>
      </c>
      <c r="N354" s="210" t="s">
        <v>43</v>
      </c>
      <c r="O354" s="86"/>
      <c r="P354" s="211">
        <f>O354*H354</f>
        <v>0</v>
      </c>
      <c r="Q354" s="211">
        <v>0</v>
      </c>
      <c r="R354" s="211">
        <f>Q354*H354</f>
        <v>0</v>
      </c>
      <c r="S354" s="211">
        <v>0.0055999999999999999</v>
      </c>
      <c r="T354" s="212">
        <f>S354*H354</f>
        <v>0.13322399999999998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3" t="s">
        <v>240</v>
      </c>
      <c r="AT354" s="213" t="s">
        <v>138</v>
      </c>
      <c r="AU354" s="213" t="s">
        <v>81</v>
      </c>
      <c r="AY354" s="19" t="s">
        <v>135</v>
      </c>
      <c r="BE354" s="214">
        <f>IF(N354="základní",J354,0)</f>
        <v>0</v>
      </c>
      <c r="BF354" s="214">
        <f>IF(N354="snížená",J354,0)</f>
        <v>0</v>
      </c>
      <c r="BG354" s="214">
        <f>IF(N354="zákl. přenesená",J354,0)</f>
        <v>0</v>
      </c>
      <c r="BH354" s="214">
        <f>IF(N354="sníž. přenesená",J354,0)</f>
        <v>0</v>
      </c>
      <c r="BI354" s="214">
        <f>IF(N354="nulová",J354,0)</f>
        <v>0</v>
      </c>
      <c r="BJ354" s="19" t="s">
        <v>79</v>
      </c>
      <c r="BK354" s="214">
        <f>ROUND(I354*H354,2)</f>
        <v>0</v>
      </c>
      <c r="BL354" s="19" t="s">
        <v>240</v>
      </c>
      <c r="BM354" s="213" t="s">
        <v>454</v>
      </c>
    </row>
    <row r="355" s="2" customFormat="1">
      <c r="A355" s="40"/>
      <c r="B355" s="41"/>
      <c r="C355" s="42"/>
      <c r="D355" s="215" t="s">
        <v>145</v>
      </c>
      <c r="E355" s="42"/>
      <c r="F355" s="216" t="s">
        <v>455</v>
      </c>
      <c r="G355" s="42"/>
      <c r="H355" s="42"/>
      <c r="I355" s="217"/>
      <c r="J355" s="42"/>
      <c r="K355" s="42"/>
      <c r="L355" s="46"/>
      <c r="M355" s="218"/>
      <c r="N355" s="219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145</v>
      </c>
      <c r="AU355" s="19" t="s">
        <v>81</v>
      </c>
    </row>
    <row r="356" s="13" customFormat="1">
      <c r="A356" s="13"/>
      <c r="B356" s="220"/>
      <c r="C356" s="221"/>
      <c r="D356" s="222" t="s">
        <v>147</v>
      </c>
      <c r="E356" s="223" t="s">
        <v>19</v>
      </c>
      <c r="F356" s="224" t="s">
        <v>171</v>
      </c>
      <c r="G356" s="221"/>
      <c r="H356" s="223" t="s">
        <v>19</v>
      </c>
      <c r="I356" s="225"/>
      <c r="J356" s="221"/>
      <c r="K356" s="221"/>
      <c r="L356" s="226"/>
      <c r="M356" s="227"/>
      <c r="N356" s="228"/>
      <c r="O356" s="228"/>
      <c r="P356" s="228"/>
      <c r="Q356" s="228"/>
      <c r="R356" s="228"/>
      <c r="S356" s="228"/>
      <c r="T356" s="22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0" t="s">
        <v>147</v>
      </c>
      <c r="AU356" s="230" t="s">
        <v>81</v>
      </c>
      <c r="AV356" s="13" t="s">
        <v>79</v>
      </c>
      <c r="AW356" s="13" t="s">
        <v>33</v>
      </c>
      <c r="AX356" s="13" t="s">
        <v>72</v>
      </c>
      <c r="AY356" s="230" t="s">
        <v>135</v>
      </c>
    </row>
    <row r="357" s="14" customFormat="1">
      <c r="A357" s="14"/>
      <c r="B357" s="231"/>
      <c r="C357" s="232"/>
      <c r="D357" s="222" t="s">
        <v>147</v>
      </c>
      <c r="E357" s="233" t="s">
        <v>19</v>
      </c>
      <c r="F357" s="234" t="s">
        <v>456</v>
      </c>
      <c r="G357" s="232"/>
      <c r="H357" s="235">
        <v>23.789999999999999</v>
      </c>
      <c r="I357" s="236"/>
      <c r="J357" s="232"/>
      <c r="K357" s="232"/>
      <c r="L357" s="237"/>
      <c r="M357" s="238"/>
      <c r="N357" s="239"/>
      <c r="O357" s="239"/>
      <c r="P357" s="239"/>
      <c r="Q357" s="239"/>
      <c r="R357" s="239"/>
      <c r="S357" s="239"/>
      <c r="T357" s="24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1" t="s">
        <v>147</v>
      </c>
      <c r="AU357" s="241" t="s">
        <v>81</v>
      </c>
      <c r="AV357" s="14" t="s">
        <v>81</v>
      </c>
      <c r="AW357" s="14" t="s">
        <v>33</v>
      </c>
      <c r="AX357" s="14" t="s">
        <v>72</v>
      </c>
      <c r="AY357" s="241" t="s">
        <v>135</v>
      </c>
    </row>
    <row r="358" s="15" customFormat="1">
      <c r="A358" s="15"/>
      <c r="B358" s="242"/>
      <c r="C358" s="243"/>
      <c r="D358" s="222" t="s">
        <v>147</v>
      </c>
      <c r="E358" s="244" t="s">
        <v>19</v>
      </c>
      <c r="F358" s="245" t="s">
        <v>150</v>
      </c>
      <c r="G358" s="243"/>
      <c r="H358" s="246">
        <v>23.789999999999999</v>
      </c>
      <c r="I358" s="247"/>
      <c r="J358" s="243"/>
      <c r="K358" s="243"/>
      <c r="L358" s="248"/>
      <c r="M358" s="249"/>
      <c r="N358" s="250"/>
      <c r="O358" s="250"/>
      <c r="P358" s="250"/>
      <c r="Q358" s="250"/>
      <c r="R358" s="250"/>
      <c r="S358" s="250"/>
      <c r="T358" s="251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2" t="s">
        <v>147</v>
      </c>
      <c r="AU358" s="252" t="s">
        <v>81</v>
      </c>
      <c r="AV358" s="15" t="s">
        <v>143</v>
      </c>
      <c r="AW358" s="15" t="s">
        <v>33</v>
      </c>
      <c r="AX358" s="15" t="s">
        <v>79</v>
      </c>
      <c r="AY358" s="252" t="s">
        <v>135</v>
      </c>
    </row>
    <row r="359" s="2" customFormat="1" ht="24.15" customHeight="1">
      <c r="A359" s="40"/>
      <c r="B359" s="41"/>
      <c r="C359" s="202" t="s">
        <v>457</v>
      </c>
      <c r="D359" s="202" t="s">
        <v>138</v>
      </c>
      <c r="E359" s="203" t="s">
        <v>458</v>
      </c>
      <c r="F359" s="204" t="s">
        <v>459</v>
      </c>
      <c r="G359" s="205" t="s">
        <v>141</v>
      </c>
      <c r="H359" s="206">
        <v>31</v>
      </c>
      <c r="I359" s="207"/>
      <c r="J359" s="208">
        <f>ROUND(I359*H359,2)</f>
        <v>0</v>
      </c>
      <c r="K359" s="204" t="s">
        <v>142</v>
      </c>
      <c r="L359" s="46"/>
      <c r="M359" s="209" t="s">
        <v>19</v>
      </c>
      <c r="N359" s="210" t="s">
        <v>43</v>
      </c>
      <c r="O359" s="86"/>
      <c r="P359" s="211">
        <f>O359*H359</f>
        <v>0</v>
      </c>
      <c r="Q359" s="211">
        <v>0</v>
      </c>
      <c r="R359" s="211">
        <f>Q359*H359</f>
        <v>0</v>
      </c>
      <c r="S359" s="211">
        <v>0</v>
      </c>
      <c r="T359" s="212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3" t="s">
        <v>240</v>
      </c>
      <c r="AT359" s="213" t="s">
        <v>138</v>
      </c>
      <c r="AU359" s="213" t="s">
        <v>81</v>
      </c>
      <c r="AY359" s="19" t="s">
        <v>135</v>
      </c>
      <c r="BE359" s="214">
        <f>IF(N359="základní",J359,0)</f>
        <v>0</v>
      </c>
      <c r="BF359" s="214">
        <f>IF(N359="snížená",J359,0)</f>
        <v>0</v>
      </c>
      <c r="BG359" s="214">
        <f>IF(N359="zákl. přenesená",J359,0)</f>
        <v>0</v>
      </c>
      <c r="BH359" s="214">
        <f>IF(N359="sníž. přenesená",J359,0)</f>
        <v>0</v>
      </c>
      <c r="BI359" s="214">
        <f>IF(N359="nulová",J359,0)</f>
        <v>0</v>
      </c>
      <c r="BJ359" s="19" t="s">
        <v>79</v>
      </c>
      <c r="BK359" s="214">
        <f>ROUND(I359*H359,2)</f>
        <v>0</v>
      </c>
      <c r="BL359" s="19" t="s">
        <v>240</v>
      </c>
      <c r="BM359" s="213" t="s">
        <v>460</v>
      </c>
    </row>
    <row r="360" s="2" customFormat="1">
      <c r="A360" s="40"/>
      <c r="B360" s="41"/>
      <c r="C360" s="42"/>
      <c r="D360" s="215" t="s">
        <v>145</v>
      </c>
      <c r="E360" s="42"/>
      <c r="F360" s="216" t="s">
        <v>461</v>
      </c>
      <c r="G360" s="42"/>
      <c r="H360" s="42"/>
      <c r="I360" s="217"/>
      <c r="J360" s="42"/>
      <c r="K360" s="42"/>
      <c r="L360" s="46"/>
      <c r="M360" s="218"/>
      <c r="N360" s="219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145</v>
      </c>
      <c r="AU360" s="19" t="s">
        <v>81</v>
      </c>
    </row>
    <row r="361" s="13" customFormat="1">
      <c r="A361" s="13"/>
      <c r="B361" s="220"/>
      <c r="C361" s="221"/>
      <c r="D361" s="222" t="s">
        <v>147</v>
      </c>
      <c r="E361" s="223" t="s">
        <v>19</v>
      </c>
      <c r="F361" s="224" t="s">
        <v>148</v>
      </c>
      <c r="G361" s="221"/>
      <c r="H361" s="223" t="s">
        <v>19</v>
      </c>
      <c r="I361" s="225"/>
      <c r="J361" s="221"/>
      <c r="K361" s="221"/>
      <c r="L361" s="226"/>
      <c r="M361" s="227"/>
      <c r="N361" s="228"/>
      <c r="O361" s="228"/>
      <c r="P361" s="228"/>
      <c r="Q361" s="228"/>
      <c r="R361" s="228"/>
      <c r="S361" s="228"/>
      <c r="T361" s="22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0" t="s">
        <v>147</v>
      </c>
      <c r="AU361" s="230" t="s">
        <v>81</v>
      </c>
      <c r="AV361" s="13" t="s">
        <v>79</v>
      </c>
      <c r="AW361" s="13" t="s">
        <v>33</v>
      </c>
      <c r="AX361" s="13" t="s">
        <v>72</v>
      </c>
      <c r="AY361" s="230" t="s">
        <v>135</v>
      </c>
    </row>
    <row r="362" s="14" customFormat="1">
      <c r="A362" s="14"/>
      <c r="B362" s="231"/>
      <c r="C362" s="232"/>
      <c r="D362" s="222" t="s">
        <v>147</v>
      </c>
      <c r="E362" s="233" t="s">
        <v>19</v>
      </c>
      <c r="F362" s="234" t="s">
        <v>462</v>
      </c>
      <c r="G362" s="232"/>
      <c r="H362" s="235">
        <v>23.789999999999999</v>
      </c>
      <c r="I362" s="236"/>
      <c r="J362" s="232"/>
      <c r="K362" s="232"/>
      <c r="L362" s="237"/>
      <c r="M362" s="238"/>
      <c r="N362" s="239"/>
      <c r="O362" s="239"/>
      <c r="P362" s="239"/>
      <c r="Q362" s="239"/>
      <c r="R362" s="239"/>
      <c r="S362" s="239"/>
      <c r="T362" s="24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1" t="s">
        <v>147</v>
      </c>
      <c r="AU362" s="241" t="s">
        <v>81</v>
      </c>
      <c r="AV362" s="14" t="s">
        <v>81</v>
      </c>
      <c r="AW362" s="14" t="s">
        <v>33</v>
      </c>
      <c r="AX362" s="14" t="s">
        <v>72</v>
      </c>
      <c r="AY362" s="241" t="s">
        <v>135</v>
      </c>
    </row>
    <row r="363" s="14" customFormat="1">
      <c r="A363" s="14"/>
      <c r="B363" s="231"/>
      <c r="C363" s="232"/>
      <c r="D363" s="222" t="s">
        <v>147</v>
      </c>
      <c r="E363" s="233" t="s">
        <v>19</v>
      </c>
      <c r="F363" s="234" t="s">
        <v>382</v>
      </c>
      <c r="G363" s="232"/>
      <c r="H363" s="235">
        <v>7.21</v>
      </c>
      <c r="I363" s="236"/>
      <c r="J363" s="232"/>
      <c r="K363" s="232"/>
      <c r="L363" s="237"/>
      <c r="M363" s="238"/>
      <c r="N363" s="239"/>
      <c r="O363" s="239"/>
      <c r="P363" s="239"/>
      <c r="Q363" s="239"/>
      <c r="R363" s="239"/>
      <c r="S363" s="239"/>
      <c r="T363" s="24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1" t="s">
        <v>147</v>
      </c>
      <c r="AU363" s="241" t="s">
        <v>81</v>
      </c>
      <c r="AV363" s="14" t="s">
        <v>81</v>
      </c>
      <c r="AW363" s="14" t="s">
        <v>33</v>
      </c>
      <c r="AX363" s="14" t="s">
        <v>72</v>
      </c>
      <c r="AY363" s="241" t="s">
        <v>135</v>
      </c>
    </row>
    <row r="364" s="15" customFormat="1">
      <c r="A364" s="15"/>
      <c r="B364" s="242"/>
      <c r="C364" s="243"/>
      <c r="D364" s="222" t="s">
        <v>147</v>
      </c>
      <c r="E364" s="244" t="s">
        <v>19</v>
      </c>
      <c r="F364" s="245" t="s">
        <v>150</v>
      </c>
      <c r="G364" s="243"/>
      <c r="H364" s="246">
        <v>31</v>
      </c>
      <c r="I364" s="247"/>
      <c r="J364" s="243"/>
      <c r="K364" s="243"/>
      <c r="L364" s="248"/>
      <c r="M364" s="249"/>
      <c r="N364" s="250"/>
      <c r="O364" s="250"/>
      <c r="P364" s="250"/>
      <c r="Q364" s="250"/>
      <c r="R364" s="250"/>
      <c r="S364" s="250"/>
      <c r="T364" s="251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52" t="s">
        <v>147</v>
      </c>
      <c r="AU364" s="252" t="s">
        <v>81</v>
      </c>
      <c r="AV364" s="15" t="s">
        <v>143</v>
      </c>
      <c r="AW364" s="15" t="s">
        <v>33</v>
      </c>
      <c r="AX364" s="15" t="s">
        <v>79</v>
      </c>
      <c r="AY364" s="252" t="s">
        <v>135</v>
      </c>
    </row>
    <row r="365" s="2" customFormat="1" ht="16.5" customHeight="1">
      <c r="A365" s="40"/>
      <c r="B365" s="41"/>
      <c r="C365" s="253" t="s">
        <v>463</v>
      </c>
      <c r="D365" s="253" t="s">
        <v>248</v>
      </c>
      <c r="E365" s="254" t="s">
        <v>464</v>
      </c>
      <c r="F365" s="255" t="s">
        <v>465</v>
      </c>
      <c r="G365" s="256" t="s">
        <v>141</v>
      </c>
      <c r="H365" s="257">
        <v>63.859999999999999</v>
      </c>
      <c r="I365" s="258"/>
      <c r="J365" s="259">
        <f>ROUND(I365*H365,2)</f>
        <v>0</v>
      </c>
      <c r="K365" s="255" t="s">
        <v>142</v>
      </c>
      <c r="L365" s="260"/>
      <c r="M365" s="261" t="s">
        <v>19</v>
      </c>
      <c r="N365" s="262" t="s">
        <v>43</v>
      </c>
      <c r="O365" s="86"/>
      <c r="P365" s="211">
        <f>O365*H365</f>
        <v>0</v>
      </c>
      <c r="Q365" s="211">
        <v>0.0035000000000000001</v>
      </c>
      <c r="R365" s="211">
        <f>Q365*H365</f>
        <v>0.22351000000000001</v>
      </c>
      <c r="S365" s="211">
        <v>0</v>
      </c>
      <c r="T365" s="212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3" t="s">
        <v>342</v>
      </c>
      <c r="AT365" s="213" t="s">
        <v>248</v>
      </c>
      <c r="AU365" s="213" t="s">
        <v>81</v>
      </c>
      <c r="AY365" s="19" t="s">
        <v>135</v>
      </c>
      <c r="BE365" s="214">
        <f>IF(N365="základní",J365,0)</f>
        <v>0</v>
      </c>
      <c r="BF365" s="214">
        <f>IF(N365="snížená",J365,0)</f>
        <v>0</v>
      </c>
      <c r="BG365" s="214">
        <f>IF(N365="zákl. přenesená",J365,0)</f>
        <v>0</v>
      </c>
      <c r="BH365" s="214">
        <f>IF(N365="sníž. přenesená",J365,0)</f>
        <v>0</v>
      </c>
      <c r="BI365" s="214">
        <f>IF(N365="nulová",J365,0)</f>
        <v>0</v>
      </c>
      <c r="BJ365" s="19" t="s">
        <v>79</v>
      </c>
      <c r="BK365" s="214">
        <f>ROUND(I365*H365,2)</f>
        <v>0</v>
      </c>
      <c r="BL365" s="19" t="s">
        <v>240</v>
      </c>
      <c r="BM365" s="213" t="s">
        <v>466</v>
      </c>
    </row>
    <row r="366" s="2" customFormat="1">
      <c r="A366" s="40"/>
      <c r="B366" s="41"/>
      <c r="C366" s="42"/>
      <c r="D366" s="215" t="s">
        <v>145</v>
      </c>
      <c r="E366" s="42"/>
      <c r="F366" s="216" t="s">
        <v>467</v>
      </c>
      <c r="G366" s="42"/>
      <c r="H366" s="42"/>
      <c r="I366" s="217"/>
      <c r="J366" s="42"/>
      <c r="K366" s="42"/>
      <c r="L366" s="46"/>
      <c r="M366" s="218"/>
      <c r="N366" s="219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145</v>
      </c>
      <c r="AU366" s="19" t="s">
        <v>81</v>
      </c>
    </row>
    <row r="367" s="13" customFormat="1">
      <c r="A367" s="13"/>
      <c r="B367" s="220"/>
      <c r="C367" s="221"/>
      <c r="D367" s="222" t="s">
        <v>147</v>
      </c>
      <c r="E367" s="223" t="s">
        <v>19</v>
      </c>
      <c r="F367" s="224" t="s">
        <v>148</v>
      </c>
      <c r="G367" s="221"/>
      <c r="H367" s="223" t="s">
        <v>19</v>
      </c>
      <c r="I367" s="225"/>
      <c r="J367" s="221"/>
      <c r="K367" s="221"/>
      <c r="L367" s="226"/>
      <c r="M367" s="227"/>
      <c r="N367" s="228"/>
      <c r="O367" s="228"/>
      <c r="P367" s="228"/>
      <c r="Q367" s="228"/>
      <c r="R367" s="228"/>
      <c r="S367" s="228"/>
      <c r="T367" s="22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0" t="s">
        <v>147</v>
      </c>
      <c r="AU367" s="230" t="s">
        <v>81</v>
      </c>
      <c r="AV367" s="13" t="s">
        <v>79</v>
      </c>
      <c r="AW367" s="13" t="s">
        <v>33</v>
      </c>
      <c r="AX367" s="13" t="s">
        <v>72</v>
      </c>
      <c r="AY367" s="230" t="s">
        <v>135</v>
      </c>
    </row>
    <row r="368" s="14" customFormat="1">
      <c r="A368" s="14"/>
      <c r="B368" s="231"/>
      <c r="C368" s="232"/>
      <c r="D368" s="222" t="s">
        <v>147</v>
      </c>
      <c r="E368" s="233" t="s">
        <v>19</v>
      </c>
      <c r="F368" s="234" t="s">
        <v>468</v>
      </c>
      <c r="G368" s="232"/>
      <c r="H368" s="235">
        <v>47.579999999999998</v>
      </c>
      <c r="I368" s="236"/>
      <c r="J368" s="232"/>
      <c r="K368" s="232"/>
      <c r="L368" s="237"/>
      <c r="M368" s="238"/>
      <c r="N368" s="239"/>
      <c r="O368" s="239"/>
      <c r="P368" s="239"/>
      <c r="Q368" s="239"/>
      <c r="R368" s="239"/>
      <c r="S368" s="239"/>
      <c r="T368" s="24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1" t="s">
        <v>147</v>
      </c>
      <c r="AU368" s="241" t="s">
        <v>81</v>
      </c>
      <c r="AV368" s="14" t="s">
        <v>81</v>
      </c>
      <c r="AW368" s="14" t="s">
        <v>33</v>
      </c>
      <c r="AX368" s="14" t="s">
        <v>72</v>
      </c>
      <c r="AY368" s="241" t="s">
        <v>135</v>
      </c>
    </row>
    <row r="369" s="14" customFormat="1">
      <c r="A369" s="14"/>
      <c r="B369" s="231"/>
      <c r="C369" s="232"/>
      <c r="D369" s="222" t="s">
        <v>147</v>
      </c>
      <c r="E369" s="233" t="s">
        <v>19</v>
      </c>
      <c r="F369" s="234" t="s">
        <v>469</v>
      </c>
      <c r="G369" s="232"/>
      <c r="H369" s="235">
        <v>14.42</v>
      </c>
      <c r="I369" s="236"/>
      <c r="J369" s="232"/>
      <c r="K369" s="232"/>
      <c r="L369" s="237"/>
      <c r="M369" s="238"/>
      <c r="N369" s="239"/>
      <c r="O369" s="239"/>
      <c r="P369" s="239"/>
      <c r="Q369" s="239"/>
      <c r="R369" s="239"/>
      <c r="S369" s="239"/>
      <c r="T369" s="24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1" t="s">
        <v>147</v>
      </c>
      <c r="AU369" s="241" t="s">
        <v>81</v>
      </c>
      <c r="AV369" s="14" t="s">
        <v>81</v>
      </c>
      <c r="AW369" s="14" t="s">
        <v>33</v>
      </c>
      <c r="AX369" s="14" t="s">
        <v>72</v>
      </c>
      <c r="AY369" s="241" t="s">
        <v>135</v>
      </c>
    </row>
    <row r="370" s="15" customFormat="1">
      <c r="A370" s="15"/>
      <c r="B370" s="242"/>
      <c r="C370" s="243"/>
      <c r="D370" s="222" t="s">
        <v>147</v>
      </c>
      <c r="E370" s="244" t="s">
        <v>19</v>
      </c>
      <c r="F370" s="245" t="s">
        <v>150</v>
      </c>
      <c r="G370" s="243"/>
      <c r="H370" s="246">
        <v>62</v>
      </c>
      <c r="I370" s="247"/>
      <c r="J370" s="243"/>
      <c r="K370" s="243"/>
      <c r="L370" s="248"/>
      <c r="M370" s="249"/>
      <c r="N370" s="250"/>
      <c r="O370" s="250"/>
      <c r="P370" s="250"/>
      <c r="Q370" s="250"/>
      <c r="R370" s="250"/>
      <c r="S370" s="250"/>
      <c r="T370" s="251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52" t="s">
        <v>147</v>
      </c>
      <c r="AU370" s="252" t="s">
        <v>81</v>
      </c>
      <c r="AV370" s="15" t="s">
        <v>143</v>
      </c>
      <c r="AW370" s="15" t="s">
        <v>33</v>
      </c>
      <c r="AX370" s="15" t="s">
        <v>79</v>
      </c>
      <c r="AY370" s="252" t="s">
        <v>135</v>
      </c>
    </row>
    <row r="371" s="14" customFormat="1">
      <c r="A371" s="14"/>
      <c r="B371" s="231"/>
      <c r="C371" s="232"/>
      <c r="D371" s="222" t="s">
        <v>147</v>
      </c>
      <c r="E371" s="232"/>
      <c r="F371" s="234" t="s">
        <v>470</v>
      </c>
      <c r="G371" s="232"/>
      <c r="H371" s="235">
        <v>63.859999999999999</v>
      </c>
      <c r="I371" s="236"/>
      <c r="J371" s="232"/>
      <c r="K371" s="232"/>
      <c r="L371" s="237"/>
      <c r="M371" s="238"/>
      <c r="N371" s="239"/>
      <c r="O371" s="239"/>
      <c r="P371" s="239"/>
      <c r="Q371" s="239"/>
      <c r="R371" s="239"/>
      <c r="S371" s="239"/>
      <c r="T371" s="24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1" t="s">
        <v>147</v>
      </c>
      <c r="AU371" s="241" t="s">
        <v>81</v>
      </c>
      <c r="AV371" s="14" t="s">
        <v>81</v>
      </c>
      <c r="AW371" s="14" t="s">
        <v>4</v>
      </c>
      <c r="AX371" s="14" t="s">
        <v>79</v>
      </c>
      <c r="AY371" s="241" t="s">
        <v>135</v>
      </c>
    </row>
    <row r="372" s="2" customFormat="1" ht="16.5" customHeight="1">
      <c r="A372" s="40"/>
      <c r="B372" s="41"/>
      <c r="C372" s="202" t="s">
        <v>471</v>
      </c>
      <c r="D372" s="202" t="s">
        <v>138</v>
      </c>
      <c r="E372" s="203" t="s">
        <v>472</v>
      </c>
      <c r="F372" s="204" t="s">
        <v>473</v>
      </c>
      <c r="G372" s="205" t="s">
        <v>141</v>
      </c>
      <c r="H372" s="206">
        <v>111.258</v>
      </c>
      <c r="I372" s="207"/>
      <c r="J372" s="208">
        <f>ROUND(I372*H372,2)</f>
        <v>0</v>
      </c>
      <c r="K372" s="204" t="s">
        <v>142</v>
      </c>
      <c r="L372" s="46"/>
      <c r="M372" s="209" t="s">
        <v>19</v>
      </c>
      <c r="N372" s="210" t="s">
        <v>43</v>
      </c>
      <c r="O372" s="86"/>
      <c r="P372" s="211">
        <f>O372*H372</f>
        <v>0</v>
      </c>
      <c r="Q372" s="211">
        <v>0</v>
      </c>
      <c r="R372" s="211">
        <f>Q372*H372</f>
        <v>0</v>
      </c>
      <c r="S372" s="211">
        <v>0</v>
      </c>
      <c r="T372" s="212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3" t="s">
        <v>240</v>
      </c>
      <c r="AT372" s="213" t="s">
        <v>138</v>
      </c>
      <c r="AU372" s="213" t="s">
        <v>81</v>
      </c>
      <c r="AY372" s="19" t="s">
        <v>135</v>
      </c>
      <c r="BE372" s="214">
        <f>IF(N372="základní",J372,0)</f>
        <v>0</v>
      </c>
      <c r="BF372" s="214">
        <f>IF(N372="snížená",J372,0)</f>
        <v>0</v>
      </c>
      <c r="BG372" s="214">
        <f>IF(N372="zákl. přenesená",J372,0)</f>
        <v>0</v>
      </c>
      <c r="BH372" s="214">
        <f>IF(N372="sníž. přenesená",J372,0)</f>
        <v>0</v>
      </c>
      <c r="BI372" s="214">
        <f>IF(N372="nulová",J372,0)</f>
        <v>0</v>
      </c>
      <c r="BJ372" s="19" t="s">
        <v>79</v>
      </c>
      <c r="BK372" s="214">
        <f>ROUND(I372*H372,2)</f>
        <v>0</v>
      </c>
      <c r="BL372" s="19" t="s">
        <v>240</v>
      </c>
      <c r="BM372" s="213" t="s">
        <v>474</v>
      </c>
    </row>
    <row r="373" s="2" customFormat="1">
      <c r="A373" s="40"/>
      <c r="B373" s="41"/>
      <c r="C373" s="42"/>
      <c r="D373" s="215" t="s">
        <v>145</v>
      </c>
      <c r="E373" s="42"/>
      <c r="F373" s="216" t="s">
        <v>475</v>
      </c>
      <c r="G373" s="42"/>
      <c r="H373" s="42"/>
      <c r="I373" s="217"/>
      <c r="J373" s="42"/>
      <c r="K373" s="42"/>
      <c r="L373" s="46"/>
      <c r="M373" s="218"/>
      <c r="N373" s="219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145</v>
      </c>
      <c r="AU373" s="19" t="s">
        <v>81</v>
      </c>
    </row>
    <row r="374" s="13" customFormat="1">
      <c r="A374" s="13"/>
      <c r="B374" s="220"/>
      <c r="C374" s="221"/>
      <c r="D374" s="222" t="s">
        <v>147</v>
      </c>
      <c r="E374" s="223" t="s">
        <v>19</v>
      </c>
      <c r="F374" s="224" t="s">
        <v>148</v>
      </c>
      <c r="G374" s="221"/>
      <c r="H374" s="223" t="s">
        <v>19</v>
      </c>
      <c r="I374" s="225"/>
      <c r="J374" s="221"/>
      <c r="K374" s="221"/>
      <c r="L374" s="226"/>
      <c r="M374" s="227"/>
      <c r="N374" s="228"/>
      <c r="O374" s="228"/>
      <c r="P374" s="228"/>
      <c r="Q374" s="228"/>
      <c r="R374" s="228"/>
      <c r="S374" s="228"/>
      <c r="T374" s="22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0" t="s">
        <v>147</v>
      </c>
      <c r="AU374" s="230" t="s">
        <v>81</v>
      </c>
      <c r="AV374" s="13" t="s">
        <v>79</v>
      </c>
      <c r="AW374" s="13" t="s">
        <v>33</v>
      </c>
      <c r="AX374" s="13" t="s">
        <v>72</v>
      </c>
      <c r="AY374" s="230" t="s">
        <v>135</v>
      </c>
    </row>
    <row r="375" s="14" customFormat="1">
      <c r="A375" s="14"/>
      <c r="B375" s="231"/>
      <c r="C375" s="232"/>
      <c r="D375" s="222" t="s">
        <v>147</v>
      </c>
      <c r="E375" s="233" t="s">
        <v>19</v>
      </c>
      <c r="F375" s="234" t="s">
        <v>476</v>
      </c>
      <c r="G375" s="232"/>
      <c r="H375" s="235">
        <v>80.257999999999996</v>
      </c>
      <c r="I375" s="236"/>
      <c r="J375" s="232"/>
      <c r="K375" s="232"/>
      <c r="L375" s="237"/>
      <c r="M375" s="238"/>
      <c r="N375" s="239"/>
      <c r="O375" s="239"/>
      <c r="P375" s="239"/>
      <c r="Q375" s="239"/>
      <c r="R375" s="239"/>
      <c r="S375" s="239"/>
      <c r="T375" s="24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1" t="s">
        <v>147</v>
      </c>
      <c r="AU375" s="241" t="s">
        <v>81</v>
      </c>
      <c r="AV375" s="14" t="s">
        <v>81</v>
      </c>
      <c r="AW375" s="14" t="s">
        <v>33</v>
      </c>
      <c r="AX375" s="14" t="s">
        <v>72</v>
      </c>
      <c r="AY375" s="241" t="s">
        <v>135</v>
      </c>
    </row>
    <row r="376" s="14" customFormat="1">
      <c r="A376" s="14"/>
      <c r="B376" s="231"/>
      <c r="C376" s="232"/>
      <c r="D376" s="222" t="s">
        <v>147</v>
      </c>
      <c r="E376" s="233" t="s">
        <v>19</v>
      </c>
      <c r="F376" s="234" t="s">
        <v>462</v>
      </c>
      <c r="G376" s="232"/>
      <c r="H376" s="235">
        <v>23.789999999999999</v>
      </c>
      <c r="I376" s="236"/>
      <c r="J376" s="232"/>
      <c r="K376" s="232"/>
      <c r="L376" s="237"/>
      <c r="M376" s="238"/>
      <c r="N376" s="239"/>
      <c r="O376" s="239"/>
      <c r="P376" s="239"/>
      <c r="Q376" s="239"/>
      <c r="R376" s="239"/>
      <c r="S376" s="239"/>
      <c r="T376" s="24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1" t="s">
        <v>147</v>
      </c>
      <c r="AU376" s="241" t="s">
        <v>81</v>
      </c>
      <c r="AV376" s="14" t="s">
        <v>81</v>
      </c>
      <c r="AW376" s="14" t="s">
        <v>33</v>
      </c>
      <c r="AX376" s="14" t="s">
        <v>72</v>
      </c>
      <c r="AY376" s="241" t="s">
        <v>135</v>
      </c>
    </row>
    <row r="377" s="14" customFormat="1">
      <c r="A377" s="14"/>
      <c r="B377" s="231"/>
      <c r="C377" s="232"/>
      <c r="D377" s="222" t="s">
        <v>147</v>
      </c>
      <c r="E377" s="233" t="s">
        <v>19</v>
      </c>
      <c r="F377" s="234" t="s">
        <v>382</v>
      </c>
      <c r="G377" s="232"/>
      <c r="H377" s="235">
        <v>7.21</v>
      </c>
      <c r="I377" s="236"/>
      <c r="J377" s="232"/>
      <c r="K377" s="232"/>
      <c r="L377" s="237"/>
      <c r="M377" s="238"/>
      <c r="N377" s="239"/>
      <c r="O377" s="239"/>
      <c r="P377" s="239"/>
      <c r="Q377" s="239"/>
      <c r="R377" s="239"/>
      <c r="S377" s="239"/>
      <c r="T377" s="24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1" t="s">
        <v>147</v>
      </c>
      <c r="AU377" s="241" t="s">
        <v>81</v>
      </c>
      <c r="AV377" s="14" t="s">
        <v>81</v>
      </c>
      <c r="AW377" s="14" t="s">
        <v>33</v>
      </c>
      <c r="AX377" s="14" t="s">
        <v>72</v>
      </c>
      <c r="AY377" s="241" t="s">
        <v>135</v>
      </c>
    </row>
    <row r="378" s="15" customFormat="1">
      <c r="A378" s="15"/>
      <c r="B378" s="242"/>
      <c r="C378" s="243"/>
      <c r="D378" s="222" t="s">
        <v>147</v>
      </c>
      <c r="E378" s="244" t="s">
        <v>19</v>
      </c>
      <c r="F378" s="245" t="s">
        <v>150</v>
      </c>
      <c r="G378" s="243"/>
      <c r="H378" s="246">
        <v>111.258</v>
      </c>
      <c r="I378" s="247"/>
      <c r="J378" s="243"/>
      <c r="K378" s="243"/>
      <c r="L378" s="248"/>
      <c r="M378" s="249"/>
      <c r="N378" s="250"/>
      <c r="O378" s="250"/>
      <c r="P378" s="250"/>
      <c r="Q378" s="250"/>
      <c r="R378" s="250"/>
      <c r="S378" s="250"/>
      <c r="T378" s="251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2" t="s">
        <v>147</v>
      </c>
      <c r="AU378" s="252" t="s">
        <v>81</v>
      </c>
      <c r="AV378" s="15" t="s">
        <v>143</v>
      </c>
      <c r="AW378" s="15" t="s">
        <v>33</v>
      </c>
      <c r="AX378" s="15" t="s">
        <v>79</v>
      </c>
      <c r="AY378" s="252" t="s">
        <v>135</v>
      </c>
    </row>
    <row r="379" s="2" customFormat="1" ht="16.5" customHeight="1">
      <c r="A379" s="40"/>
      <c r="B379" s="41"/>
      <c r="C379" s="253" t="s">
        <v>477</v>
      </c>
      <c r="D379" s="253" t="s">
        <v>248</v>
      </c>
      <c r="E379" s="254" t="s">
        <v>478</v>
      </c>
      <c r="F379" s="255" t="s">
        <v>479</v>
      </c>
      <c r="G379" s="256" t="s">
        <v>154</v>
      </c>
      <c r="H379" s="257">
        <v>9.0790000000000006</v>
      </c>
      <c r="I379" s="258"/>
      <c r="J379" s="259">
        <f>ROUND(I379*H379,2)</f>
        <v>0</v>
      </c>
      <c r="K379" s="255" t="s">
        <v>142</v>
      </c>
      <c r="L379" s="260"/>
      <c r="M379" s="261" t="s">
        <v>19</v>
      </c>
      <c r="N379" s="262" t="s">
        <v>43</v>
      </c>
      <c r="O379" s="86"/>
      <c r="P379" s="211">
        <f>O379*H379</f>
        <v>0</v>
      </c>
      <c r="Q379" s="211">
        <v>0</v>
      </c>
      <c r="R379" s="211">
        <f>Q379*H379</f>
        <v>0</v>
      </c>
      <c r="S379" s="211">
        <v>0</v>
      </c>
      <c r="T379" s="212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3" t="s">
        <v>342</v>
      </c>
      <c r="AT379" s="213" t="s">
        <v>248</v>
      </c>
      <c r="AU379" s="213" t="s">
        <v>81</v>
      </c>
      <c r="AY379" s="19" t="s">
        <v>135</v>
      </c>
      <c r="BE379" s="214">
        <f>IF(N379="základní",J379,0)</f>
        <v>0</v>
      </c>
      <c r="BF379" s="214">
        <f>IF(N379="snížená",J379,0)</f>
        <v>0</v>
      </c>
      <c r="BG379" s="214">
        <f>IF(N379="zákl. přenesená",J379,0)</f>
        <v>0</v>
      </c>
      <c r="BH379" s="214">
        <f>IF(N379="sníž. přenesená",J379,0)</f>
        <v>0</v>
      </c>
      <c r="BI379" s="214">
        <f>IF(N379="nulová",J379,0)</f>
        <v>0</v>
      </c>
      <c r="BJ379" s="19" t="s">
        <v>79</v>
      </c>
      <c r="BK379" s="214">
        <f>ROUND(I379*H379,2)</f>
        <v>0</v>
      </c>
      <c r="BL379" s="19" t="s">
        <v>240</v>
      </c>
      <c r="BM379" s="213" t="s">
        <v>480</v>
      </c>
    </row>
    <row r="380" s="2" customFormat="1">
      <c r="A380" s="40"/>
      <c r="B380" s="41"/>
      <c r="C380" s="42"/>
      <c r="D380" s="215" t="s">
        <v>145</v>
      </c>
      <c r="E380" s="42"/>
      <c r="F380" s="216" t="s">
        <v>481</v>
      </c>
      <c r="G380" s="42"/>
      <c r="H380" s="42"/>
      <c r="I380" s="217"/>
      <c r="J380" s="42"/>
      <c r="K380" s="42"/>
      <c r="L380" s="46"/>
      <c r="M380" s="218"/>
      <c r="N380" s="219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145</v>
      </c>
      <c r="AU380" s="19" t="s">
        <v>81</v>
      </c>
    </row>
    <row r="381" s="13" customFormat="1">
      <c r="A381" s="13"/>
      <c r="B381" s="220"/>
      <c r="C381" s="221"/>
      <c r="D381" s="222" t="s">
        <v>147</v>
      </c>
      <c r="E381" s="223" t="s">
        <v>19</v>
      </c>
      <c r="F381" s="224" t="s">
        <v>431</v>
      </c>
      <c r="G381" s="221"/>
      <c r="H381" s="223" t="s">
        <v>19</v>
      </c>
      <c r="I381" s="225"/>
      <c r="J381" s="221"/>
      <c r="K381" s="221"/>
      <c r="L381" s="226"/>
      <c r="M381" s="227"/>
      <c r="N381" s="228"/>
      <c r="O381" s="228"/>
      <c r="P381" s="228"/>
      <c r="Q381" s="228"/>
      <c r="R381" s="228"/>
      <c r="S381" s="228"/>
      <c r="T381" s="22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0" t="s">
        <v>147</v>
      </c>
      <c r="AU381" s="230" t="s">
        <v>81</v>
      </c>
      <c r="AV381" s="13" t="s">
        <v>79</v>
      </c>
      <c r="AW381" s="13" t="s">
        <v>33</v>
      </c>
      <c r="AX381" s="13" t="s">
        <v>72</v>
      </c>
      <c r="AY381" s="230" t="s">
        <v>135</v>
      </c>
    </row>
    <row r="382" s="14" customFormat="1">
      <c r="A382" s="14"/>
      <c r="B382" s="231"/>
      <c r="C382" s="232"/>
      <c r="D382" s="222" t="s">
        <v>147</v>
      </c>
      <c r="E382" s="233" t="s">
        <v>19</v>
      </c>
      <c r="F382" s="234" t="s">
        <v>482</v>
      </c>
      <c r="G382" s="232"/>
      <c r="H382" s="235">
        <v>9.0790000000000006</v>
      </c>
      <c r="I382" s="236"/>
      <c r="J382" s="232"/>
      <c r="K382" s="232"/>
      <c r="L382" s="237"/>
      <c r="M382" s="238"/>
      <c r="N382" s="239"/>
      <c r="O382" s="239"/>
      <c r="P382" s="239"/>
      <c r="Q382" s="239"/>
      <c r="R382" s="239"/>
      <c r="S382" s="239"/>
      <c r="T382" s="24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1" t="s">
        <v>147</v>
      </c>
      <c r="AU382" s="241" t="s">
        <v>81</v>
      </c>
      <c r="AV382" s="14" t="s">
        <v>81</v>
      </c>
      <c r="AW382" s="14" t="s">
        <v>33</v>
      </c>
      <c r="AX382" s="14" t="s">
        <v>72</v>
      </c>
      <c r="AY382" s="241" t="s">
        <v>135</v>
      </c>
    </row>
    <row r="383" s="15" customFormat="1">
      <c r="A383" s="15"/>
      <c r="B383" s="242"/>
      <c r="C383" s="243"/>
      <c r="D383" s="222" t="s">
        <v>147</v>
      </c>
      <c r="E383" s="244" t="s">
        <v>19</v>
      </c>
      <c r="F383" s="245" t="s">
        <v>150</v>
      </c>
      <c r="G383" s="243"/>
      <c r="H383" s="246">
        <v>9.0790000000000006</v>
      </c>
      <c r="I383" s="247"/>
      <c r="J383" s="243"/>
      <c r="K383" s="243"/>
      <c r="L383" s="248"/>
      <c r="M383" s="249"/>
      <c r="N383" s="250"/>
      <c r="O383" s="250"/>
      <c r="P383" s="250"/>
      <c r="Q383" s="250"/>
      <c r="R383" s="250"/>
      <c r="S383" s="250"/>
      <c r="T383" s="251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52" t="s">
        <v>147</v>
      </c>
      <c r="AU383" s="252" t="s">
        <v>81</v>
      </c>
      <c r="AV383" s="15" t="s">
        <v>143</v>
      </c>
      <c r="AW383" s="15" t="s">
        <v>33</v>
      </c>
      <c r="AX383" s="15" t="s">
        <v>79</v>
      </c>
      <c r="AY383" s="252" t="s">
        <v>135</v>
      </c>
    </row>
    <row r="384" s="2" customFormat="1" ht="24.15" customHeight="1">
      <c r="A384" s="40"/>
      <c r="B384" s="41"/>
      <c r="C384" s="202" t="s">
        <v>483</v>
      </c>
      <c r="D384" s="202" t="s">
        <v>138</v>
      </c>
      <c r="E384" s="203" t="s">
        <v>484</v>
      </c>
      <c r="F384" s="204" t="s">
        <v>485</v>
      </c>
      <c r="G384" s="205" t="s">
        <v>141</v>
      </c>
      <c r="H384" s="206">
        <v>31</v>
      </c>
      <c r="I384" s="207"/>
      <c r="J384" s="208">
        <f>ROUND(I384*H384,2)</f>
        <v>0</v>
      </c>
      <c r="K384" s="204" t="s">
        <v>142</v>
      </c>
      <c r="L384" s="46"/>
      <c r="M384" s="209" t="s">
        <v>19</v>
      </c>
      <c r="N384" s="210" t="s">
        <v>43</v>
      </c>
      <c r="O384" s="86"/>
      <c r="P384" s="211">
        <f>O384*H384</f>
        <v>0</v>
      </c>
      <c r="Q384" s="211">
        <v>0</v>
      </c>
      <c r="R384" s="211">
        <f>Q384*H384</f>
        <v>0</v>
      </c>
      <c r="S384" s="211">
        <v>0</v>
      </c>
      <c r="T384" s="212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3" t="s">
        <v>240</v>
      </c>
      <c r="AT384" s="213" t="s">
        <v>138</v>
      </c>
      <c r="AU384" s="213" t="s">
        <v>81</v>
      </c>
      <c r="AY384" s="19" t="s">
        <v>135</v>
      </c>
      <c r="BE384" s="214">
        <f>IF(N384="základní",J384,0)</f>
        <v>0</v>
      </c>
      <c r="BF384" s="214">
        <f>IF(N384="snížená",J384,0)</f>
        <v>0</v>
      </c>
      <c r="BG384" s="214">
        <f>IF(N384="zákl. přenesená",J384,0)</f>
        <v>0</v>
      </c>
      <c r="BH384" s="214">
        <f>IF(N384="sníž. přenesená",J384,0)</f>
        <v>0</v>
      </c>
      <c r="BI384" s="214">
        <f>IF(N384="nulová",J384,0)</f>
        <v>0</v>
      </c>
      <c r="BJ384" s="19" t="s">
        <v>79</v>
      </c>
      <c r="BK384" s="214">
        <f>ROUND(I384*H384,2)</f>
        <v>0</v>
      </c>
      <c r="BL384" s="19" t="s">
        <v>240</v>
      </c>
      <c r="BM384" s="213" t="s">
        <v>486</v>
      </c>
    </row>
    <row r="385" s="2" customFormat="1">
      <c r="A385" s="40"/>
      <c r="B385" s="41"/>
      <c r="C385" s="42"/>
      <c r="D385" s="215" t="s">
        <v>145</v>
      </c>
      <c r="E385" s="42"/>
      <c r="F385" s="216" t="s">
        <v>487</v>
      </c>
      <c r="G385" s="42"/>
      <c r="H385" s="42"/>
      <c r="I385" s="217"/>
      <c r="J385" s="42"/>
      <c r="K385" s="42"/>
      <c r="L385" s="46"/>
      <c r="M385" s="218"/>
      <c r="N385" s="219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145</v>
      </c>
      <c r="AU385" s="19" t="s">
        <v>81</v>
      </c>
    </row>
    <row r="386" s="13" customFormat="1">
      <c r="A386" s="13"/>
      <c r="B386" s="220"/>
      <c r="C386" s="221"/>
      <c r="D386" s="222" t="s">
        <v>147</v>
      </c>
      <c r="E386" s="223" t="s">
        <v>19</v>
      </c>
      <c r="F386" s="224" t="s">
        <v>148</v>
      </c>
      <c r="G386" s="221"/>
      <c r="H386" s="223" t="s">
        <v>19</v>
      </c>
      <c r="I386" s="225"/>
      <c r="J386" s="221"/>
      <c r="K386" s="221"/>
      <c r="L386" s="226"/>
      <c r="M386" s="227"/>
      <c r="N386" s="228"/>
      <c r="O386" s="228"/>
      <c r="P386" s="228"/>
      <c r="Q386" s="228"/>
      <c r="R386" s="228"/>
      <c r="S386" s="228"/>
      <c r="T386" s="229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0" t="s">
        <v>147</v>
      </c>
      <c r="AU386" s="230" t="s">
        <v>81</v>
      </c>
      <c r="AV386" s="13" t="s">
        <v>79</v>
      </c>
      <c r="AW386" s="13" t="s">
        <v>33</v>
      </c>
      <c r="AX386" s="13" t="s">
        <v>72</v>
      </c>
      <c r="AY386" s="230" t="s">
        <v>135</v>
      </c>
    </row>
    <row r="387" s="14" customFormat="1">
      <c r="A387" s="14"/>
      <c r="B387" s="231"/>
      <c r="C387" s="232"/>
      <c r="D387" s="222" t="s">
        <v>147</v>
      </c>
      <c r="E387" s="233" t="s">
        <v>19</v>
      </c>
      <c r="F387" s="234" t="s">
        <v>462</v>
      </c>
      <c r="G387" s="232"/>
      <c r="H387" s="235">
        <v>23.789999999999999</v>
      </c>
      <c r="I387" s="236"/>
      <c r="J387" s="232"/>
      <c r="K387" s="232"/>
      <c r="L387" s="237"/>
      <c r="M387" s="238"/>
      <c r="N387" s="239"/>
      <c r="O387" s="239"/>
      <c r="P387" s="239"/>
      <c r="Q387" s="239"/>
      <c r="R387" s="239"/>
      <c r="S387" s="239"/>
      <c r="T387" s="24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1" t="s">
        <v>147</v>
      </c>
      <c r="AU387" s="241" t="s">
        <v>81</v>
      </c>
      <c r="AV387" s="14" t="s">
        <v>81</v>
      </c>
      <c r="AW387" s="14" t="s">
        <v>33</v>
      </c>
      <c r="AX387" s="14" t="s">
        <v>72</v>
      </c>
      <c r="AY387" s="241" t="s">
        <v>135</v>
      </c>
    </row>
    <row r="388" s="14" customFormat="1">
      <c r="A388" s="14"/>
      <c r="B388" s="231"/>
      <c r="C388" s="232"/>
      <c r="D388" s="222" t="s">
        <v>147</v>
      </c>
      <c r="E388" s="233" t="s">
        <v>19</v>
      </c>
      <c r="F388" s="234" t="s">
        <v>382</v>
      </c>
      <c r="G388" s="232"/>
      <c r="H388" s="235">
        <v>7.21</v>
      </c>
      <c r="I388" s="236"/>
      <c r="J388" s="232"/>
      <c r="K388" s="232"/>
      <c r="L388" s="237"/>
      <c r="M388" s="238"/>
      <c r="N388" s="239"/>
      <c r="O388" s="239"/>
      <c r="P388" s="239"/>
      <c r="Q388" s="239"/>
      <c r="R388" s="239"/>
      <c r="S388" s="239"/>
      <c r="T388" s="24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1" t="s">
        <v>147</v>
      </c>
      <c r="AU388" s="241" t="s">
        <v>81</v>
      </c>
      <c r="AV388" s="14" t="s">
        <v>81</v>
      </c>
      <c r="AW388" s="14" t="s">
        <v>33</v>
      </c>
      <c r="AX388" s="14" t="s">
        <v>72</v>
      </c>
      <c r="AY388" s="241" t="s">
        <v>135</v>
      </c>
    </row>
    <row r="389" s="15" customFormat="1">
      <c r="A389" s="15"/>
      <c r="B389" s="242"/>
      <c r="C389" s="243"/>
      <c r="D389" s="222" t="s">
        <v>147</v>
      </c>
      <c r="E389" s="244" t="s">
        <v>19</v>
      </c>
      <c r="F389" s="245" t="s">
        <v>150</v>
      </c>
      <c r="G389" s="243"/>
      <c r="H389" s="246">
        <v>31</v>
      </c>
      <c r="I389" s="247"/>
      <c r="J389" s="243"/>
      <c r="K389" s="243"/>
      <c r="L389" s="248"/>
      <c r="M389" s="249"/>
      <c r="N389" s="250"/>
      <c r="O389" s="250"/>
      <c r="P389" s="250"/>
      <c r="Q389" s="250"/>
      <c r="R389" s="250"/>
      <c r="S389" s="250"/>
      <c r="T389" s="251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52" t="s">
        <v>147</v>
      </c>
      <c r="AU389" s="252" t="s">
        <v>81</v>
      </c>
      <c r="AV389" s="15" t="s">
        <v>143</v>
      </c>
      <c r="AW389" s="15" t="s">
        <v>33</v>
      </c>
      <c r="AX389" s="15" t="s">
        <v>79</v>
      </c>
      <c r="AY389" s="252" t="s">
        <v>135</v>
      </c>
    </row>
    <row r="390" s="2" customFormat="1" ht="16.5" customHeight="1">
      <c r="A390" s="40"/>
      <c r="B390" s="41"/>
      <c r="C390" s="253" t="s">
        <v>488</v>
      </c>
      <c r="D390" s="253" t="s">
        <v>248</v>
      </c>
      <c r="E390" s="254" t="s">
        <v>489</v>
      </c>
      <c r="F390" s="255" t="s">
        <v>490</v>
      </c>
      <c r="G390" s="256" t="s">
        <v>141</v>
      </c>
      <c r="H390" s="257">
        <v>36.131</v>
      </c>
      <c r="I390" s="258"/>
      <c r="J390" s="259">
        <f>ROUND(I390*H390,2)</f>
        <v>0</v>
      </c>
      <c r="K390" s="255" t="s">
        <v>142</v>
      </c>
      <c r="L390" s="260"/>
      <c r="M390" s="261" t="s">
        <v>19</v>
      </c>
      <c r="N390" s="262" t="s">
        <v>43</v>
      </c>
      <c r="O390" s="86"/>
      <c r="P390" s="211">
        <f>O390*H390</f>
        <v>0</v>
      </c>
      <c r="Q390" s="211">
        <v>0</v>
      </c>
      <c r="R390" s="211">
        <f>Q390*H390</f>
        <v>0</v>
      </c>
      <c r="S390" s="211">
        <v>0</v>
      </c>
      <c r="T390" s="212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3" t="s">
        <v>342</v>
      </c>
      <c r="AT390" s="213" t="s">
        <v>248</v>
      </c>
      <c r="AU390" s="213" t="s">
        <v>81</v>
      </c>
      <c r="AY390" s="19" t="s">
        <v>135</v>
      </c>
      <c r="BE390" s="214">
        <f>IF(N390="základní",J390,0)</f>
        <v>0</v>
      </c>
      <c r="BF390" s="214">
        <f>IF(N390="snížená",J390,0)</f>
        <v>0</v>
      </c>
      <c r="BG390" s="214">
        <f>IF(N390="zákl. přenesená",J390,0)</f>
        <v>0</v>
      </c>
      <c r="BH390" s="214">
        <f>IF(N390="sníž. přenesená",J390,0)</f>
        <v>0</v>
      </c>
      <c r="BI390" s="214">
        <f>IF(N390="nulová",J390,0)</f>
        <v>0</v>
      </c>
      <c r="BJ390" s="19" t="s">
        <v>79</v>
      </c>
      <c r="BK390" s="214">
        <f>ROUND(I390*H390,2)</f>
        <v>0</v>
      </c>
      <c r="BL390" s="19" t="s">
        <v>240</v>
      </c>
      <c r="BM390" s="213" t="s">
        <v>491</v>
      </c>
    </row>
    <row r="391" s="2" customFormat="1">
      <c r="A391" s="40"/>
      <c r="B391" s="41"/>
      <c r="C391" s="42"/>
      <c r="D391" s="215" t="s">
        <v>145</v>
      </c>
      <c r="E391" s="42"/>
      <c r="F391" s="216" t="s">
        <v>492</v>
      </c>
      <c r="G391" s="42"/>
      <c r="H391" s="42"/>
      <c r="I391" s="217"/>
      <c r="J391" s="42"/>
      <c r="K391" s="42"/>
      <c r="L391" s="46"/>
      <c r="M391" s="218"/>
      <c r="N391" s="219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145</v>
      </c>
      <c r="AU391" s="19" t="s">
        <v>81</v>
      </c>
    </row>
    <row r="392" s="13" customFormat="1">
      <c r="A392" s="13"/>
      <c r="B392" s="220"/>
      <c r="C392" s="221"/>
      <c r="D392" s="222" t="s">
        <v>147</v>
      </c>
      <c r="E392" s="223" t="s">
        <v>19</v>
      </c>
      <c r="F392" s="224" t="s">
        <v>148</v>
      </c>
      <c r="G392" s="221"/>
      <c r="H392" s="223" t="s">
        <v>19</v>
      </c>
      <c r="I392" s="225"/>
      <c r="J392" s="221"/>
      <c r="K392" s="221"/>
      <c r="L392" s="226"/>
      <c r="M392" s="227"/>
      <c r="N392" s="228"/>
      <c r="O392" s="228"/>
      <c r="P392" s="228"/>
      <c r="Q392" s="228"/>
      <c r="R392" s="228"/>
      <c r="S392" s="228"/>
      <c r="T392" s="22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0" t="s">
        <v>147</v>
      </c>
      <c r="AU392" s="230" t="s">
        <v>81</v>
      </c>
      <c r="AV392" s="13" t="s">
        <v>79</v>
      </c>
      <c r="AW392" s="13" t="s">
        <v>33</v>
      </c>
      <c r="AX392" s="13" t="s">
        <v>72</v>
      </c>
      <c r="AY392" s="230" t="s">
        <v>135</v>
      </c>
    </row>
    <row r="393" s="14" customFormat="1">
      <c r="A393" s="14"/>
      <c r="B393" s="231"/>
      <c r="C393" s="232"/>
      <c r="D393" s="222" t="s">
        <v>147</v>
      </c>
      <c r="E393" s="233" t="s">
        <v>19</v>
      </c>
      <c r="F393" s="234" t="s">
        <v>462</v>
      </c>
      <c r="G393" s="232"/>
      <c r="H393" s="235">
        <v>23.789999999999999</v>
      </c>
      <c r="I393" s="236"/>
      <c r="J393" s="232"/>
      <c r="K393" s="232"/>
      <c r="L393" s="237"/>
      <c r="M393" s="238"/>
      <c r="N393" s="239"/>
      <c r="O393" s="239"/>
      <c r="P393" s="239"/>
      <c r="Q393" s="239"/>
      <c r="R393" s="239"/>
      <c r="S393" s="239"/>
      <c r="T393" s="24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1" t="s">
        <v>147</v>
      </c>
      <c r="AU393" s="241" t="s">
        <v>81</v>
      </c>
      <c r="AV393" s="14" t="s">
        <v>81</v>
      </c>
      <c r="AW393" s="14" t="s">
        <v>33</v>
      </c>
      <c r="AX393" s="14" t="s">
        <v>72</v>
      </c>
      <c r="AY393" s="241" t="s">
        <v>135</v>
      </c>
    </row>
    <row r="394" s="14" customFormat="1">
      <c r="A394" s="14"/>
      <c r="B394" s="231"/>
      <c r="C394" s="232"/>
      <c r="D394" s="222" t="s">
        <v>147</v>
      </c>
      <c r="E394" s="233" t="s">
        <v>19</v>
      </c>
      <c r="F394" s="234" t="s">
        <v>382</v>
      </c>
      <c r="G394" s="232"/>
      <c r="H394" s="235">
        <v>7.21</v>
      </c>
      <c r="I394" s="236"/>
      <c r="J394" s="232"/>
      <c r="K394" s="232"/>
      <c r="L394" s="237"/>
      <c r="M394" s="238"/>
      <c r="N394" s="239"/>
      <c r="O394" s="239"/>
      <c r="P394" s="239"/>
      <c r="Q394" s="239"/>
      <c r="R394" s="239"/>
      <c r="S394" s="239"/>
      <c r="T394" s="24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1" t="s">
        <v>147</v>
      </c>
      <c r="AU394" s="241" t="s">
        <v>81</v>
      </c>
      <c r="AV394" s="14" t="s">
        <v>81</v>
      </c>
      <c r="AW394" s="14" t="s">
        <v>33</v>
      </c>
      <c r="AX394" s="14" t="s">
        <v>72</v>
      </c>
      <c r="AY394" s="241" t="s">
        <v>135</v>
      </c>
    </row>
    <row r="395" s="15" customFormat="1">
      <c r="A395" s="15"/>
      <c r="B395" s="242"/>
      <c r="C395" s="243"/>
      <c r="D395" s="222" t="s">
        <v>147</v>
      </c>
      <c r="E395" s="244" t="s">
        <v>19</v>
      </c>
      <c r="F395" s="245" t="s">
        <v>150</v>
      </c>
      <c r="G395" s="243"/>
      <c r="H395" s="246">
        <v>31</v>
      </c>
      <c r="I395" s="247"/>
      <c r="J395" s="243"/>
      <c r="K395" s="243"/>
      <c r="L395" s="248"/>
      <c r="M395" s="249"/>
      <c r="N395" s="250"/>
      <c r="O395" s="250"/>
      <c r="P395" s="250"/>
      <c r="Q395" s="250"/>
      <c r="R395" s="250"/>
      <c r="S395" s="250"/>
      <c r="T395" s="251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52" t="s">
        <v>147</v>
      </c>
      <c r="AU395" s="252" t="s">
        <v>81</v>
      </c>
      <c r="AV395" s="15" t="s">
        <v>143</v>
      </c>
      <c r="AW395" s="15" t="s">
        <v>33</v>
      </c>
      <c r="AX395" s="15" t="s">
        <v>79</v>
      </c>
      <c r="AY395" s="252" t="s">
        <v>135</v>
      </c>
    </row>
    <row r="396" s="14" customFormat="1">
      <c r="A396" s="14"/>
      <c r="B396" s="231"/>
      <c r="C396" s="232"/>
      <c r="D396" s="222" t="s">
        <v>147</v>
      </c>
      <c r="E396" s="232"/>
      <c r="F396" s="234" t="s">
        <v>493</v>
      </c>
      <c r="G396" s="232"/>
      <c r="H396" s="235">
        <v>36.131</v>
      </c>
      <c r="I396" s="236"/>
      <c r="J396" s="232"/>
      <c r="K396" s="232"/>
      <c r="L396" s="237"/>
      <c r="M396" s="238"/>
      <c r="N396" s="239"/>
      <c r="O396" s="239"/>
      <c r="P396" s="239"/>
      <c r="Q396" s="239"/>
      <c r="R396" s="239"/>
      <c r="S396" s="239"/>
      <c r="T396" s="240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1" t="s">
        <v>147</v>
      </c>
      <c r="AU396" s="241" t="s">
        <v>81</v>
      </c>
      <c r="AV396" s="14" t="s">
        <v>81</v>
      </c>
      <c r="AW396" s="14" t="s">
        <v>4</v>
      </c>
      <c r="AX396" s="14" t="s">
        <v>79</v>
      </c>
      <c r="AY396" s="241" t="s">
        <v>135</v>
      </c>
    </row>
    <row r="397" s="2" customFormat="1" ht="24.15" customHeight="1">
      <c r="A397" s="40"/>
      <c r="B397" s="41"/>
      <c r="C397" s="202" t="s">
        <v>494</v>
      </c>
      <c r="D397" s="202" t="s">
        <v>138</v>
      </c>
      <c r="E397" s="203" t="s">
        <v>495</v>
      </c>
      <c r="F397" s="204" t="s">
        <v>496</v>
      </c>
      <c r="G397" s="205" t="s">
        <v>386</v>
      </c>
      <c r="H397" s="263"/>
      <c r="I397" s="207"/>
      <c r="J397" s="208">
        <f>ROUND(I397*H397,2)</f>
        <v>0</v>
      </c>
      <c r="K397" s="204" t="s">
        <v>142</v>
      </c>
      <c r="L397" s="46"/>
      <c r="M397" s="209" t="s">
        <v>19</v>
      </c>
      <c r="N397" s="210" t="s">
        <v>43</v>
      </c>
      <c r="O397" s="86"/>
      <c r="P397" s="211">
        <f>O397*H397</f>
        <v>0</v>
      </c>
      <c r="Q397" s="211">
        <v>0</v>
      </c>
      <c r="R397" s="211">
        <f>Q397*H397</f>
        <v>0</v>
      </c>
      <c r="S397" s="211">
        <v>0</v>
      </c>
      <c r="T397" s="212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3" t="s">
        <v>240</v>
      </c>
      <c r="AT397" s="213" t="s">
        <v>138</v>
      </c>
      <c r="AU397" s="213" t="s">
        <v>81</v>
      </c>
      <c r="AY397" s="19" t="s">
        <v>135</v>
      </c>
      <c r="BE397" s="214">
        <f>IF(N397="základní",J397,0)</f>
        <v>0</v>
      </c>
      <c r="BF397" s="214">
        <f>IF(N397="snížená",J397,0)</f>
        <v>0</v>
      </c>
      <c r="BG397" s="214">
        <f>IF(N397="zákl. přenesená",J397,0)</f>
        <v>0</v>
      </c>
      <c r="BH397" s="214">
        <f>IF(N397="sníž. přenesená",J397,0)</f>
        <v>0</v>
      </c>
      <c r="BI397" s="214">
        <f>IF(N397="nulová",J397,0)</f>
        <v>0</v>
      </c>
      <c r="BJ397" s="19" t="s">
        <v>79</v>
      </c>
      <c r="BK397" s="214">
        <f>ROUND(I397*H397,2)</f>
        <v>0</v>
      </c>
      <c r="BL397" s="19" t="s">
        <v>240</v>
      </c>
      <c r="BM397" s="213" t="s">
        <v>497</v>
      </c>
    </row>
    <row r="398" s="2" customFormat="1">
      <c r="A398" s="40"/>
      <c r="B398" s="41"/>
      <c r="C398" s="42"/>
      <c r="D398" s="215" t="s">
        <v>145</v>
      </c>
      <c r="E398" s="42"/>
      <c r="F398" s="216" t="s">
        <v>498</v>
      </c>
      <c r="G398" s="42"/>
      <c r="H398" s="42"/>
      <c r="I398" s="217"/>
      <c r="J398" s="42"/>
      <c r="K398" s="42"/>
      <c r="L398" s="46"/>
      <c r="M398" s="218"/>
      <c r="N398" s="219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145</v>
      </c>
      <c r="AU398" s="19" t="s">
        <v>81</v>
      </c>
    </row>
    <row r="399" s="12" customFormat="1" ht="22.8" customHeight="1">
      <c r="A399" s="12"/>
      <c r="B399" s="186"/>
      <c r="C399" s="187"/>
      <c r="D399" s="188" t="s">
        <v>71</v>
      </c>
      <c r="E399" s="200" t="s">
        <v>499</v>
      </c>
      <c r="F399" s="200" t="s">
        <v>500</v>
      </c>
      <c r="G399" s="187"/>
      <c r="H399" s="187"/>
      <c r="I399" s="190"/>
      <c r="J399" s="201">
        <f>BK399</f>
        <v>0</v>
      </c>
      <c r="K399" s="187"/>
      <c r="L399" s="192"/>
      <c r="M399" s="193"/>
      <c r="N399" s="194"/>
      <c r="O399" s="194"/>
      <c r="P399" s="195">
        <f>SUM(P400:P439)</f>
        <v>0</v>
      </c>
      <c r="Q399" s="194"/>
      <c r="R399" s="195">
        <f>SUM(R400:R439)</f>
        <v>0.28135680000000002</v>
      </c>
      <c r="S399" s="194"/>
      <c r="T399" s="196">
        <f>SUM(T400:T439)</f>
        <v>0.088191199999999997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197" t="s">
        <v>81</v>
      </c>
      <c r="AT399" s="198" t="s">
        <v>71</v>
      </c>
      <c r="AU399" s="198" t="s">
        <v>79</v>
      </c>
      <c r="AY399" s="197" t="s">
        <v>135</v>
      </c>
      <c r="BK399" s="199">
        <f>SUM(BK400:BK439)</f>
        <v>0</v>
      </c>
    </row>
    <row r="400" s="2" customFormat="1" ht="16.5" customHeight="1">
      <c r="A400" s="40"/>
      <c r="B400" s="41"/>
      <c r="C400" s="202" t="s">
        <v>501</v>
      </c>
      <c r="D400" s="202" t="s">
        <v>138</v>
      </c>
      <c r="E400" s="203" t="s">
        <v>502</v>
      </c>
      <c r="F400" s="204" t="s">
        <v>503</v>
      </c>
      <c r="G400" s="205" t="s">
        <v>214</v>
      </c>
      <c r="H400" s="206">
        <v>18.239999999999998</v>
      </c>
      <c r="I400" s="207"/>
      <c r="J400" s="208">
        <f>ROUND(I400*H400,2)</f>
        <v>0</v>
      </c>
      <c r="K400" s="204" t="s">
        <v>142</v>
      </c>
      <c r="L400" s="46"/>
      <c r="M400" s="209" t="s">
        <v>19</v>
      </c>
      <c r="N400" s="210" t="s">
        <v>43</v>
      </c>
      <c r="O400" s="86"/>
      <c r="P400" s="211">
        <f>O400*H400</f>
        <v>0</v>
      </c>
      <c r="Q400" s="211">
        <v>0</v>
      </c>
      <c r="R400" s="211">
        <f>Q400*H400</f>
        <v>0</v>
      </c>
      <c r="S400" s="211">
        <v>0.00263</v>
      </c>
      <c r="T400" s="212">
        <f>S400*H400</f>
        <v>0.047971199999999999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3" t="s">
        <v>240</v>
      </c>
      <c r="AT400" s="213" t="s">
        <v>138</v>
      </c>
      <c r="AU400" s="213" t="s">
        <v>81</v>
      </c>
      <c r="AY400" s="19" t="s">
        <v>135</v>
      </c>
      <c r="BE400" s="214">
        <f>IF(N400="základní",J400,0)</f>
        <v>0</v>
      </c>
      <c r="BF400" s="214">
        <f>IF(N400="snížená",J400,0)</f>
        <v>0</v>
      </c>
      <c r="BG400" s="214">
        <f>IF(N400="zákl. přenesená",J400,0)</f>
        <v>0</v>
      </c>
      <c r="BH400" s="214">
        <f>IF(N400="sníž. přenesená",J400,0)</f>
        <v>0</v>
      </c>
      <c r="BI400" s="214">
        <f>IF(N400="nulová",J400,0)</f>
        <v>0</v>
      </c>
      <c r="BJ400" s="19" t="s">
        <v>79</v>
      </c>
      <c r="BK400" s="214">
        <f>ROUND(I400*H400,2)</f>
        <v>0</v>
      </c>
      <c r="BL400" s="19" t="s">
        <v>240</v>
      </c>
      <c r="BM400" s="213" t="s">
        <v>504</v>
      </c>
    </row>
    <row r="401" s="2" customFormat="1">
      <c r="A401" s="40"/>
      <c r="B401" s="41"/>
      <c r="C401" s="42"/>
      <c r="D401" s="215" t="s">
        <v>145</v>
      </c>
      <c r="E401" s="42"/>
      <c r="F401" s="216" t="s">
        <v>505</v>
      </c>
      <c r="G401" s="42"/>
      <c r="H401" s="42"/>
      <c r="I401" s="217"/>
      <c r="J401" s="42"/>
      <c r="K401" s="42"/>
      <c r="L401" s="46"/>
      <c r="M401" s="218"/>
      <c r="N401" s="219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145</v>
      </c>
      <c r="AU401" s="19" t="s">
        <v>81</v>
      </c>
    </row>
    <row r="402" s="13" customFormat="1">
      <c r="A402" s="13"/>
      <c r="B402" s="220"/>
      <c r="C402" s="221"/>
      <c r="D402" s="222" t="s">
        <v>147</v>
      </c>
      <c r="E402" s="223" t="s">
        <v>19</v>
      </c>
      <c r="F402" s="224" t="s">
        <v>506</v>
      </c>
      <c r="G402" s="221"/>
      <c r="H402" s="223" t="s">
        <v>19</v>
      </c>
      <c r="I402" s="225"/>
      <c r="J402" s="221"/>
      <c r="K402" s="221"/>
      <c r="L402" s="226"/>
      <c r="M402" s="227"/>
      <c r="N402" s="228"/>
      <c r="O402" s="228"/>
      <c r="P402" s="228"/>
      <c r="Q402" s="228"/>
      <c r="R402" s="228"/>
      <c r="S402" s="228"/>
      <c r="T402" s="22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0" t="s">
        <v>147</v>
      </c>
      <c r="AU402" s="230" t="s">
        <v>81</v>
      </c>
      <c r="AV402" s="13" t="s">
        <v>79</v>
      </c>
      <c r="AW402" s="13" t="s">
        <v>33</v>
      </c>
      <c r="AX402" s="13" t="s">
        <v>72</v>
      </c>
      <c r="AY402" s="230" t="s">
        <v>135</v>
      </c>
    </row>
    <row r="403" s="14" customFormat="1">
      <c r="A403" s="14"/>
      <c r="B403" s="231"/>
      <c r="C403" s="232"/>
      <c r="D403" s="222" t="s">
        <v>147</v>
      </c>
      <c r="E403" s="233" t="s">
        <v>19</v>
      </c>
      <c r="F403" s="234" t="s">
        <v>507</v>
      </c>
      <c r="G403" s="232"/>
      <c r="H403" s="235">
        <v>18.239999999999998</v>
      </c>
      <c r="I403" s="236"/>
      <c r="J403" s="232"/>
      <c r="K403" s="232"/>
      <c r="L403" s="237"/>
      <c r="M403" s="238"/>
      <c r="N403" s="239"/>
      <c r="O403" s="239"/>
      <c r="P403" s="239"/>
      <c r="Q403" s="239"/>
      <c r="R403" s="239"/>
      <c r="S403" s="239"/>
      <c r="T403" s="24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1" t="s">
        <v>147</v>
      </c>
      <c r="AU403" s="241" t="s">
        <v>81</v>
      </c>
      <c r="AV403" s="14" t="s">
        <v>81</v>
      </c>
      <c r="AW403" s="14" t="s">
        <v>33</v>
      </c>
      <c r="AX403" s="14" t="s">
        <v>72</v>
      </c>
      <c r="AY403" s="241" t="s">
        <v>135</v>
      </c>
    </row>
    <row r="404" s="15" customFormat="1">
      <c r="A404" s="15"/>
      <c r="B404" s="242"/>
      <c r="C404" s="243"/>
      <c r="D404" s="222" t="s">
        <v>147</v>
      </c>
      <c r="E404" s="244" t="s">
        <v>19</v>
      </c>
      <c r="F404" s="245" t="s">
        <v>150</v>
      </c>
      <c r="G404" s="243"/>
      <c r="H404" s="246">
        <v>18.239999999999998</v>
      </c>
      <c r="I404" s="247"/>
      <c r="J404" s="243"/>
      <c r="K404" s="243"/>
      <c r="L404" s="248"/>
      <c r="M404" s="249"/>
      <c r="N404" s="250"/>
      <c r="O404" s="250"/>
      <c r="P404" s="250"/>
      <c r="Q404" s="250"/>
      <c r="R404" s="250"/>
      <c r="S404" s="250"/>
      <c r="T404" s="251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2" t="s">
        <v>147</v>
      </c>
      <c r="AU404" s="252" t="s">
        <v>81</v>
      </c>
      <c r="AV404" s="15" t="s">
        <v>143</v>
      </c>
      <c r="AW404" s="15" t="s">
        <v>33</v>
      </c>
      <c r="AX404" s="15" t="s">
        <v>79</v>
      </c>
      <c r="AY404" s="252" t="s">
        <v>135</v>
      </c>
    </row>
    <row r="405" s="2" customFormat="1" ht="16.5" customHeight="1">
      <c r="A405" s="40"/>
      <c r="B405" s="41"/>
      <c r="C405" s="202" t="s">
        <v>508</v>
      </c>
      <c r="D405" s="202" t="s">
        <v>138</v>
      </c>
      <c r="E405" s="203" t="s">
        <v>509</v>
      </c>
      <c r="F405" s="204" t="s">
        <v>510</v>
      </c>
      <c r="G405" s="205" t="s">
        <v>214</v>
      </c>
      <c r="H405" s="206">
        <v>22.239999999999998</v>
      </c>
      <c r="I405" s="207"/>
      <c r="J405" s="208">
        <f>ROUND(I405*H405,2)</f>
        <v>0</v>
      </c>
      <c r="K405" s="204" t="s">
        <v>142</v>
      </c>
      <c r="L405" s="46"/>
      <c r="M405" s="209" t="s">
        <v>19</v>
      </c>
      <c r="N405" s="210" t="s">
        <v>43</v>
      </c>
      <c r="O405" s="86"/>
      <c r="P405" s="211">
        <f>O405*H405</f>
        <v>0</v>
      </c>
      <c r="Q405" s="211">
        <v>0.012319999999999999</v>
      </c>
      <c r="R405" s="211">
        <f>Q405*H405</f>
        <v>0.27399679999999998</v>
      </c>
      <c r="S405" s="211">
        <v>0</v>
      </c>
      <c r="T405" s="212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3" t="s">
        <v>240</v>
      </c>
      <c r="AT405" s="213" t="s">
        <v>138</v>
      </c>
      <c r="AU405" s="213" t="s">
        <v>81</v>
      </c>
      <c r="AY405" s="19" t="s">
        <v>135</v>
      </c>
      <c r="BE405" s="214">
        <f>IF(N405="základní",J405,0)</f>
        <v>0</v>
      </c>
      <c r="BF405" s="214">
        <f>IF(N405="snížená",J405,0)</f>
        <v>0</v>
      </c>
      <c r="BG405" s="214">
        <f>IF(N405="zákl. přenesená",J405,0)</f>
        <v>0</v>
      </c>
      <c r="BH405" s="214">
        <f>IF(N405="sníž. přenesená",J405,0)</f>
        <v>0</v>
      </c>
      <c r="BI405" s="214">
        <f>IF(N405="nulová",J405,0)</f>
        <v>0</v>
      </c>
      <c r="BJ405" s="19" t="s">
        <v>79</v>
      </c>
      <c r="BK405" s="214">
        <f>ROUND(I405*H405,2)</f>
        <v>0</v>
      </c>
      <c r="BL405" s="19" t="s">
        <v>240</v>
      </c>
      <c r="BM405" s="213" t="s">
        <v>511</v>
      </c>
    </row>
    <row r="406" s="2" customFormat="1">
      <c r="A406" s="40"/>
      <c r="B406" s="41"/>
      <c r="C406" s="42"/>
      <c r="D406" s="215" t="s">
        <v>145</v>
      </c>
      <c r="E406" s="42"/>
      <c r="F406" s="216" t="s">
        <v>512</v>
      </c>
      <c r="G406" s="42"/>
      <c r="H406" s="42"/>
      <c r="I406" s="217"/>
      <c r="J406" s="42"/>
      <c r="K406" s="42"/>
      <c r="L406" s="46"/>
      <c r="M406" s="218"/>
      <c r="N406" s="219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145</v>
      </c>
      <c r="AU406" s="19" t="s">
        <v>81</v>
      </c>
    </row>
    <row r="407" s="13" customFormat="1">
      <c r="A407" s="13"/>
      <c r="B407" s="220"/>
      <c r="C407" s="221"/>
      <c r="D407" s="222" t="s">
        <v>147</v>
      </c>
      <c r="E407" s="223" t="s">
        <v>19</v>
      </c>
      <c r="F407" s="224" t="s">
        <v>148</v>
      </c>
      <c r="G407" s="221"/>
      <c r="H407" s="223" t="s">
        <v>19</v>
      </c>
      <c r="I407" s="225"/>
      <c r="J407" s="221"/>
      <c r="K407" s="221"/>
      <c r="L407" s="226"/>
      <c r="M407" s="227"/>
      <c r="N407" s="228"/>
      <c r="O407" s="228"/>
      <c r="P407" s="228"/>
      <c r="Q407" s="228"/>
      <c r="R407" s="228"/>
      <c r="S407" s="228"/>
      <c r="T407" s="22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0" t="s">
        <v>147</v>
      </c>
      <c r="AU407" s="230" t="s">
        <v>81</v>
      </c>
      <c r="AV407" s="13" t="s">
        <v>79</v>
      </c>
      <c r="AW407" s="13" t="s">
        <v>33</v>
      </c>
      <c r="AX407" s="13" t="s">
        <v>72</v>
      </c>
      <c r="AY407" s="230" t="s">
        <v>135</v>
      </c>
    </row>
    <row r="408" s="14" customFormat="1">
      <c r="A408" s="14"/>
      <c r="B408" s="231"/>
      <c r="C408" s="232"/>
      <c r="D408" s="222" t="s">
        <v>147</v>
      </c>
      <c r="E408" s="233" t="s">
        <v>19</v>
      </c>
      <c r="F408" s="234" t="s">
        <v>513</v>
      </c>
      <c r="G408" s="232"/>
      <c r="H408" s="235">
        <v>22.239999999999998</v>
      </c>
      <c r="I408" s="236"/>
      <c r="J408" s="232"/>
      <c r="K408" s="232"/>
      <c r="L408" s="237"/>
      <c r="M408" s="238"/>
      <c r="N408" s="239"/>
      <c r="O408" s="239"/>
      <c r="P408" s="239"/>
      <c r="Q408" s="239"/>
      <c r="R408" s="239"/>
      <c r="S408" s="239"/>
      <c r="T408" s="24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1" t="s">
        <v>147</v>
      </c>
      <c r="AU408" s="241" t="s">
        <v>81</v>
      </c>
      <c r="AV408" s="14" t="s">
        <v>81</v>
      </c>
      <c r="AW408" s="14" t="s">
        <v>33</v>
      </c>
      <c r="AX408" s="14" t="s">
        <v>72</v>
      </c>
      <c r="AY408" s="241" t="s">
        <v>135</v>
      </c>
    </row>
    <row r="409" s="15" customFormat="1">
      <c r="A409" s="15"/>
      <c r="B409" s="242"/>
      <c r="C409" s="243"/>
      <c r="D409" s="222" t="s">
        <v>147</v>
      </c>
      <c r="E409" s="244" t="s">
        <v>19</v>
      </c>
      <c r="F409" s="245" t="s">
        <v>150</v>
      </c>
      <c r="G409" s="243"/>
      <c r="H409" s="246">
        <v>22.239999999999998</v>
      </c>
      <c r="I409" s="247"/>
      <c r="J409" s="243"/>
      <c r="K409" s="243"/>
      <c r="L409" s="248"/>
      <c r="M409" s="249"/>
      <c r="N409" s="250"/>
      <c r="O409" s="250"/>
      <c r="P409" s="250"/>
      <c r="Q409" s="250"/>
      <c r="R409" s="250"/>
      <c r="S409" s="250"/>
      <c r="T409" s="251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52" t="s">
        <v>147</v>
      </c>
      <c r="AU409" s="252" t="s">
        <v>81</v>
      </c>
      <c r="AV409" s="15" t="s">
        <v>143</v>
      </c>
      <c r="AW409" s="15" t="s">
        <v>33</v>
      </c>
      <c r="AX409" s="15" t="s">
        <v>79</v>
      </c>
      <c r="AY409" s="252" t="s">
        <v>135</v>
      </c>
    </row>
    <row r="410" s="2" customFormat="1" ht="16.5" customHeight="1">
      <c r="A410" s="40"/>
      <c r="B410" s="41"/>
      <c r="C410" s="202" t="s">
        <v>514</v>
      </c>
      <c r="D410" s="202" t="s">
        <v>138</v>
      </c>
      <c r="E410" s="203" t="s">
        <v>515</v>
      </c>
      <c r="F410" s="204" t="s">
        <v>516</v>
      </c>
      <c r="G410" s="205" t="s">
        <v>256</v>
      </c>
      <c r="H410" s="206">
        <v>2</v>
      </c>
      <c r="I410" s="207"/>
      <c r="J410" s="208">
        <f>ROUND(I410*H410,2)</f>
        <v>0</v>
      </c>
      <c r="K410" s="204" t="s">
        <v>142</v>
      </c>
      <c r="L410" s="46"/>
      <c r="M410" s="209" t="s">
        <v>19</v>
      </c>
      <c r="N410" s="210" t="s">
        <v>43</v>
      </c>
      <c r="O410" s="86"/>
      <c r="P410" s="211">
        <f>O410*H410</f>
        <v>0</v>
      </c>
      <c r="Q410" s="211">
        <v>0</v>
      </c>
      <c r="R410" s="211">
        <f>Q410*H410</f>
        <v>0</v>
      </c>
      <c r="S410" s="211">
        <v>0.020109999999999999</v>
      </c>
      <c r="T410" s="212">
        <f>S410*H410</f>
        <v>0.040219999999999999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3" t="s">
        <v>240</v>
      </c>
      <c r="AT410" s="213" t="s">
        <v>138</v>
      </c>
      <c r="AU410" s="213" t="s">
        <v>81</v>
      </c>
      <c r="AY410" s="19" t="s">
        <v>135</v>
      </c>
      <c r="BE410" s="214">
        <f>IF(N410="základní",J410,0)</f>
        <v>0</v>
      </c>
      <c r="BF410" s="214">
        <f>IF(N410="snížená",J410,0)</f>
        <v>0</v>
      </c>
      <c r="BG410" s="214">
        <f>IF(N410="zákl. přenesená",J410,0)</f>
        <v>0</v>
      </c>
      <c r="BH410" s="214">
        <f>IF(N410="sníž. přenesená",J410,0)</f>
        <v>0</v>
      </c>
      <c r="BI410" s="214">
        <f>IF(N410="nulová",J410,0)</f>
        <v>0</v>
      </c>
      <c r="BJ410" s="19" t="s">
        <v>79</v>
      </c>
      <c r="BK410" s="214">
        <f>ROUND(I410*H410,2)</f>
        <v>0</v>
      </c>
      <c r="BL410" s="19" t="s">
        <v>240</v>
      </c>
      <c r="BM410" s="213" t="s">
        <v>517</v>
      </c>
    </row>
    <row r="411" s="2" customFormat="1">
      <c r="A411" s="40"/>
      <c r="B411" s="41"/>
      <c r="C411" s="42"/>
      <c r="D411" s="215" t="s">
        <v>145</v>
      </c>
      <c r="E411" s="42"/>
      <c r="F411" s="216" t="s">
        <v>518</v>
      </c>
      <c r="G411" s="42"/>
      <c r="H411" s="42"/>
      <c r="I411" s="217"/>
      <c r="J411" s="42"/>
      <c r="K411" s="42"/>
      <c r="L411" s="46"/>
      <c r="M411" s="218"/>
      <c r="N411" s="219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145</v>
      </c>
      <c r="AU411" s="19" t="s">
        <v>81</v>
      </c>
    </row>
    <row r="412" s="13" customFormat="1">
      <c r="A412" s="13"/>
      <c r="B412" s="220"/>
      <c r="C412" s="221"/>
      <c r="D412" s="222" t="s">
        <v>147</v>
      </c>
      <c r="E412" s="223" t="s">
        <v>19</v>
      </c>
      <c r="F412" s="224" t="s">
        <v>506</v>
      </c>
      <c r="G412" s="221"/>
      <c r="H412" s="223" t="s">
        <v>19</v>
      </c>
      <c r="I412" s="225"/>
      <c r="J412" s="221"/>
      <c r="K412" s="221"/>
      <c r="L412" s="226"/>
      <c r="M412" s="227"/>
      <c r="N412" s="228"/>
      <c r="O412" s="228"/>
      <c r="P412" s="228"/>
      <c r="Q412" s="228"/>
      <c r="R412" s="228"/>
      <c r="S412" s="228"/>
      <c r="T412" s="22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0" t="s">
        <v>147</v>
      </c>
      <c r="AU412" s="230" t="s">
        <v>81</v>
      </c>
      <c r="AV412" s="13" t="s">
        <v>79</v>
      </c>
      <c r="AW412" s="13" t="s">
        <v>33</v>
      </c>
      <c r="AX412" s="13" t="s">
        <v>72</v>
      </c>
      <c r="AY412" s="230" t="s">
        <v>135</v>
      </c>
    </row>
    <row r="413" s="14" customFormat="1">
      <c r="A413" s="14"/>
      <c r="B413" s="231"/>
      <c r="C413" s="232"/>
      <c r="D413" s="222" t="s">
        <v>147</v>
      </c>
      <c r="E413" s="233" t="s">
        <v>19</v>
      </c>
      <c r="F413" s="234" t="s">
        <v>81</v>
      </c>
      <c r="G413" s="232"/>
      <c r="H413" s="235">
        <v>2</v>
      </c>
      <c r="I413" s="236"/>
      <c r="J413" s="232"/>
      <c r="K413" s="232"/>
      <c r="L413" s="237"/>
      <c r="M413" s="238"/>
      <c r="N413" s="239"/>
      <c r="O413" s="239"/>
      <c r="P413" s="239"/>
      <c r="Q413" s="239"/>
      <c r="R413" s="239"/>
      <c r="S413" s="239"/>
      <c r="T413" s="24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1" t="s">
        <v>147</v>
      </c>
      <c r="AU413" s="241" t="s">
        <v>81</v>
      </c>
      <c r="AV413" s="14" t="s">
        <v>81</v>
      </c>
      <c r="AW413" s="14" t="s">
        <v>33</v>
      </c>
      <c r="AX413" s="14" t="s">
        <v>72</v>
      </c>
      <c r="AY413" s="241" t="s">
        <v>135</v>
      </c>
    </row>
    <row r="414" s="15" customFormat="1">
      <c r="A414" s="15"/>
      <c r="B414" s="242"/>
      <c r="C414" s="243"/>
      <c r="D414" s="222" t="s">
        <v>147</v>
      </c>
      <c r="E414" s="244" t="s">
        <v>19</v>
      </c>
      <c r="F414" s="245" t="s">
        <v>150</v>
      </c>
      <c r="G414" s="243"/>
      <c r="H414" s="246">
        <v>2</v>
      </c>
      <c r="I414" s="247"/>
      <c r="J414" s="243"/>
      <c r="K414" s="243"/>
      <c r="L414" s="248"/>
      <c r="M414" s="249"/>
      <c r="N414" s="250"/>
      <c r="O414" s="250"/>
      <c r="P414" s="250"/>
      <c r="Q414" s="250"/>
      <c r="R414" s="250"/>
      <c r="S414" s="250"/>
      <c r="T414" s="251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52" t="s">
        <v>147</v>
      </c>
      <c r="AU414" s="252" t="s">
        <v>81</v>
      </c>
      <c r="AV414" s="15" t="s">
        <v>143</v>
      </c>
      <c r="AW414" s="15" t="s">
        <v>33</v>
      </c>
      <c r="AX414" s="15" t="s">
        <v>79</v>
      </c>
      <c r="AY414" s="252" t="s">
        <v>135</v>
      </c>
    </row>
    <row r="415" s="2" customFormat="1" ht="16.5" customHeight="1">
      <c r="A415" s="40"/>
      <c r="B415" s="41"/>
      <c r="C415" s="202" t="s">
        <v>519</v>
      </c>
      <c r="D415" s="202" t="s">
        <v>138</v>
      </c>
      <c r="E415" s="203" t="s">
        <v>520</v>
      </c>
      <c r="F415" s="204" t="s">
        <v>521</v>
      </c>
      <c r="G415" s="205" t="s">
        <v>256</v>
      </c>
      <c r="H415" s="206">
        <v>2</v>
      </c>
      <c r="I415" s="207"/>
      <c r="J415" s="208">
        <f>ROUND(I415*H415,2)</f>
        <v>0</v>
      </c>
      <c r="K415" s="204" t="s">
        <v>142</v>
      </c>
      <c r="L415" s="46"/>
      <c r="M415" s="209" t="s">
        <v>19</v>
      </c>
      <c r="N415" s="210" t="s">
        <v>43</v>
      </c>
      <c r="O415" s="86"/>
      <c r="P415" s="211">
        <f>O415*H415</f>
        <v>0</v>
      </c>
      <c r="Q415" s="211">
        <v>0.00115</v>
      </c>
      <c r="R415" s="211">
        <f>Q415*H415</f>
        <v>0.0023</v>
      </c>
      <c r="S415" s="211">
        <v>0</v>
      </c>
      <c r="T415" s="212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3" t="s">
        <v>240</v>
      </c>
      <c r="AT415" s="213" t="s">
        <v>138</v>
      </c>
      <c r="AU415" s="213" t="s">
        <v>81</v>
      </c>
      <c r="AY415" s="19" t="s">
        <v>135</v>
      </c>
      <c r="BE415" s="214">
        <f>IF(N415="základní",J415,0)</f>
        <v>0</v>
      </c>
      <c r="BF415" s="214">
        <f>IF(N415="snížená",J415,0)</f>
        <v>0</v>
      </c>
      <c r="BG415" s="214">
        <f>IF(N415="zákl. přenesená",J415,0)</f>
        <v>0</v>
      </c>
      <c r="BH415" s="214">
        <f>IF(N415="sníž. přenesená",J415,0)</f>
        <v>0</v>
      </c>
      <c r="BI415" s="214">
        <f>IF(N415="nulová",J415,0)</f>
        <v>0</v>
      </c>
      <c r="BJ415" s="19" t="s">
        <v>79</v>
      </c>
      <c r="BK415" s="214">
        <f>ROUND(I415*H415,2)</f>
        <v>0</v>
      </c>
      <c r="BL415" s="19" t="s">
        <v>240</v>
      </c>
      <c r="BM415" s="213" t="s">
        <v>522</v>
      </c>
    </row>
    <row r="416" s="2" customFormat="1">
      <c r="A416" s="40"/>
      <c r="B416" s="41"/>
      <c r="C416" s="42"/>
      <c r="D416" s="215" t="s">
        <v>145</v>
      </c>
      <c r="E416" s="42"/>
      <c r="F416" s="216" t="s">
        <v>523</v>
      </c>
      <c r="G416" s="42"/>
      <c r="H416" s="42"/>
      <c r="I416" s="217"/>
      <c r="J416" s="42"/>
      <c r="K416" s="42"/>
      <c r="L416" s="46"/>
      <c r="M416" s="218"/>
      <c r="N416" s="219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145</v>
      </c>
      <c r="AU416" s="19" t="s">
        <v>81</v>
      </c>
    </row>
    <row r="417" s="13" customFormat="1">
      <c r="A417" s="13"/>
      <c r="B417" s="220"/>
      <c r="C417" s="221"/>
      <c r="D417" s="222" t="s">
        <v>147</v>
      </c>
      <c r="E417" s="223" t="s">
        <v>19</v>
      </c>
      <c r="F417" s="224" t="s">
        <v>245</v>
      </c>
      <c r="G417" s="221"/>
      <c r="H417" s="223" t="s">
        <v>19</v>
      </c>
      <c r="I417" s="225"/>
      <c r="J417" s="221"/>
      <c r="K417" s="221"/>
      <c r="L417" s="226"/>
      <c r="M417" s="227"/>
      <c r="N417" s="228"/>
      <c r="O417" s="228"/>
      <c r="P417" s="228"/>
      <c r="Q417" s="228"/>
      <c r="R417" s="228"/>
      <c r="S417" s="228"/>
      <c r="T417" s="229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0" t="s">
        <v>147</v>
      </c>
      <c r="AU417" s="230" t="s">
        <v>81</v>
      </c>
      <c r="AV417" s="13" t="s">
        <v>79</v>
      </c>
      <c r="AW417" s="13" t="s">
        <v>33</v>
      </c>
      <c r="AX417" s="13" t="s">
        <v>72</v>
      </c>
      <c r="AY417" s="230" t="s">
        <v>135</v>
      </c>
    </row>
    <row r="418" s="14" customFormat="1">
      <c r="A418" s="14"/>
      <c r="B418" s="231"/>
      <c r="C418" s="232"/>
      <c r="D418" s="222" t="s">
        <v>147</v>
      </c>
      <c r="E418" s="233" t="s">
        <v>19</v>
      </c>
      <c r="F418" s="234" t="s">
        <v>524</v>
      </c>
      <c r="G418" s="232"/>
      <c r="H418" s="235">
        <v>2</v>
      </c>
      <c r="I418" s="236"/>
      <c r="J418" s="232"/>
      <c r="K418" s="232"/>
      <c r="L418" s="237"/>
      <c r="M418" s="238"/>
      <c r="N418" s="239"/>
      <c r="O418" s="239"/>
      <c r="P418" s="239"/>
      <c r="Q418" s="239"/>
      <c r="R418" s="239"/>
      <c r="S418" s="239"/>
      <c r="T418" s="24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1" t="s">
        <v>147</v>
      </c>
      <c r="AU418" s="241" t="s">
        <v>81</v>
      </c>
      <c r="AV418" s="14" t="s">
        <v>81</v>
      </c>
      <c r="AW418" s="14" t="s">
        <v>33</v>
      </c>
      <c r="AX418" s="14" t="s">
        <v>72</v>
      </c>
      <c r="AY418" s="241" t="s">
        <v>135</v>
      </c>
    </row>
    <row r="419" s="15" customFormat="1">
      <c r="A419" s="15"/>
      <c r="B419" s="242"/>
      <c r="C419" s="243"/>
      <c r="D419" s="222" t="s">
        <v>147</v>
      </c>
      <c r="E419" s="244" t="s">
        <v>19</v>
      </c>
      <c r="F419" s="245" t="s">
        <v>150</v>
      </c>
      <c r="G419" s="243"/>
      <c r="H419" s="246">
        <v>2</v>
      </c>
      <c r="I419" s="247"/>
      <c r="J419" s="243"/>
      <c r="K419" s="243"/>
      <c r="L419" s="248"/>
      <c r="M419" s="249"/>
      <c r="N419" s="250"/>
      <c r="O419" s="250"/>
      <c r="P419" s="250"/>
      <c r="Q419" s="250"/>
      <c r="R419" s="250"/>
      <c r="S419" s="250"/>
      <c r="T419" s="251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52" t="s">
        <v>147</v>
      </c>
      <c r="AU419" s="252" t="s">
        <v>81</v>
      </c>
      <c r="AV419" s="15" t="s">
        <v>143</v>
      </c>
      <c r="AW419" s="15" t="s">
        <v>33</v>
      </c>
      <c r="AX419" s="15" t="s">
        <v>79</v>
      </c>
      <c r="AY419" s="252" t="s">
        <v>135</v>
      </c>
    </row>
    <row r="420" s="2" customFormat="1" ht="21.75" customHeight="1">
      <c r="A420" s="40"/>
      <c r="B420" s="41"/>
      <c r="C420" s="253" t="s">
        <v>525</v>
      </c>
      <c r="D420" s="253" t="s">
        <v>248</v>
      </c>
      <c r="E420" s="254" t="s">
        <v>526</v>
      </c>
      <c r="F420" s="255" t="s">
        <v>527</v>
      </c>
      <c r="G420" s="256" t="s">
        <v>256</v>
      </c>
      <c r="H420" s="257">
        <v>2</v>
      </c>
      <c r="I420" s="258"/>
      <c r="J420" s="259">
        <f>ROUND(I420*H420,2)</f>
        <v>0</v>
      </c>
      <c r="K420" s="255" t="s">
        <v>142</v>
      </c>
      <c r="L420" s="260"/>
      <c r="M420" s="261" t="s">
        <v>19</v>
      </c>
      <c r="N420" s="262" t="s">
        <v>43</v>
      </c>
      <c r="O420" s="86"/>
      <c r="P420" s="211">
        <f>O420*H420</f>
        <v>0</v>
      </c>
      <c r="Q420" s="211">
        <v>0.00181</v>
      </c>
      <c r="R420" s="211">
        <f>Q420*H420</f>
        <v>0.00362</v>
      </c>
      <c r="S420" s="211">
        <v>0</v>
      </c>
      <c r="T420" s="212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3" t="s">
        <v>342</v>
      </c>
      <c r="AT420" s="213" t="s">
        <v>248</v>
      </c>
      <c r="AU420" s="213" t="s">
        <v>81</v>
      </c>
      <c r="AY420" s="19" t="s">
        <v>135</v>
      </c>
      <c r="BE420" s="214">
        <f>IF(N420="základní",J420,0)</f>
        <v>0</v>
      </c>
      <c r="BF420" s="214">
        <f>IF(N420="snížená",J420,0)</f>
        <v>0</v>
      </c>
      <c r="BG420" s="214">
        <f>IF(N420="zákl. přenesená",J420,0)</f>
        <v>0</v>
      </c>
      <c r="BH420" s="214">
        <f>IF(N420="sníž. přenesená",J420,0)</f>
        <v>0</v>
      </c>
      <c r="BI420" s="214">
        <f>IF(N420="nulová",J420,0)</f>
        <v>0</v>
      </c>
      <c r="BJ420" s="19" t="s">
        <v>79</v>
      </c>
      <c r="BK420" s="214">
        <f>ROUND(I420*H420,2)</f>
        <v>0</v>
      </c>
      <c r="BL420" s="19" t="s">
        <v>240</v>
      </c>
      <c r="BM420" s="213" t="s">
        <v>528</v>
      </c>
    </row>
    <row r="421" s="2" customFormat="1">
      <c r="A421" s="40"/>
      <c r="B421" s="41"/>
      <c r="C421" s="42"/>
      <c r="D421" s="215" t="s">
        <v>145</v>
      </c>
      <c r="E421" s="42"/>
      <c r="F421" s="216" t="s">
        <v>529</v>
      </c>
      <c r="G421" s="42"/>
      <c r="H421" s="42"/>
      <c r="I421" s="217"/>
      <c r="J421" s="42"/>
      <c r="K421" s="42"/>
      <c r="L421" s="46"/>
      <c r="M421" s="218"/>
      <c r="N421" s="219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145</v>
      </c>
      <c r="AU421" s="19" t="s">
        <v>81</v>
      </c>
    </row>
    <row r="422" s="13" customFormat="1">
      <c r="A422" s="13"/>
      <c r="B422" s="220"/>
      <c r="C422" s="221"/>
      <c r="D422" s="222" t="s">
        <v>147</v>
      </c>
      <c r="E422" s="223" t="s">
        <v>19</v>
      </c>
      <c r="F422" s="224" t="s">
        <v>245</v>
      </c>
      <c r="G422" s="221"/>
      <c r="H422" s="223" t="s">
        <v>19</v>
      </c>
      <c r="I422" s="225"/>
      <c r="J422" s="221"/>
      <c r="K422" s="221"/>
      <c r="L422" s="226"/>
      <c r="M422" s="227"/>
      <c r="N422" s="228"/>
      <c r="O422" s="228"/>
      <c r="P422" s="228"/>
      <c r="Q422" s="228"/>
      <c r="R422" s="228"/>
      <c r="S422" s="228"/>
      <c r="T422" s="22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0" t="s">
        <v>147</v>
      </c>
      <c r="AU422" s="230" t="s">
        <v>81</v>
      </c>
      <c r="AV422" s="13" t="s">
        <v>79</v>
      </c>
      <c r="AW422" s="13" t="s">
        <v>33</v>
      </c>
      <c r="AX422" s="13" t="s">
        <v>72</v>
      </c>
      <c r="AY422" s="230" t="s">
        <v>135</v>
      </c>
    </row>
    <row r="423" s="14" customFormat="1">
      <c r="A423" s="14"/>
      <c r="B423" s="231"/>
      <c r="C423" s="232"/>
      <c r="D423" s="222" t="s">
        <v>147</v>
      </c>
      <c r="E423" s="233" t="s">
        <v>19</v>
      </c>
      <c r="F423" s="234" t="s">
        <v>524</v>
      </c>
      <c r="G423" s="232"/>
      <c r="H423" s="235">
        <v>2</v>
      </c>
      <c r="I423" s="236"/>
      <c r="J423" s="232"/>
      <c r="K423" s="232"/>
      <c r="L423" s="237"/>
      <c r="M423" s="238"/>
      <c r="N423" s="239"/>
      <c r="O423" s="239"/>
      <c r="P423" s="239"/>
      <c r="Q423" s="239"/>
      <c r="R423" s="239"/>
      <c r="S423" s="239"/>
      <c r="T423" s="24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1" t="s">
        <v>147</v>
      </c>
      <c r="AU423" s="241" t="s">
        <v>81</v>
      </c>
      <c r="AV423" s="14" t="s">
        <v>81</v>
      </c>
      <c r="AW423" s="14" t="s">
        <v>33</v>
      </c>
      <c r="AX423" s="14" t="s">
        <v>72</v>
      </c>
      <c r="AY423" s="241" t="s">
        <v>135</v>
      </c>
    </row>
    <row r="424" s="15" customFormat="1">
      <c r="A424" s="15"/>
      <c r="B424" s="242"/>
      <c r="C424" s="243"/>
      <c r="D424" s="222" t="s">
        <v>147</v>
      </c>
      <c r="E424" s="244" t="s">
        <v>19</v>
      </c>
      <c r="F424" s="245" t="s">
        <v>150</v>
      </c>
      <c r="G424" s="243"/>
      <c r="H424" s="246">
        <v>2</v>
      </c>
      <c r="I424" s="247"/>
      <c r="J424" s="243"/>
      <c r="K424" s="243"/>
      <c r="L424" s="248"/>
      <c r="M424" s="249"/>
      <c r="N424" s="250"/>
      <c r="O424" s="250"/>
      <c r="P424" s="250"/>
      <c r="Q424" s="250"/>
      <c r="R424" s="250"/>
      <c r="S424" s="250"/>
      <c r="T424" s="251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52" t="s">
        <v>147</v>
      </c>
      <c r="AU424" s="252" t="s">
        <v>81</v>
      </c>
      <c r="AV424" s="15" t="s">
        <v>143</v>
      </c>
      <c r="AW424" s="15" t="s">
        <v>33</v>
      </c>
      <c r="AX424" s="15" t="s">
        <v>79</v>
      </c>
      <c r="AY424" s="252" t="s">
        <v>135</v>
      </c>
    </row>
    <row r="425" s="2" customFormat="1" ht="16.5" customHeight="1">
      <c r="A425" s="40"/>
      <c r="B425" s="41"/>
      <c r="C425" s="202" t="s">
        <v>530</v>
      </c>
      <c r="D425" s="202" t="s">
        <v>138</v>
      </c>
      <c r="E425" s="203" t="s">
        <v>531</v>
      </c>
      <c r="F425" s="204" t="s">
        <v>532</v>
      </c>
      <c r="G425" s="205" t="s">
        <v>256</v>
      </c>
      <c r="H425" s="206">
        <v>1</v>
      </c>
      <c r="I425" s="207"/>
      <c r="J425" s="208">
        <f>ROUND(I425*H425,2)</f>
        <v>0</v>
      </c>
      <c r="K425" s="204" t="s">
        <v>19</v>
      </c>
      <c r="L425" s="46"/>
      <c r="M425" s="209" t="s">
        <v>19</v>
      </c>
      <c r="N425" s="210" t="s">
        <v>43</v>
      </c>
      <c r="O425" s="86"/>
      <c r="P425" s="211">
        <f>O425*H425</f>
        <v>0</v>
      </c>
      <c r="Q425" s="211">
        <v>0.00115</v>
      </c>
      <c r="R425" s="211">
        <f>Q425*H425</f>
        <v>0.00115</v>
      </c>
      <c r="S425" s="211">
        <v>0</v>
      </c>
      <c r="T425" s="212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3" t="s">
        <v>240</v>
      </c>
      <c r="AT425" s="213" t="s">
        <v>138</v>
      </c>
      <c r="AU425" s="213" t="s">
        <v>81</v>
      </c>
      <c r="AY425" s="19" t="s">
        <v>135</v>
      </c>
      <c r="BE425" s="214">
        <f>IF(N425="základní",J425,0)</f>
        <v>0</v>
      </c>
      <c r="BF425" s="214">
        <f>IF(N425="snížená",J425,0)</f>
        <v>0</v>
      </c>
      <c r="BG425" s="214">
        <f>IF(N425="zákl. přenesená",J425,0)</f>
        <v>0</v>
      </c>
      <c r="BH425" s="214">
        <f>IF(N425="sníž. přenesená",J425,0)</f>
        <v>0</v>
      </c>
      <c r="BI425" s="214">
        <f>IF(N425="nulová",J425,0)</f>
        <v>0</v>
      </c>
      <c r="BJ425" s="19" t="s">
        <v>79</v>
      </c>
      <c r="BK425" s="214">
        <f>ROUND(I425*H425,2)</f>
        <v>0</v>
      </c>
      <c r="BL425" s="19" t="s">
        <v>240</v>
      </c>
      <c r="BM425" s="213" t="s">
        <v>533</v>
      </c>
    </row>
    <row r="426" s="13" customFormat="1">
      <c r="A426" s="13"/>
      <c r="B426" s="220"/>
      <c r="C426" s="221"/>
      <c r="D426" s="222" t="s">
        <v>147</v>
      </c>
      <c r="E426" s="223" t="s">
        <v>19</v>
      </c>
      <c r="F426" s="224" t="s">
        <v>245</v>
      </c>
      <c r="G426" s="221"/>
      <c r="H426" s="223" t="s">
        <v>19</v>
      </c>
      <c r="I426" s="225"/>
      <c r="J426" s="221"/>
      <c r="K426" s="221"/>
      <c r="L426" s="226"/>
      <c r="M426" s="227"/>
      <c r="N426" s="228"/>
      <c r="O426" s="228"/>
      <c r="P426" s="228"/>
      <c r="Q426" s="228"/>
      <c r="R426" s="228"/>
      <c r="S426" s="228"/>
      <c r="T426" s="229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0" t="s">
        <v>147</v>
      </c>
      <c r="AU426" s="230" t="s">
        <v>81</v>
      </c>
      <c r="AV426" s="13" t="s">
        <v>79</v>
      </c>
      <c r="AW426" s="13" t="s">
        <v>33</v>
      </c>
      <c r="AX426" s="13" t="s">
        <v>72</v>
      </c>
      <c r="AY426" s="230" t="s">
        <v>135</v>
      </c>
    </row>
    <row r="427" s="14" customFormat="1">
      <c r="A427" s="14"/>
      <c r="B427" s="231"/>
      <c r="C427" s="232"/>
      <c r="D427" s="222" t="s">
        <v>147</v>
      </c>
      <c r="E427" s="233" t="s">
        <v>19</v>
      </c>
      <c r="F427" s="234" t="s">
        <v>534</v>
      </c>
      <c r="G427" s="232"/>
      <c r="H427" s="235">
        <v>1</v>
      </c>
      <c r="I427" s="236"/>
      <c r="J427" s="232"/>
      <c r="K427" s="232"/>
      <c r="L427" s="237"/>
      <c r="M427" s="238"/>
      <c r="N427" s="239"/>
      <c r="O427" s="239"/>
      <c r="P427" s="239"/>
      <c r="Q427" s="239"/>
      <c r="R427" s="239"/>
      <c r="S427" s="239"/>
      <c r="T427" s="24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1" t="s">
        <v>147</v>
      </c>
      <c r="AU427" s="241" t="s">
        <v>81</v>
      </c>
      <c r="AV427" s="14" t="s">
        <v>81</v>
      </c>
      <c r="AW427" s="14" t="s">
        <v>33</v>
      </c>
      <c r="AX427" s="14" t="s">
        <v>72</v>
      </c>
      <c r="AY427" s="241" t="s">
        <v>135</v>
      </c>
    </row>
    <row r="428" s="15" customFormat="1">
      <c r="A428" s="15"/>
      <c r="B428" s="242"/>
      <c r="C428" s="243"/>
      <c r="D428" s="222" t="s">
        <v>147</v>
      </c>
      <c r="E428" s="244" t="s">
        <v>19</v>
      </c>
      <c r="F428" s="245" t="s">
        <v>150</v>
      </c>
      <c r="G428" s="243"/>
      <c r="H428" s="246">
        <v>1</v>
      </c>
      <c r="I428" s="247"/>
      <c r="J428" s="243"/>
      <c r="K428" s="243"/>
      <c r="L428" s="248"/>
      <c r="M428" s="249"/>
      <c r="N428" s="250"/>
      <c r="O428" s="250"/>
      <c r="P428" s="250"/>
      <c r="Q428" s="250"/>
      <c r="R428" s="250"/>
      <c r="S428" s="250"/>
      <c r="T428" s="251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52" t="s">
        <v>147</v>
      </c>
      <c r="AU428" s="252" t="s">
        <v>81</v>
      </c>
      <c r="AV428" s="15" t="s">
        <v>143</v>
      </c>
      <c r="AW428" s="15" t="s">
        <v>33</v>
      </c>
      <c r="AX428" s="15" t="s">
        <v>79</v>
      </c>
      <c r="AY428" s="252" t="s">
        <v>135</v>
      </c>
    </row>
    <row r="429" s="2" customFormat="1" ht="16.5" customHeight="1">
      <c r="A429" s="40"/>
      <c r="B429" s="41"/>
      <c r="C429" s="253" t="s">
        <v>535</v>
      </c>
      <c r="D429" s="253" t="s">
        <v>248</v>
      </c>
      <c r="E429" s="254" t="s">
        <v>536</v>
      </c>
      <c r="F429" s="255" t="s">
        <v>537</v>
      </c>
      <c r="G429" s="256" t="s">
        <v>256</v>
      </c>
      <c r="H429" s="257">
        <v>1</v>
      </c>
      <c r="I429" s="258"/>
      <c r="J429" s="259">
        <f>ROUND(I429*H429,2)</f>
        <v>0</v>
      </c>
      <c r="K429" s="255" t="s">
        <v>142</v>
      </c>
      <c r="L429" s="260"/>
      <c r="M429" s="261" t="s">
        <v>19</v>
      </c>
      <c r="N429" s="262" t="s">
        <v>43</v>
      </c>
      <c r="O429" s="86"/>
      <c r="P429" s="211">
        <f>O429*H429</f>
        <v>0</v>
      </c>
      <c r="Q429" s="211">
        <v>0.00029</v>
      </c>
      <c r="R429" s="211">
        <f>Q429*H429</f>
        <v>0.00029</v>
      </c>
      <c r="S429" s="211">
        <v>0</v>
      </c>
      <c r="T429" s="212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3" t="s">
        <v>342</v>
      </c>
      <c r="AT429" s="213" t="s">
        <v>248</v>
      </c>
      <c r="AU429" s="213" t="s">
        <v>81</v>
      </c>
      <c r="AY429" s="19" t="s">
        <v>135</v>
      </c>
      <c r="BE429" s="214">
        <f>IF(N429="základní",J429,0)</f>
        <v>0</v>
      </c>
      <c r="BF429" s="214">
        <f>IF(N429="snížená",J429,0)</f>
        <v>0</v>
      </c>
      <c r="BG429" s="214">
        <f>IF(N429="zákl. přenesená",J429,0)</f>
        <v>0</v>
      </c>
      <c r="BH429" s="214">
        <f>IF(N429="sníž. přenesená",J429,0)</f>
        <v>0</v>
      </c>
      <c r="BI429" s="214">
        <f>IF(N429="nulová",J429,0)</f>
        <v>0</v>
      </c>
      <c r="BJ429" s="19" t="s">
        <v>79</v>
      </c>
      <c r="BK429" s="214">
        <f>ROUND(I429*H429,2)</f>
        <v>0</v>
      </c>
      <c r="BL429" s="19" t="s">
        <v>240</v>
      </c>
      <c r="BM429" s="213" t="s">
        <v>538</v>
      </c>
    </row>
    <row r="430" s="2" customFormat="1">
      <c r="A430" s="40"/>
      <c r="B430" s="41"/>
      <c r="C430" s="42"/>
      <c r="D430" s="215" t="s">
        <v>145</v>
      </c>
      <c r="E430" s="42"/>
      <c r="F430" s="216" t="s">
        <v>539</v>
      </c>
      <c r="G430" s="42"/>
      <c r="H430" s="42"/>
      <c r="I430" s="217"/>
      <c r="J430" s="42"/>
      <c r="K430" s="42"/>
      <c r="L430" s="46"/>
      <c r="M430" s="218"/>
      <c r="N430" s="219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145</v>
      </c>
      <c r="AU430" s="19" t="s">
        <v>81</v>
      </c>
    </row>
    <row r="431" s="13" customFormat="1">
      <c r="A431" s="13"/>
      <c r="B431" s="220"/>
      <c r="C431" s="221"/>
      <c r="D431" s="222" t="s">
        <v>147</v>
      </c>
      <c r="E431" s="223" t="s">
        <v>19</v>
      </c>
      <c r="F431" s="224" t="s">
        <v>245</v>
      </c>
      <c r="G431" s="221"/>
      <c r="H431" s="223" t="s">
        <v>19</v>
      </c>
      <c r="I431" s="225"/>
      <c r="J431" s="221"/>
      <c r="K431" s="221"/>
      <c r="L431" s="226"/>
      <c r="M431" s="227"/>
      <c r="N431" s="228"/>
      <c r="O431" s="228"/>
      <c r="P431" s="228"/>
      <c r="Q431" s="228"/>
      <c r="R431" s="228"/>
      <c r="S431" s="228"/>
      <c r="T431" s="22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0" t="s">
        <v>147</v>
      </c>
      <c r="AU431" s="230" t="s">
        <v>81</v>
      </c>
      <c r="AV431" s="13" t="s">
        <v>79</v>
      </c>
      <c r="AW431" s="13" t="s">
        <v>33</v>
      </c>
      <c r="AX431" s="13" t="s">
        <v>72</v>
      </c>
      <c r="AY431" s="230" t="s">
        <v>135</v>
      </c>
    </row>
    <row r="432" s="14" customFormat="1">
      <c r="A432" s="14"/>
      <c r="B432" s="231"/>
      <c r="C432" s="232"/>
      <c r="D432" s="222" t="s">
        <v>147</v>
      </c>
      <c r="E432" s="233" t="s">
        <v>19</v>
      </c>
      <c r="F432" s="234" t="s">
        <v>534</v>
      </c>
      <c r="G432" s="232"/>
      <c r="H432" s="235">
        <v>1</v>
      </c>
      <c r="I432" s="236"/>
      <c r="J432" s="232"/>
      <c r="K432" s="232"/>
      <c r="L432" s="237"/>
      <c r="M432" s="238"/>
      <c r="N432" s="239"/>
      <c r="O432" s="239"/>
      <c r="P432" s="239"/>
      <c r="Q432" s="239"/>
      <c r="R432" s="239"/>
      <c r="S432" s="239"/>
      <c r="T432" s="24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1" t="s">
        <v>147</v>
      </c>
      <c r="AU432" s="241" t="s">
        <v>81</v>
      </c>
      <c r="AV432" s="14" t="s">
        <v>81</v>
      </c>
      <c r="AW432" s="14" t="s">
        <v>33</v>
      </c>
      <c r="AX432" s="14" t="s">
        <v>72</v>
      </c>
      <c r="AY432" s="241" t="s">
        <v>135</v>
      </c>
    </row>
    <row r="433" s="15" customFormat="1">
      <c r="A433" s="15"/>
      <c r="B433" s="242"/>
      <c r="C433" s="243"/>
      <c r="D433" s="222" t="s">
        <v>147</v>
      </c>
      <c r="E433" s="244" t="s">
        <v>19</v>
      </c>
      <c r="F433" s="245" t="s">
        <v>150</v>
      </c>
      <c r="G433" s="243"/>
      <c r="H433" s="246">
        <v>1</v>
      </c>
      <c r="I433" s="247"/>
      <c r="J433" s="243"/>
      <c r="K433" s="243"/>
      <c r="L433" s="248"/>
      <c r="M433" s="249"/>
      <c r="N433" s="250"/>
      <c r="O433" s="250"/>
      <c r="P433" s="250"/>
      <c r="Q433" s="250"/>
      <c r="R433" s="250"/>
      <c r="S433" s="250"/>
      <c r="T433" s="251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52" t="s">
        <v>147</v>
      </c>
      <c r="AU433" s="252" t="s">
        <v>81</v>
      </c>
      <c r="AV433" s="15" t="s">
        <v>143</v>
      </c>
      <c r="AW433" s="15" t="s">
        <v>33</v>
      </c>
      <c r="AX433" s="15" t="s">
        <v>79</v>
      </c>
      <c r="AY433" s="252" t="s">
        <v>135</v>
      </c>
    </row>
    <row r="434" s="2" customFormat="1" ht="16.5" customHeight="1">
      <c r="A434" s="40"/>
      <c r="B434" s="41"/>
      <c r="C434" s="202" t="s">
        <v>540</v>
      </c>
      <c r="D434" s="202" t="s">
        <v>138</v>
      </c>
      <c r="E434" s="203" t="s">
        <v>541</v>
      </c>
      <c r="F434" s="204" t="s">
        <v>542</v>
      </c>
      <c r="G434" s="205" t="s">
        <v>214</v>
      </c>
      <c r="H434" s="206">
        <v>22.239999999999998</v>
      </c>
      <c r="I434" s="207"/>
      <c r="J434" s="208">
        <f>ROUND(I434*H434,2)</f>
        <v>0</v>
      </c>
      <c r="K434" s="204" t="s">
        <v>142</v>
      </c>
      <c r="L434" s="46"/>
      <c r="M434" s="209" t="s">
        <v>19</v>
      </c>
      <c r="N434" s="210" t="s">
        <v>43</v>
      </c>
      <c r="O434" s="86"/>
      <c r="P434" s="211">
        <f>O434*H434</f>
        <v>0</v>
      </c>
      <c r="Q434" s="211">
        <v>0</v>
      </c>
      <c r="R434" s="211">
        <f>Q434*H434</f>
        <v>0</v>
      </c>
      <c r="S434" s="211">
        <v>0</v>
      </c>
      <c r="T434" s="212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3" t="s">
        <v>240</v>
      </c>
      <c r="AT434" s="213" t="s">
        <v>138</v>
      </c>
      <c r="AU434" s="213" t="s">
        <v>81</v>
      </c>
      <c r="AY434" s="19" t="s">
        <v>135</v>
      </c>
      <c r="BE434" s="214">
        <f>IF(N434="základní",J434,0)</f>
        <v>0</v>
      </c>
      <c r="BF434" s="214">
        <f>IF(N434="snížená",J434,0)</f>
        <v>0</v>
      </c>
      <c r="BG434" s="214">
        <f>IF(N434="zákl. přenesená",J434,0)</f>
        <v>0</v>
      </c>
      <c r="BH434" s="214">
        <f>IF(N434="sníž. přenesená",J434,0)</f>
        <v>0</v>
      </c>
      <c r="BI434" s="214">
        <f>IF(N434="nulová",J434,0)</f>
        <v>0</v>
      </c>
      <c r="BJ434" s="19" t="s">
        <v>79</v>
      </c>
      <c r="BK434" s="214">
        <f>ROUND(I434*H434,2)</f>
        <v>0</v>
      </c>
      <c r="BL434" s="19" t="s">
        <v>240</v>
      </c>
      <c r="BM434" s="213" t="s">
        <v>543</v>
      </c>
    </row>
    <row r="435" s="2" customFormat="1">
      <c r="A435" s="40"/>
      <c r="B435" s="41"/>
      <c r="C435" s="42"/>
      <c r="D435" s="215" t="s">
        <v>145</v>
      </c>
      <c r="E435" s="42"/>
      <c r="F435" s="216" t="s">
        <v>544</v>
      </c>
      <c r="G435" s="42"/>
      <c r="H435" s="42"/>
      <c r="I435" s="217"/>
      <c r="J435" s="42"/>
      <c r="K435" s="42"/>
      <c r="L435" s="46"/>
      <c r="M435" s="218"/>
      <c r="N435" s="219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145</v>
      </c>
      <c r="AU435" s="19" t="s">
        <v>81</v>
      </c>
    </row>
    <row r="436" s="14" customFormat="1">
      <c r="A436" s="14"/>
      <c r="B436" s="231"/>
      <c r="C436" s="232"/>
      <c r="D436" s="222" t="s">
        <v>147</v>
      </c>
      <c r="E436" s="233" t="s">
        <v>19</v>
      </c>
      <c r="F436" s="234" t="s">
        <v>545</v>
      </c>
      <c r="G436" s="232"/>
      <c r="H436" s="235">
        <v>22.239999999999998</v>
      </c>
      <c r="I436" s="236"/>
      <c r="J436" s="232"/>
      <c r="K436" s="232"/>
      <c r="L436" s="237"/>
      <c r="M436" s="238"/>
      <c r="N436" s="239"/>
      <c r="O436" s="239"/>
      <c r="P436" s="239"/>
      <c r="Q436" s="239"/>
      <c r="R436" s="239"/>
      <c r="S436" s="239"/>
      <c r="T436" s="24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1" t="s">
        <v>147</v>
      </c>
      <c r="AU436" s="241" t="s">
        <v>81</v>
      </c>
      <c r="AV436" s="14" t="s">
        <v>81</v>
      </c>
      <c r="AW436" s="14" t="s">
        <v>33</v>
      </c>
      <c r="AX436" s="14" t="s">
        <v>72</v>
      </c>
      <c r="AY436" s="241" t="s">
        <v>135</v>
      </c>
    </row>
    <row r="437" s="15" customFormat="1">
      <c r="A437" s="15"/>
      <c r="B437" s="242"/>
      <c r="C437" s="243"/>
      <c r="D437" s="222" t="s">
        <v>147</v>
      </c>
      <c r="E437" s="244" t="s">
        <v>19</v>
      </c>
      <c r="F437" s="245" t="s">
        <v>150</v>
      </c>
      <c r="G437" s="243"/>
      <c r="H437" s="246">
        <v>22.239999999999998</v>
      </c>
      <c r="I437" s="247"/>
      <c r="J437" s="243"/>
      <c r="K437" s="243"/>
      <c r="L437" s="248"/>
      <c r="M437" s="249"/>
      <c r="N437" s="250"/>
      <c r="O437" s="250"/>
      <c r="P437" s="250"/>
      <c r="Q437" s="250"/>
      <c r="R437" s="250"/>
      <c r="S437" s="250"/>
      <c r="T437" s="251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52" t="s">
        <v>147</v>
      </c>
      <c r="AU437" s="252" t="s">
        <v>81</v>
      </c>
      <c r="AV437" s="15" t="s">
        <v>143</v>
      </c>
      <c r="AW437" s="15" t="s">
        <v>33</v>
      </c>
      <c r="AX437" s="15" t="s">
        <v>79</v>
      </c>
      <c r="AY437" s="252" t="s">
        <v>135</v>
      </c>
    </row>
    <row r="438" s="2" customFormat="1" ht="24.15" customHeight="1">
      <c r="A438" s="40"/>
      <c r="B438" s="41"/>
      <c r="C438" s="202" t="s">
        <v>546</v>
      </c>
      <c r="D438" s="202" t="s">
        <v>138</v>
      </c>
      <c r="E438" s="203" t="s">
        <v>547</v>
      </c>
      <c r="F438" s="204" t="s">
        <v>548</v>
      </c>
      <c r="G438" s="205" t="s">
        <v>386</v>
      </c>
      <c r="H438" s="263"/>
      <c r="I438" s="207"/>
      <c r="J438" s="208">
        <f>ROUND(I438*H438,2)</f>
        <v>0</v>
      </c>
      <c r="K438" s="204" t="s">
        <v>142</v>
      </c>
      <c r="L438" s="46"/>
      <c r="M438" s="209" t="s">
        <v>19</v>
      </c>
      <c r="N438" s="210" t="s">
        <v>43</v>
      </c>
      <c r="O438" s="86"/>
      <c r="P438" s="211">
        <f>O438*H438</f>
        <v>0</v>
      </c>
      <c r="Q438" s="211">
        <v>0</v>
      </c>
      <c r="R438" s="211">
        <f>Q438*H438</f>
        <v>0</v>
      </c>
      <c r="S438" s="211">
        <v>0</v>
      </c>
      <c r="T438" s="212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3" t="s">
        <v>240</v>
      </c>
      <c r="AT438" s="213" t="s">
        <v>138</v>
      </c>
      <c r="AU438" s="213" t="s">
        <v>81</v>
      </c>
      <c r="AY438" s="19" t="s">
        <v>135</v>
      </c>
      <c r="BE438" s="214">
        <f>IF(N438="základní",J438,0)</f>
        <v>0</v>
      </c>
      <c r="BF438" s="214">
        <f>IF(N438="snížená",J438,0)</f>
        <v>0</v>
      </c>
      <c r="BG438" s="214">
        <f>IF(N438="zákl. přenesená",J438,0)</f>
        <v>0</v>
      </c>
      <c r="BH438" s="214">
        <f>IF(N438="sníž. přenesená",J438,0)</f>
        <v>0</v>
      </c>
      <c r="BI438" s="214">
        <f>IF(N438="nulová",J438,0)</f>
        <v>0</v>
      </c>
      <c r="BJ438" s="19" t="s">
        <v>79</v>
      </c>
      <c r="BK438" s="214">
        <f>ROUND(I438*H438,2)</f>
        <v>0</v>
      </c>
      <c r="BL438" s="19" t="s">
        <v>240</v>
      </c>
      <c r="BM438" s="213" t="s">
        <v>549</v>
      </c>
    </row>
    <row r="439" s="2" customFormat="1">
      <c r="A439" s="40"/>
      <c r="B439" s="41"/>
      <c r="C439" s="42"/>
      <c r="D439" s="215" t="s">
        <v>145</v>
      </c>
      <c r="E439" s="42"/>
      <c r="F439" s="216" t="s">
        <v>550</v>
      </c>
      <c r="G439" s="42"/>
      <c r="H439" s="42"/>
      <c r="I439" s="217"/>
      <c r="J439" s="42"/>
      <c r="K439" s="42"/>
      <c r="L439" s="46"/>
      <c r="M439" s="218"/>
      <c r="N439" s="219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145</v>
      </c>
      <c r="AU439" s="19" t="s">
        <v>81</v>
      </c>
    </row>
    <row r="440" s="12" customFormat="1" ht="22.8" customHeight="1">
      <c r="A440" s="12"/>
      <c r="B440" s="186"/>
      <c r="C440" s="187"/>
      <c r="D440" s="188" t="s">
        <v>71</v>
      </c>
      <c r="E440" s="200" t="s">
        <v>551</v>
      </c>
      <c r="F440" s="200" t="s">
        <v>552</v>
      </c>
      <c r="G440" s="187"/>
      <c r="H440" s="187"/>
      <c r="I440" s="190"/>
      <c r="J440" s="201">
        <f>BK440</f>
        <v>0</v>
      </c>
      <c r="K440" s="187"/>
      <c r="L440" s="192"/>
      <c r="M440" s="193"/>
      <c r="N440" s="194"/>
      <c r="O440" s="194"/>
      <c r="P440" s="195">
        <f>SUM(P441:P445)</f>
        <v>0</v>
      </c>
      <c r="Q440" s="194"/>
      <c r="R440" s="195">
        <f>SUM(R441:R445)</f>
        <v>0.00122</v>
      </c>
      <c r="S440" s="194"/>
      <c r="T440" s="196">
        <f>SUM(T441:T445)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197" t="s">
        <v>81</v>
      </c>
      <c r="AT440" s="198" t="s">
        <v>71</v>
      </c>
      <c r="AU440" s="198" t="s">
        <v>79</v>
      </c>
      <c r="AY440" s="197" t="s">
        <v>135</v>
      </c>
      <c r="BK440" s="199">
        <f>SUM(BK441:BK445)</f>
        <v>0</v>
      </c>
    </row>
    <row r="441" s="2" customFormat="1" ht="24.15" customHeight="1">
      <c r="A441" s="40"/>
      <c r="B441" s="41"/>
      <c r="C441" s="202" t="s">
        <v>553</v>
      </c>
      <c r="D441" s="202" t="s">
        <v>138</v>
      </c>
      <c r="E441" s="203" t="s">
        <v>554</v>
      </c>
      <c r="F441" s="204" t="s">
        <v>555</v>
      </c>
      <c r="G441" s="205" t="s">
        <v>256</v>
      </c>
      <c r="H441" s="206">
        <v>2</v>
      </c>
      <c r="I441" s="207"/>
      <c r="J441" s="208">
        <f>ROUND(I441*H441,2)</f>
        <v>0</v>
      </c>
      <c r="K441" s="204" t="s">
        <v>142</v>
      </c>
      <c r="L441" s="46"/>
      <c r="M441" s="209" t="s">
        <v>19</v>
      </c>
      <c r="N441" s="210" t="s">
        <v>43</v>
      </c>
      <c r="O441" s="86"/>
      <c r="P441" s="211">
        <f>O441*H441</f>
        <v>0</v>
      </c>
      <c r="Q441" s="211">
        <v>0.00060999999999999997</v>
      </c>
      <c r="R441" s="211">
        <f>Q441*H441</f>
        <v>0.00122</v>
      </c>
      <c r="S441" s="211">
        <v>0</v>
      </c>
      <c r="T441" s="212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3" t="s">
        <v>240</v>
      </c>
      <c r="AT441" s="213" t="s">
        <v>138</v>
      </c>
      <c r="AU441" s="213" t="s">
        <v>81</v>
      </c>
      <c r="AY441" s="19" t="s">
        <v>135</v>
      </c>
      <c r="BE441" s="214">
        <f>IF(N441="základní",J441,0)</f>
        <v>0</v>
      </c>
      <c r="BF441" s="214">
        <f>IF(N441="snížená",J441,0)</f>
        <v>0</v>
      </c>
      <c r="BG441" s="214">
        <f>IF(N441="zákl. přenesená",J441,0)</f>
        <v>0</v>
      </c>
      <c r="BH441" s="214">
        <f>IF(N441="sníž. přenesená",J441,0)</f>
        <v>0</v>
      </c>
      <c r="BI441" s="214">
        <f>IF(N441="nulová",J441,0)</f>
        <v>0</v>
      </c>
      <c r="BJ441" s="19" t="s">
        <v>79</v>
      </c>
      <c r="BK441" s="214">
        <f>ROUND(I441*H441,2)</f>
        <v>0</v>
      </c>
      <c r="BL441" s="19" t="s">
        <v>240</v>
      </c>
      <c r="BM441" s="213" t="s">
        <v>556</v>
      </c>
    </row>
    <row r="442" s="2" customFormat="1">
      <c r="A442" s="40"/>
      <c r="B442" s="41"/>
      <c r="C442" s="42"/>
      <c r="D442" s="215" t="s">
        <v>145</v>
      </c>
      <c r="E442" s="42"/>
      <c r="F442" s="216" t="s">
        <v>557</v>
      </c>
      <c r="G442" s="42"/>
      <c r="H442" s="42"/>
      <c r="I442" s="217"/>
      <c r="J442" s="42"/>
      <c r="K442" s="42"/>
      <c r="L442" s="46"/>
      <c r="M442" s="218"/>
      <c r="N442" s="219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145</v>
      </c>
      <c r="AU442" s="19" t="s">
        <v>81</v>
      </c>
    </row>
    <row r="443" s="13" customFormat="1">
      <c r="A443" s="13"/>
      <c r="B443" s="220"/>
      <c r="C443" s="221"/>
      <c r="D443" s="222" t="s">
        <v>147</v>
      </c>
      <c r="E443" s="223" t="s">
        <v>19</v>
      </c>
      <c r="F443" s="224" t="s">
        <v>245</v>
      </c>
      <c r="G443" s="221"/>
      <c r="H443" s="223" t="s">
        <v>19</v>
      </c>
      <c r="I443" s="225"/>
      <c r="J443" s="221"/>
      <c r="K443" s="221"/>
      <c r="L443" s="226"/>
      <c r="M443" s="227"/>
      <c r="N443" s="228"/>
      <c r="O443" s="228"/>
      <c r="P443" s="228"/>
      <c r="Q443" s="228"/>
      <c r="R443" s="228"/>
      <c r="S443" s="228"/>
      <c r="T443" s="22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0" t="s">
        <v>147</v>
      </c>
      <c r="AU443" s="230" t="s">
        <v>81</v>
      </c>
      <c r="AV443" s="13" t="s">
        <v>79</v>
      </c>
      <c r="AW443" s="13" t="s">
        <v>33</v>
      </c>
      <c r="AX443" s="13" t="s">
        <v>72</v>
      </c>
      <c r="AY443" s="230" t="s">
        <v>135</v>
      </c>
    </row>
    <row r="444" s="14" customFormat="1">
      <c r="A444" s="14"/>
      <c r="B444" s="231"/>
      <c r="C444" s="232"/>
      <c r="D444" s="222" t="s">
        <v>147</v>
      </c>
      <c r="E444" s="233" t="s">
        <v>19</v>
      </c>
      <c r="F444" s="234" t="s">
        <v>524</v>
      </c>
      <c r="G444" s="232"/>
      <c r="H444" s="235">
        <v>2</v>
      </c>
      <c r="I444" s="236"/>
      <c r="J444" s="232"/>
      <c r="K444" s="232"/>
      <c r="L444" s="237"/>
      <c r="M444" s="238"/>
      <c r="N444" s="239"/>
      <c r="O444" s="239"/>
      <c r="P444" s="239"/>
      <c r="Q444" s="239"/>
      <c r="R444" s="239"/>
      <c r="S444" s="239"/>
      <c r="T444" s="24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1" t="s">
        <v>147</v>
      </c>
      <c r="AU444" s="241" t="s">
        <v>81</v>
      </c>
      <c r="AV444" s="14" t="s">
        <v>81</v>
      </c>
      <c r="AW444" s="14" t="s">
        <v>33</v>
      </c>
      <c r="AX444" s="14" t="s">
        <v>72</v>
      </c>
      <c r="AY444" s="241" t="s">
        <v>135</v>
      </c>
    </row>
    <row r="445" s="15" customFormat="1">
      <c r="A445" s="15"/>
      <c r="B445" s="242"/>
      <c r="C445" s="243"/>
      <c r="D445" s="222" t="s">
        <v>147</v>
      </c>
      <c r="E445" s="244" t="s">
        <v>19</v>
      </c>
      <c r="F445" s="245" t="s">
        <v>150</v>
      </c>
      <c r="G445" s="243"/>
      <c r="H445" s="246">
        <v>2</v>
      </c>
      <c r="I445" s="247"/>
      <c r="J445" s="243"/>
      <c r="K445" s="243"/>
      <c r="L445" s="248"/>
      <c r="M445" s="249"/>
      <c r="N445" s="250"/>
      <c r="O445" s="250"/>
      <c r="P445" s="250"/>
      <c r="Q445" s="250"/>
      <c r="R445" s="250"/>
      <c r="S445" s="250"/>
      <c r="T445" s="251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52" t="s">
        <v>147</v>
      </c>
      <c r="AU445" s="252" t="s">
        <v>81</v>
      </c>
      <c r="AV445" s="15" t="s">
        <v>143</v>
      </c>
      <c r="AW445" s="15" t="s">
        <v>33</v>
      </c>
      <c r="AX445" s="15" t="s">
        <v>79</v>
      </c>
      <c r="AY445" s="252" t="s">
        <v>135</v>
      </c>
    </row>
    <row r="446" s="12" customFormat="1" ht="22.8" customHeight="1">
      <c r="A446" s="12"/>
      <c r="B446" s="186"/>
      <c r="C446" s="187"/>
      <c r="D446" s="188" t="s">
        <v>71</v>
      </c>
      <c r="E446" s="200" t="s">
        <v>558</v>
      </c>
      <c r="F446" s="200" t="s">
        <v>559</v>
      </c>
      <c r="G446" s="187"/>
      <c r="H446" s="187"/>
      <c r="I446" s="190"/>
      <c r="J446" s="201">
        <f>BK446</f>
        <v>0</v>
      </c>
      <c r="K446" s="187"/>
      <c r="L446" s="192"/>
      <c r="M446" s="193"/>
      <c r="N446" s="194"/>
      <c r="O446" s="194"/>
      <c r="P446" s="195">
        <f>SUM(P447:P486)</f>
        <v>0</v>
      </c>
      <c r="Q446" s="194"/>
      <c r="R446" s="195">
        <f>SUM(R447:R486)</f>
        <v>0.02596</v>
      </c>
      <c r="S446" s="194"/>
      <c r="T446" s="196">
        <f>SUM(T447:T486)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197" t="s">
        <v>81</v>
      </c>
      <c r="AT446" s="198" t="s">
        <v>71</v>
      </c>
      <c r="AU446" s="198" t="s">
        <v>79</v>
      </c>
      <c r="AY446" s="197" t="s">
        <v>135</v>
      </c>
      <c r="BK446" s="199">
        <f>SUM(BK447:BK486)</f>
        <v>0</v>
      </c>
    </row>
    <row r="447" s="2" customFormat="1" ht="24.15" customHeight="1">
      <c r="A447" s="40"/>
      <c r="B447" s="41"/>
      <c r="C447" s="202" t="s">
        <v>560</v>
      </c>
      <c r="D447" s="202" t="s">
        <v>138</v>
      </c>
      <c r="E447" s="203" t="s">
        <v>561</v>
      </c>
      <c r="F447" s="204" t="s">
        <v>562</v>
      </c>
      <c r="G447" s="205" t="s">
        <v>214</v>
      </c>
      <c r="H447" s="206">
        <v>112</v>
      </c>
      <c r="I447" s="207"/>
      <c r="J447" s="208">
        <f>ROUND(I447*H447,2)</f>
        <v>0</v>
      </c>
      <c r="K447" s="204" t="s">
        <v>142</v>
      </c>
      <c r="L447" s="46"/>
      <c r="M447" s="209" t="s">
        <v>19</v>
      </c>
      <c r="N447" s="210" t="s">
        <v>43</v>
      </c>
      <c r="O447" s="86"/>
      <c r="P447" s="211">
        <f>O447*H447</f>
        <v>0</v>
      </c>
      <c r="Q447" s="211">
        <v>0</v>
      </c>
      <c r="R447" s="211">
        <f>Q447*H447</f>
        <v>0</v>
      </c>
      <c r="S447" s="211">
        <v>0</v>
      </c>
      <c r="T447" s="212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3" t="s">
        <v>240</v>
      </c>
      <c r="AT447" s="213" t="s">
        <v>138</v>
      </c>
      <c r="AU447" s="213" t="s">
        <v>81</v>
      </c>
      <c r="AY447" s="19" t="s">
        <v>135</v>
      </c>
      <c r="BE447" s="214">
        <f>IF(N447="základní",J447,0)</f>
        <v>0</v>
      </c>
      <c r="BF447" s="214">
        <f>IF(N447="snížená",J447,0)</f>
        <v>0</v>
      </c>
      <c r="BG447" s="214">
        <f>IF(N447="zákl. přenesená",J447,0)</f>
        <v>0</v>
      </c>
      <c r="BH447" s="214">
        <f>IF(N447="sníž. přenesená",J447,0)</f>
        <v>0</v>
      </c>
      <c r="BI447" s="214">
        <f>IF(N447="nulová",J447,0)</f>
        <v>0</v>
      </c>
      <c r="BJ447" s="19" t="s">
        <v>79</v>
      </c>
      <c r="BK447" s="214">
        <f>ROUND(I447*H447,2)</f>
        <v>0</v>
      </c>
      <c r="BL447" s="19" t="s">
        <v>240</v>
      </c>
      <c r="BM447" s="213" t="s">
        <v>563</v>
      </c>
    </row>
    <row r="448" s="2" customFormat="1">
      <c r="A448" s="40"/>
      <c r="B448" s="41"/>
      <c r="C448" s="42"/>
      <c r="D448" s="215" t="s">
        <v>145</v>
      </c>
      <c r="E448" s="42"/>
      <c r="F448" s="216" t="s">
        <v>564</v>
      </c>
      <c r="G448" s="42"/>
      <c r="H448" s="42"/>
      <c r="I448" s="217"/>
      <c r="J448" s="42"/>
      <c r="K448" s="42"/>
      <c r="L448" s="46"/>
      <c r="M448" s="218"/>
      <c r="N448" s="219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145</v>
      </c>
      <c r="AU448" s="19" t="s">
        <v>81</v>
      </c>
    </row>
    <row r="449" s="13" customFormat="1">
      <c r="A449" s="13"/>
      <c r="B449" s="220"/>
      <c r="C449" s="221"/>
      <c r="D449" s="222" t="s">
        <v>147</v>
      </c>
      <c r="E449" s="223" t="s">
        <v>19</v>
      </c>
      <c r="F449" s="224" t="s">
        <v>245</v>
      </c>
      <c r="G449" s="221"/>
      <c r="H449" s="223" t="s">
        <v>19</v>
      </c>
      <c r="I449" s="225"/>
      <c r="J449" s="221"/>
      <c r="K449" s="221"/>
      <c r="L449" s="226"/>
      <c r="M449" s="227"/>
      <c r="N449" s="228"/>
      <c r="O449" s="228"/>
      <c r="P449" s="228"/>
      <c r="Q449" s="228"/>
      <c r="R449" s="228"/>
      <c r="S449" s="228"/>
      <c r="T449" s="229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0" t="s">
        <v>147</v>
      </c>
      <c r="AU449" s="230" t="s">
        <v>81</v>
      </c>
      <c r="AV449" s="13" t="s">
        <v>79</v>
      </c>
      <c r="AW449" s="13" t="s">
        <v>33</v>
      </c>
      <c r="AX449" s="13" t="s">
        <v>72</v>
      </c>
      <c r="AY449" s="230" t="s">
        <v>135</v>
      </c>
    </row>
    <row r="450" s="14" customFormat="1">
      <c r="A450" s="14"/>
      <c r="B450" s="231"/>
      <c r="C450" s="232"/>
      <c r="D450" s="222" t="s">
        <v>147</v>
      </c>
      <c r="E450" s="233" t="s">
        <v>19</v>
      </c>
      <c r="F450" s="234" t="s">
        <v>565</v>
      </c>
      <c r="G450" s="232"/>
      <c r="H450" s="235">
        <v>12</v>
      </c>
      <c r="I450" s="236"/>
      <c r="J450" s="232"/>
      <c r="K450" s="232"/>
      <c r="L450" s="237"/>
      <c r="M450" s="238"/>
      <c r="N450" s="239"/>
      <c r="O450" s="239"/>
      <c r="P450" s="239"/>
      <c r="Q450" s="239"/>
      <c r="R450" s="239"/>
      <c r="S450" s="239"/>
      <c r="T450" s="240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1" t="s">
        <v>147</v>
      </c>
      <c r="AU450" s="241" t="s">
        <v>81</v>
      </c>
      <c r="AV450" s="14" t="s">
        <v>81</v>
      </c>
      <c r="AW450" s="14" t="s">
        <v>33</v>
      </c>
      <c r="AX450" s="14" t="s">
        <v>72</v>
      </c>
      <c r="AY450" s="241" t="s">
        <v>135</v>
      </c>
    </row>
    <row r="451" s="13" customFormat="1">
      <c r="A451" s="13"/>
      <c r="B451" s="220"/>
      <c r="C451" s="221"/>
      <c r="D451" s="222" t="s">
        <v>147</v>
      </c>
      <c r="E451" s="223" t="s">
        <v>19</v>
      </c>
      <c r="F451" s="224" t="s">
        <v>566</v>
      </c>
      <c r="G451" s="221"/>
      <c r="H451" s="223" t="s">
        <v>19</v>
      </c>
      <c r="I451" s="225"/>
      <c r="J451" s="221"/>
      <c r="K451" s="221"/>
      <c r="L451" s="226"/>
      <c r="M451" s="227"/>
      <c r="N451" s="228"/>
      <c r="O451" s="228"/>
      <c r="P451" s="228"/>
      <c r="Q451" s="228"/>
      <c r="R451" s="228"/>
      <c r="S451" s="228"/>
      <c r="T451" s="229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0" t="s">
        <v>147</v>
      </c>
      <c r="AU451" s="230" t="s">
        <v>81</v>
      </c>
      <c r="AV451" s="13" t="s">
        <v>79</v>
      </c>
      <c r="AW451" s="13" t="s">
        <v>33</v>
      </c>
      <c r="AX451" s="13" t="s">
        <v>72</v>
      </c>
      <c r="AY451" s="230" t="s">
        <v>135</v>
      </c>
    </row>
    <row r="452" s="14" customFormat="1">
      <c r="A452" s="14"/>
      <c r="B452" s="231"/>
      <c r="C452" s="232"/>
      <c r="D452" s="222" t="s">
        <v>147</v>
      </c>
      <c r="E452" s="233" t="s">
        <v>19</v>
      </c>
      <c r="F452" s="234" t="s">
        <v>567</v>
      </c>
      <c r="G452" s="232"/>
      <c r="H452" s="235">
        <v>100</v>
      </c>
      <c r="I452" s="236"/>
      <c r="J452" s="232"/>
      <c r="K452" s="232"/>
      <c r="L452" s="237"/>
      <c r="M452" s="238"/>
      <c r="N452" s="239"/>
      <c r="O452" s="239"/>
      <c r="P452" s="239"/>
      <c r="Q452" s="239"/>
      <c r="R452" s="239"/>
      <c r="S452" s="239"/>
      <c r="T452" s="24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1" t="s">
        <v>147</v>
      </c>
      <c r="AU452" s="241" t="s">
        <v>81</v>
      </c>
      <c r="AV452" s="14" t="s">
        <v>81</v>
      </c>
      <c r="AW452" s="14" t="s">
        <v>33</v>
      </c>
      <c r="AX452" s="14" t="s">
        <v>72</v>
      </c>
      <c r="AY452" s="241" t="s">
        <v>135</v>
      </c>
    </row>
    <row r="453" s="15" customFormat="1">
      <c r="A453" s="15"/>
      <c r="B453" s="242"/>
      <c r="C453" s="243"/>
      <c r="D453" s="222" t="s">
        <v>147</v>
      </c>
      <c r="E453" s="244" t="s">
        <v>19</v>
      </c>
      <c r="F453" s="245" t="s">
        <v>150</v>
      </c>
      <c r="G453" s="243"/>
      <c r="H453" s="246">
        <v>112</v>
      </c>
      <c r="I453" s="247"/>
      <c r="J453" s="243"/>
      <c r="K453" s="243"/>
      <c r="L453" s="248"/>
      <c r="M453" s="249"/>
      <c r="N453" s="250"/>
      <c r="O453" s="250"/>
      <c r="P453" s="250"/>
      <c r="Q453" s="250"/>
      <c r="R453" s="250"/>
      <c r="S453" s="250"/>
      <c r="T453" s="251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52" t="s">
        <v>147</v>
      </c>
      <c r="AU453" s="252" t="s">
        <v>81</v>
      </c>
      <c r="AV453" s="15" t="s">
        <v>143</v>
      </c>
      <c r="AW453" s="15" t="s">
        <v>33</v>
      </c>
      <c r="AX453" s="15" t="s">
        <v>79</v>
      </c>
      <c r="AY453" s="252" t="s">
        <v>135</v>
      </c>
    </row>
    <row r="454" s="2" customFormat="1" ht="16.5" customHeight="1">
      <c r="A454" s="40"/>
      <c r="B454" s="41"/>
      <c r="C454" s="253" t="s">
        <v>568</v>
      </c>
      <c r="D454" s="253" t="s">
        <v>248</v>
      </c>
      <c r="E454" s="254" t="s">
        <v>569</v>
      </c>
      <c r="F454" s="255" t="s">
        <v>570</v>
      </c>
      <c r="G454" s="256" t="s">
        <v>214</v>
      </c>
      <c r="H454" s="257">
        <v>117.59999999999999</v>
      </c>
      <c r="I454" s="258"/>
      <c r="J454" s="259">
        <f>ROUND(I454*H454,2)</f>
        <v>0</v>
      </c>
      <c r="K454" s="255" t="s">
        <v>142</v>
      </c>
      <c r="L454" s="260"/>
      <c r="M454" s="261" t="s">
        <v>19</v>
      </c>
      <c r="N454" s="262" t="s">
        <v>43</v>
      </c>
      <c r="O454" s="86"/>
      <c r="P454" s="211">
        <f>O454*H454</f>
        <v>0</v>
      </c>
      <c r="Q454" s="211">
        <v>0.00010000000000000001</v>
      </c>
      <c r="R454" s="211">
        <f>Q454*H454</f>
        <v>0.01176</v>
      </c>
      <c r="S454" s="211">
        <v>0</v>
      </c>
      <c r="T454" s="212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3" t="s">
        <v>342</v>
      </c>
      <c r="AT454" s="213" t="s">
        <v>248</v>
      </c>
      <c r="AU454" s="213" t="s">
        <v>81</v>
      </c>
      <c r="AY454" s="19" t="s">
        <v>135</v>
      </c>
      <c r="BE454" s="214">
        <f>IF(N454="základní",J454,0)</f>
        <v>0</v>
      </c>
      <c r="BF454" s="214">
        <f>IF(N454="snížená",J454,0)</f>
        <v>0</v>
      </c>
      <c r="BG454" s="214">
        <f>IF(N454="zákl. přenesená",J454,0)</f>
        <v>0</v>
      </c>
      <c r="BH454" s="214">
        <f>IF(N454="sníž. přenesená",J454,0)</f>
        <v>0</v>
      </c>
      <c r="BI454" s="214">
        <f>IF(N454="nulová",J454,0)</f>
        <v>0</v>
      </c>
      <c r="BJ454" s="19" t="s">
        <v>79</v>
      </c>
      <c r="BK454" s="214">
        <f>ROUND(I454*H454,2)</f>
        <v>0</v>
      </c>
      <c r="BL454" s="19" t="s">
        <v>240</v>
      </c>
      <c r="BM454" s="213" t="s">
        <v>571</v>
      </c>
    </row>
    <row r="455" s="2" customFormat="1">
      <c r="A455" s="40"/>
      <c r="B455" s="41"/>
      <c r="C455" s="42"/>
      <c r="D455" s="215" t="s">
        <v>145</v>
      </c>
      <c r="E455" s="42"/>
      <c r="F455" s="216" t="s">
        <v>572</v>
      </c>
      <c r="G455" s="42"/>
      <c r="H455" s="42"/>
      <c r="I455" s="217"/>
      <c r="J455" s="42"/>
      <c r="K455" s="42"/>
      <c r="L455" s="46"/>
      <c r="M455" s="218"/>
      <c r="N455" s="219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145</v>
      </c>
      <c r="AU455" s="19" t="s">
        <v>81</v>
      </c>
    </row>
    <row r="456" s="13" customFormat="1">
      <c r="A456" s="13"/>
      <c r="B456" s="220"/>
      <c r="C456" s="221"/>
      <c r="D456" s="222" t="s">
        <v>147</v>
      </c>
      <c r="E456" s="223" t="s">
        <v>19</v>
      </c>
      <c r="F456" s="224" t="s">
        <v>245</v>
      </c>
      <c r="G456" s="221"/>
      <c r="H456" s="223" t="s">
        <v>19</v>
      </c>
      <c r="I456" s="225"/>
      <c r="J456" s="221"/>
      <c r="K456" s="221"/>
      <c r="L456" s="226"/>
      <c r="M456" s="227"/>
      <c r="N456" s="228"/>
      <c r="O456" s="228"/>
      <c r="P456" s="228"/>
      <c r="Q456" s="228"/>
      <c r="R456" s="228"/>
      <c r="S456" s="228"/>
      <c r="T456" s="229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0" t="s">
        <v>147</v>
      </c>
      <c r="AU456" s="230" t="s">
        <v>81</v>
      </c>
      <c r="AV456" s="13" t="s">
        <v>79</v>
      </c>
      <c r="AW456" s="13" t="s">
        <v>33</v>
      </c>
      <c r="AX456" s="13" t="s">
        <v>72</v>
      </c>
      <c r="AY456" s="230" t="s">
        <v>135</v>
      </c>
    </row>
    <row r="457" s="14" customFormat="1">
      <c r="A457" s="14"/>
      <c r="B457" s="231"/>
      <c r="C457" s="232"/>
      <c r="D457" s="222" t="s">
        <v>147</v>
      </c>
      <c r="E457" s="233" t="s">
        <v>19</v>
      </c>
      <c r="F457" s="234" t="s">
        <v>565</v>
      </c>
      <c r="G457" s="232"/>
      <c r="H457" s="235">
        <v>12</v>
      </c>
      <c r="I457" s="236"/>
      <c r="J457" s="232"/>
      <c r="K457" s="232"/>
      <c r="L457" s="237"/>
      <c r="M457" s="238"/>
      <c r="N457" s="239"/>
      <c r="O457" s="239"/>
      <c r="P457" s="239"/>
      <c r="Q457" s="239"/>
      <c r="R457" s="239"/>
      <c r="S457" s="239"/>
      <c r="T457" s="240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1" t="s">
        <v>147</v>
      </c>
      <c r="AU457" s="241" t="s">
        <v>81</v>
      </c>
      <c r="AV457" s="14" t="s">
        <v>81</v>
      </c>
      <c r="AW457" s="14" t="s">
        <v>33</v>
      </c>
      <c r="AX457" s="14" t="s">
        <v>72</v>
      </c>
      <c r="AY457" s="241" t="s">
        <v>135</v>
      </c>
    </row>
    <row r="458" s="13" customFormat="1">
      <c r="A458" s="13"/>
      <c r="B458" s="220"/>
      <c r="C458" s="221"/>
      <c r="D458" s="222" t="s">
        <v>147</v>
      </c>
      <c r="E458" s="223" t="s">
        <v>19</v>
      </c>
      <c r="F458" s="224" t="s">
        <v>566</v>
      </c>
      <c r="G458" s="221"/>
      <c r="H458" s="223" t="s">
        <v>19</v>
      </c>
      <c r="I458" s="225"/>
      <c r="J458" s="221"/>
      <c r="K458" s="221"/>
      <c r="L458" s="226"/>
      <c r="M458" s="227"/>
      <c r="N458" s="228"/>
      <c r="O458" s="228"/>
      <c r="P458" s="228"/>
      <c r="Q458" s="228"/>
      <c r="R458" s="228"/>
      <c r="S458" s="228"/>
      <c r="T458" s="229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0" t="s">
        <v>147</v>
      </c>
      <c r="AU458" s="230" t="s">
        <v>81</v>
      </c>
      <c r="AV458" s="13" t="s">
        <v>79</v>
      </c>
      <c r="AW458" s="13" t="s">
        <v>33</v>
      </c>
      <c r="AX458" s="13" t="s">
        <v>72</v>
      </c>
      <c r="AY458" s="230" t="s">
        <v>135</v>
      </c>
    </row>
    <row r="459" s="14" customFormat="1">
      <c r="A459" s="14"/>
      <c r="B459" s="231"/>
      <c r="C459" s="232"/>
      <c r="D459" s="222" t="s">
        <v>147</v>
      </c>
      <c r="E459" s="233" t="s">
        <v>19</v>
      </c>
      <c r="F459" s="234" t="s">
        <v>567</v>
      </c>
      <c r="G459" s="232"/>
      <c r="H459" s="235">
        <v>100</v>
      </c>
      <c r="I459" s="236"/>
      <c r="J459" s="232"/>
      <c r="K459" s="232"/>
      <c r="L459" s="237"/>
      <c r="M459" s="238"/>
      <c r="N459" s="239"/>
      <c r="O459" s="239"/>
      <c r="P459" s="239"/>
      <c r="Q459" s="239"/>
      <c r="R459" s="239"/>
      <c r="S459" s="239"/>
      <c r="T459" s="24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1" t="s">
        <v>147</v>
      </c>
      <c r="AU459" s="241" t="s">
        <v>81</v>
      </c>
      <c r="AV459" s="14" t="s">
        <v>81</v>
      </c>
      <c r="AW459" s="14" t="s">
        <v>33</v>
      </c>
      <c r="AX459" s="14" t="s">
        <v>72</v>
      </c>
      <c r="AY459" s="241" t="s">
        <v>135</v>
      </c>
    </row>
    <row r="460" s="15" customFormat="1">
      <c r="A460" s="15"/>
      <c r="B460" s="242"/>
      <c r="C460" s="243"/>
      <c r="D460" s="222" t="s">
        <v>147</v>
      </c>
      <c r="E460" s="244" t="s">
        <v>19</v>
      </c>
      <c r="F460" s="245" t="s">
        <v>150</v>
      </c>
      <c r="G460" s="243"/>
      <c r="H460" s="246">
        <v>112</v>
      </c>
      <c r="I460" s="247"/>
      <c r="J460" s="243"/>
      <c r="K460" s="243"/>
      <c r="L460" s="248"/>
      <c r="M460" s="249"/>
      <c r="N460" s="250"/>
      <c r="O460" s="250"/>
      <c r="P460" s="250"/>
      <c r="Q460" s="250"/>
      <c r="R460" s="250"/>
      <c r="S460" s="250"/>
      <c r="T460" s="251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52" t="s">
        <v>147</v>
      </c>
      <c r="AU460" s="252" t="s">
        <v>81</v>
      </c>
      <c r="AV460" s="15" t="s">
        <v>143</v>
      </c>
      <c r="AW460" s="15" t="s">
        <v>33</v>
      </c>
      <c r="AX460" s="15" t="s">
        <v>79</v>
      </c>
      <c r="AY460" s="252" t="s">
        <v>135</v>
      </c>
    </row>
    <row r="461" s="14" customFormat="1">
      <c r="A461" s="14"/>
      <c r="B461" s="231"/>
      <c r="C461" s="232"/>
      <c r="D461" s="222" t="s">
        <v>147</v>
      </c>
      <c r="E461" s="232"/>
      <c r="F461" s="234" t="s">
        <v>573</v>
      </c>
      <c r="G461" s="232"/>
      <c r="H461" s="235">
        <v>117.59999999999999</v>
      </c>
      <c r="I461" s="236"/>
      <c r="J461" s="232"/>
      <c r="K461" s="232"/>
      <c r="L461" s="237"/>
      <c r="M461" s="238"/>
      <c r="N461" s="239"/>
      <c r="O461" s="239"/>
      <c r="P461" s="239"/>
      <c r="Q461" s="239"/>
      <c r="R461" s="239"/>
      <c r="S461" s="239"/>
      <c r="T461" s="240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1" t="s">
        <v>147</v>
      </c>
      <c r="AU461" s="241" t="s">
        <v>81</v>
      </c>
      <c r="AV461" s="14" t="s">
        <v>81</v>
      </c>
      <c r="AW461" s="14" t="s">
        <v>4</v>
      </c>
      <c r="AX461" s="14" t="s">
        <v>79</v>
      </c>
      <c r="AY461" s="241" t="s">
        <v>135</v>
      </c>
    </row>
    <row r="462" s="2" customFormat="1" ht="24.15" customHeight="1">
      <c r="A462" s="40"/>
      <c r="B462" s="41"/>
      <c r="C462" s="202" t="s">
        <v>574</v>
      </c>
      <c r="D462" s="202" t="s">
        <v>138</v>
      </c>
      <c r="E462" s="203" t="s">
        <v>575</v>
      </c>
      <c r="F462" s="204" t="s">
        <v>576</v>
      </c>
      <c r="G462" s="205" t="s">
        <v>214</v>
      </c>
      <c r="H462" s="206">
        <v>100</v>
      </c>
      <c r="I462" s="207"/>
      <c r="J462" s="208">
        <f>ROUND(I462*H462,2)</f>
        <v>0</v>
      </c>
      <c r="K462" s="204" t="s">
        <v>142</v>
      </c>
      <c r="L462" s="46"/>
      <c r="M462" s="209" t="s">
        <v>19</v>
      </c>
      <c r="N462" s="210" t="s">
        <v>43</v>
      </c>
      <c r="O462" s="86"/>
      <c r="P462" s="211">
        <f>O462*H462</f>
        <v>0</v>
      </c>
      <c r="Q462" s="211">
        <v>0</v>
      </c>
      <c r="R462" s="211">
        <f>Q462*H462</f>
        <v>0</v>
      </c>
      <c r="S462" s="211">
        <v>0</v>
      </c>
      <c r="T462" s="212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3" t="s">
        <v>240</v>
      </c>
      <c r="AT462" s="213" t="s">
        <v>138</v>
      </c>
      <c r="AU462" s="213" t="s">
        <v>81</v>
      </c>
      <c r="AY462" s="19" t="s">
        <v>135</v>
      </c>
      <c r="BE462" s="214">
        <f>IF(N462="základní",J462,0)</f>
        <v>0</v>
      </c>
      <c r="BF462" s="214">
        <f>IF(N462="snížená",J462,0)</f>
        <v>0</v>
      </c>
      <c r="BG462" s="214">
        <f>IF(N462="zákl. přenesená",J462,0)</f>
        <v>0</v>
      </c>
      <c r="BH462" s="214">
        <f>IF(N462="sníž. přenesená",J462,0)</f>
        <v>0</v>
      </c>
      <c r="BI462" s="214">
        <f>IF(N462="nulová",J462,0)</f>
        <v>0</v>
      </c>
      <c r="BJ462" s="19" t="s">
        <v>79</v>
      </c>
      <c r="BK462" s="214">
        <f>ROUND(I462*H462,2)</f>
        <v>0</v>
      </c>
      <c r="BL462" s="19" t="s">
        <v>240</v>
      </c>
      <c r="BM462" s="213" t="s">
        <v>577</v>
      </c>
    </row>
    <row r="463" s="2" customFormat="1">
      <c r="A463" s="40"/>
      <c r="B463" s="41"/>
      <c r="C463" s="42"/>
      <c r="D463" s="215" t="s">
        <v>145</v>
      </c>
      <c r="E463" s="42"/>
      <c r="F463" s="216" t="s">
        <v>578</v>
      </c>
      <c r="G463" s="42"/>
      <c r="H463" s="42"/>
      <c r="I463" s="217"/>
      <c r="J463" s="42"/>
      <c r="K463" s="42"/>
      <c r="L463" s="46"/>
      <c r="M463" s="218"/>
      <c r="N463" s="219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145</v>
      </c>
      <c r="AU463" s="19" t="s">
        <v>81</v>
      </c>
    </row>
    <row r="464" s="13" customFormat="1">
      <c r="A464" s="13"/>
      <c r="B464" s="220"/>
      <c r="C464" s="221"/>
      <c r="D464" s="222" t="s">
        <v>147</v>
      </c>
      <c r="E464" s="223" t="s">
        <v>19</v>
      </c>
      <c r="F464" s="224" t="s">
        <v>566</v>
      </c>
      <c r="G464" s="221"/>
      <c r="H464" s="223" t="s">
        <v>19</v>
      </c>
      <c r="I464" s="225"/>
      <c r="J464" s="221"/>
      <c r="K464" s="221"/>
      <c r="L464" s="226"/>
      <c r="M464" s="227"/>
      <c r="N464" s="228"/>
      <c r="O464" s="228"/>
      <c r="P464" s="228"/>
      <c r="Q464" s="228"/>
      <c r="R464" s="228"/>
      <c r="S464" s="228"/>
      <c r="T464" s="22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0" t="s">
        <v>147</v>
      </c>
      <c r="AU464" s="230" t="s">
        <v>81</v>
      </c>
      <c r="AV464" s="13" t="s">
        <v>79</v>
      </c>
      <c r="AW464" s="13" t="s">
        <v>33</v>
      </c>
      <c r="AX464" s="13" t="s">
        <v>72</v>
      </c>
      <c r="AY464" s="230" t="s">
        <v>135</v>
      </c>
    </row>
    <row r="465" s="14" customFormat="1">
      <c r="A465" s="14"/>
      <c r="B465" s="231"/>
      <c r="C465" s="232"/>
      <c r="D465" s="222" t="s">
        <v>147</v>
      </c>
      <c r="E465" s="233" t="s">
        <v>19</v>
      </c>
      <c r="F465" s="234" t="s">
        <v>567</v>
      </c>
      <c r="G465" s="232"/>
      <c r="H465" s="235">
        <v>100</v>
      </c>
      <c r="I465" s="236"/>
      <c r="J465" s="232"/>
      <c r="K465" s="232"/>
      <c r="L465" s="237"/>
      <c r="M465" s="238"/>
      <c r="N465" s="239"/>
      <c r="O465" s="239"/>
      <c r="P465" s="239"/>
      <c r="Q465" s="239"/>
      <c r="R465" s="239"/>
      <c r="S465" s="239"/>
      <c r="T465" s="24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1" t="s">
        <v>147</v>
      </c>
      <c r="AU465" s="241" t="s">
        <v>81</v>
      </c>
      <c r="AV465" s="14" t="s">
        <v>81</v>
      </c>
      <c r="AW465" s="14" t="s">
        <v>33</v>
      </c>
      <c r="AX465" s="14" t="s">
        <v>72</v>
      </c>
      <c r="AY465" s="241" t="s">
        <v>135</v>
      </c>
    </row>
    <row r="466" s="15" customFormat="1">
      <c r="A466" s="15"/>
      <c r="B466" s="242"/>
      <c r="C466" s="243"/>
      <c r="D466" s="222" t="s">
        <v>147</v>
      </c>
      <c r="E466" s="244" t="s">
        <v>19</v>
      </c>
      <c r="F466" s="245" t="s">
        <v>150</v>
      </c>
      <c r="G466" s="243"/>
      <c r="H466" s="246">
        <v>100</v>
      </c>
      <c r="I466" s="247"/>
      <c r="J466" s="243"/>
      <c r="K466" s="243"/>
      <c r="L466" s="248"/>
      <c r="M466" s="249"/>
      <c r="N466" s="250"/>
      <c r="O466" s="250"/>
      <c r="P466" s="250"/>
      <c r="Q466" s="250"/>
      <c r="R466" s="250"/>
      <c r="S466" s="250"/>
      <c r="T466" s="251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52" t="s">
        <v>147</v>
      </c>
      <c r="AU466" s="252" t="s">
        <v>81</v>
      </c>
      <c r="AV466" s="15" t="s">
        <v>143</v>
      </c>
      <c r="AW466" s="15" t="s">
        <v>33</v>
      </c>
      <c r="AX466" s="15" t="s">
        <v>79</v>
      </c>
      <c r="AY466" s="252" t="s">
        <v>135</v>
      </c>
    </row>
    <row r="467" s="2" customFormat="1" ht="16.5" customHeight="1">
      <c r="A467" s="40"/>
      <c r="B467" s="41"/>
      <c r="C467" s="253" t="s">
        <v>579</v>
      </c>
      <c r="D467" s="253" t="s">
        <v>248</v>
      </c>
      <c r="E467" s="254" t="s">
        <v>580</v>
      </c>
      <c r="F467" s="255" t="s">
        <v>581</v>
      </c>
      <c r="G467" s="256" t="s">
        <v>214</v>
      </c>
      <c r="H467" s="257">
        <v>115</v>
      </c>
      <c r="I467" s="258"/>
      <c r="J467" s="259">
        <f>ROUND(I467*H467,2)</f>
        <v>0</v>
      </c>
      <c r="K467" s="255" t="s">
        <v>142</v>
      </c>
      <c r="L467" s="260"/>
      <c r="M467" s="261" t="s">
        <v>19</v>
      </c>
      <c r="N467" s="262" t="s">
        <v>43</v>
      </c>
      <c r="O467" s="86"/>
      <c r="P467" s="211">
        <f>O467*H467</f>
        <v>0</v>
      </c>
      <c r="Q467" s="211">
        <v>0.00012</v>
      </c>
      <c r="R467" s="211">
        <f>Q467*H467</f>
        <v>0.0138</v>
      </c>
      <c r="S467" s="211">
        <v>0</v>
      </c>
      <c r="T467" s="212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3" t="s">
        <v>342</v>
      </c>
      <c r="AT467" s="213" t="s">
        <v>248</v>
      </c>
      <c r="AU467" s="213" t="s">
        <v>81</v>
      </c>
      <c r="AY467" s="19" t="s">
        <v>135</v>
      </c>
      <c r="BE467" s="214">
        <f>IF(N467="základní",J467,0)</f>
        <v>0</v>
      </c>
      <c r="BF467" s="214">
        <f>IF(N467="snížená",J467,0)</f>
        <v>0</v>
      </c>
      <c r="BG467" s="214">
        <f>IF(N467="zákl. přenesená",J467,0)</f>
        <v>0</v>
      </c>
      <c r="BH467" s="214">
        <f>IF(N467="sníž. přenesená",J467,0)</f>
        <v>0</v>
      </c>
      <c r="BI467" s="214">
        <f>IF(N467="nulová",J467,0)</f>
        <v>0</v>
      </c>
      <c r="BJ467" s="19" t="s">
        <v>79</v>
      </c>
      <c r="BK467" s="214">
        <f>ROUND(I467*H467,2)</f>
        <v>0</v>
      </c>
      <c r="BL467" s="19" t="s">
        <v>240</v>
      </c>
      <c r="BM467" s="213" t="s">
        <v>582</v>
      </c>
    </row>
    <row r="468" s="2" customFormat="1">
      <c r="A468" s="40"/>
      <c r="B468" s="41"/>
      <c r="C468" s="42"/>
      <c r="D468" s="215" t="s">
        <v>145</v>
      </c>
      <c r="E468" s="42"/>
      <c r="F468" s="216" t="s">
        <v>583</v>
      </c>
      <c r="G468" s="42"/>
      <c r="H468" s="42"/>
      <c r="I468" s="217"/>
      <c r="J468" s="42"/>
      <c r="K468" s="42"/>
      <c r="L468" s="46"/>
      <c r="M468" s="218"/>
      <c r="N468" s="219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145</v>
      </c>
      <c r="AU468" s="19" t="s">
        <v>81</v>
      </c>
    </row>
    <row r="469" s="13" customFormat="1">
      <c r="A469" s="13"/>
      <c r="B469" s="220"/>
      <c r="C469" s="221"/>
      <c r="D469" s="222" t="s">
        <v>147</v>
      </c>
      <c r="E469" s="223" t="s">
        <v>19</v>
      </c>
      <c r="F469" s="224" t="s">
        <v>566</v>
      </c>
      <c r="G469" s="221"/>
      <c r="H469" s="223" t="s">
        <v>19</v>
      </c>
      <c r="I469" s="225"/>
      <c r="J469" s="221"/>
      <c r="K469" s="221"/>
      <c r="L469" s="226"/>
      <c r="M469" s="227"/>
      <c r="N469" s="228"/>
      <c r="O469" s="228"/>
      <c r="P469" s="228"/>
      <c r="Q469" s="228"/>
      <c r="R469" s="228"/>
      <c r="S469" s="228"/>
      <c r="T469" s="229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0" t="s">
        <v>147</v>
      </c>
      <c r="AU469" s="230" t="s">
        <v>81</v>
      </c>
      <c r="AV469" s="13" t="s">
        <v>79</v>
      </c>
      <c r="AW469" s="13" t="s">
        <v>33</v>
      </c>
      <c r="AX469" s="13" t="s">
        <v>72</v>
      </c>
      <c r="AY469" s="230" t="s">
        <v>135</v>
      </c>
    </row>
    <row r="470" s="14" customFormat="1">
      <c r="A470" s="14"/>
      <c r="B470" s="231"/>
      <c r="C470" s="232"/>
      <c r="D470" s="222" t="s">
        <v>147</v>
      </c>
      <c r="E470" s="233" t="s">
        <v>19</v>
      </c>
      <c r="F470" s="234" t="s">
        <v>567</v>
      </c>
      <c r="G470" s="232"/>
      <c r="H470" s="235">
        <v>100</v>
      </c>
      <c r="I470" s="236"/>
      <c r="J470" s="232"/>
      <c r="K470" s="232"/>
      <c r="L470" s="237"/>
      <c r="M470" s="238"/>
      <c r="N470" s="239"/>
      <c r="O470" s="239"/>
      <c r="P470" s="239"/>
      <c r="Q470" s="239"/>
      <c r="R470" s="239"/>
      <c r="S470" s="239"/>
      <c r="T470" s="24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1" t="s">
        <v>147</v>
      </c>
      <c r="AU470" s="241" t="s">
        <v>81</v>
      </c>
      <c r="AV470" s="14" t="s">
        <v>81</v>
      </c>
      <c r="AW470" s="14" t="s">
        <v>33</v>
      </c>
      <c r="AX470" s="14" t="s">
        <v>72</v>
      </c>
      <c r="AY470" s="241" t="s">
        <v>135</v>
      </c>
    </row>
    <row r="471" s="15" customFormat="1">
      <c r="A471" s="15"/>
      <c r="B471" s="242"/>
      <c r="C471" s="243"/>
      <c r="D471" s="222" t="s">
        <v>147</v>
      </c>
      <c r="E471" s="244" t="s">
        <v>19</v>
      </c>
      <c r="F471" s="245" t="s">
        <v>150</v>
      </c>
      <c r="G471" s="243"/>
      <c r="H471" s="246">
        <v>100</v>
      </c>
      <c r="I471" s="247"/>
      <c r="J471" s="243"/>
      <c r="K471" s="243"/>
      <c r="L471" s="248"/>
      <c r="M471" s="249"/>
      <c r="N471" s="250"/>
      <c r="O471" s="250"/>
      <c r="P471" s="250"/>
      <c r="Q471" s="250"/>
      <c r="R471" s="250"/>
      <c r="S471" s="250"/>
      <c r="T471" s="251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52" t="s">
        <v>147</v>
      </c>
      <c r="AU471" s="252" t="s">
        <v>81</v>
      </c>
      <c r="AV471" s="15" t="s">
        <v>143</v>
      </c>
      <c r="AW471" s="15" t="s">
        <v>33</v>
      </c>
      <c r="AX471" s="15" t="s">
        <v>79</v>
      </c>
      <c r="AY471" s="252" t="s">
        <v>135</v>
      </c>
    </row>
    <row r="472" s="14" customFormat="1">
      <c r="A472" s="14"/>
      <c r="B472" s="231"/>
      <c r="C472" s="232"/>
      <c r="D472" s="222" t="s">
        <v>147</v>
      </c>
      <c r="E472" s="232"/>
      <c r="F472" s="234" t="s">
        <v>584</v>
      </c>
      <c r="G472" s="232"/>
      <c r="H472" s="235">
        <v>115</v>
      </c>
      <c r="I472" s="236"/>
      <c r="J472" s="232"/>
      <c r="K472" s="232"/>
      <c r="L472" s="237"/>
      <c r="M472" s="238"/>
      <c r="N472" s="239"/>
      <c r="O472" s="239"/>
      <c r="P472" s="239"/>
      <c r="Q472" s="239"/>
      <c r="R472" s="239"/>
      <c r="S472" s="239"/>
      <c r="T472" s="240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1" t="s">
        <v>147</v>
      </c>
      <c r="AU472" s="241" t="s">
        <v>81</v>
      </c>
      <c r="AV472" s="14" t="s">
        <v>81</v>
      </c>
      <c r="AW472" s="14" t="s">
        <v>4</v>
      </c>
      <c r="AX472" s="14" t="s">
        <v>79</v>
      </c>
      <c r="AY472" s="241" t="s">
        <v>135</v>
      </c>
    </row>
    <row r="473" s="2" customFormat="1" ht="16.5" customHeight="1">
      <c r="A473" s="40"/>
      <c r="B473" s="41"/>
      <c r="C473" s="202" t="s">
        <v>585</v>
      </c>
      <c r="D473" s="202" t="s">
        <v>138</v>
      </c>
      <c r="E473" s="203" t="s">
        <v>586</v>
      </c>
      <c r="F473" s="204" t="s">
        <v>587</v>
      </c>
      <c r="G473" s="205" t="s">
        <v>256</v>
      </c>
      <c r="H473" s="206">
        <v>1</v>
      </c>
      <c r="I473" s="207"/>
      <c r="J473" s="208">
        <f>ROUND(I473*H473,2)</f>
        <v>0</v>
      </c>
      <c r="K473" s="204" t="s">
        <v>142</v>
      </c>
      <c r="L473" s="46"/>
      <c r="M473" s="209" t="s">
        <v>19</v>
      </c>
      <c r="N473" s="210" t="s">
        <v>43</v>
      </c>
      <c r="O473" s="86"/>
      <c r="P473" s="211">
        <f>O473*H473</f>
        <v>0</v>
      </c>
      <c r="Q473" s="211">
        <v>0</v>
      </c>
      <c r="R473" s="211">
        <f>Q473*H473</f>
        <v>0</v>
      </c>
      <c r="S473" s="211">
        <v>0</v>
      </c>
      <c r="T473" s="212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3" t="s">
        <v>240</v>
      </c>
      <c r="AT473" s="213" t="s">
        <v>138</v>
      </c>
      <c r="AU473" s="213" t="s">
        <v>81</v>
      </c>
      <c r="AY473" s="19" t="s">
        <v>135</v>
      </c>
      <c r="BE473" s="214">
        <f>IF(N473="základní",J473,0)</f>
        <v>0</v>
      </c>
      <c r="BF473" s="214">
        <f>IF(N473="snížená",J473,0)</f>
        <v>0</v>
      </c>
      <c r="BG473" s="214">
        <f>IF(N473="zákl. přenesená",J473,0)</f>
        <v>0</v>
      </c>
      <c r="BH473" s="214">
        <f>IF(N473="sníž. přenesená",J473,0)</f>
        <v>0</v>
      </c>
      <c r="BI473" s="214">
        <f>IF(N473="nulová",J473,0)</f>
        <v>0</v>
      </c>
      <c r="BJ473" s="19" t="s">
        <v>79</v>
      </c>
      <c r="BK473" s="214">
        <f>ROUND(I473*H473,2)</f>
        <v>0</v>
      </c>
      <c r="BL473" s="19" t="s">
        <v>240</v>
      </c>
      <c r="BM473" s="213" t="s">
        <v>588</v>
      </c>
    </row>
    <row r="474" s="2" customFormat="1">
      <c r="A474" s="40"/>
      <c r="B474" s="41"/>
      <c r="C474" s="42"/>
      <c r="D474" s="215" t="s">
        <v>145</v>
      </c>
      <c r="E474" s="42"/>
      <c r="F474" s="216" t="s">
        <v>589</v>
      </c>
      <c r="G474" s="42"/>
      <c r="H474" s="42"/>
      <c r="I474" s="217"/>
      <c r="J474" s="42"/>
      <c r="K474" s="42"/>
      <c r="L474" s="46"/>
      <c r="M474" s="218"/>
      <c r="N474" s="219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145</v>
      </c>
      <c r="AU474" s="19" t="s">
        <v>81</v>
      </c>
    </row>
    <row r="475" s="14" customFormat="1">
      <c r="A475" s="14"/>
      <c r="B475" s="231"/>
      <c r="C475" s="232"/>
      <c r="D475" s="222" t="s">
        <v>147</v>
      </c>
      <c r="E475" s="233" t="s">
        <v>19</v>
      </c>
      <c r="F475" s="234" t="s">
        <v>79</v>
      </c>
      <c r="G475" s="232"/>
      <c r="H475" s="235">
        <v>1</v>
      </c>
      <c r="I475" s="236"/>
      <c r="J475" s="232"/>
      <c r="K475" s="232"/>
      <c r="L475" s="237"/>
      <c r="M475" s="238"/>
      <c r="N475" s="239"/>
      <c r="O475" s="239"/>
      <c r="P475" s="239"/>
      <c r="Q475" s="239"/>
      <c r="R475" s="239"/>
      <c r="S475" s="239"/>
      <c r="T475" s="240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1" t="s">
        <v>147</v>
      </c>
      <c r="AU475" s="241" t="s">
        <v>81</v>
      </c>
      <c r="AV475" s="14" t="s">
        <v>81</v>
      </c>
      <c r="AW475" s="14" t="s">
        <v>33</v>
      </c>
      <c r="AX475" s="14" t="s">
        <v>72</v>
      </c>
      <c r="AY475" s="241" t="s">
        <v>135</v>
      </c>
    </row>
    <row r="476" s="15" customFormat="1">
      <c r="A476" s="15"/>
      <c r="B476" s="242"/>
      <c r="C476" s="243"/>
      <c r="D476" s="222" t="s">
        <v>147</v>
      </c>
      <c r="E476" s="244" t="s">
        <v>19</v>
      </c>
      <c r="F476" s="245" t="s">
        <v>150</v>
      </c>
      <c r="G476" s="243"/>
      <c r="H476" s="246">
        <v>1</v>
      </c>
      <c r="I476" s="247"/>
      <c r="J476" s="243"/>
      <c r="K476" s="243"/>
      <c r="L476" s="248"/>
      <c r="M476" s="249"/>
      <c r="N476" s="250"/>
      <c r="O476" s="250"/>
      <c r="P476" s="250"/>
      <c r="Q476" s="250"/>
      <c r="R476" s="250"/>
      <c r="S476" s="250"/>
      <c r="T476" s="251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52" t="s">
        <v>147</v>
      </c>
      <c r="AU476" s="252" t="s">
        <v>81</v>
      </c>
      <c r="AV476" s="15" t="s">
        <v>143</v>
      </c>
      <c r="AW476" s="15" t="s">
        <v>33</v>
      </c>
      <c r="AX476" s="15" t="s">
        <v>79</v>
      </c>
      <c r="AY476" s="252" t="s">
        <v>135</v>
      </c>
    </row>
    <row r="477" s="2" customFormat="1" ht="16.5" customHeight="1">
      <c r="A477" s="40"/>
      <c r="B477" s="41"/>
      <c r="C477" s="253" t="s">
        <v>590</v>
      </c>
      <c r="D477" s="253" t="s">
        <v>248</v>
      </c>
      <c r="E477" s="254" t="s">
        <v>591</v>
      </c>
      <c r="F477" s="255" t="s">
        <v>592</v>
      </c>
      <c r="G477" s="256" t="s">
        <v>256</v>
      </c>
      <c r="H477" s="257">
        <v>1</v>
      </c>
      <c r="I477" s="258"/>
      <c r="J477" s="259">
        <f>ROUND(I477*H477,2)</f>
        <v>0</v>
      </c>
      <c r="K477" s="255" t="s">
        <v>142</v>
      </c>
      <c r="L477" s="260"/>
      <c r="M477" s="261" t="s">
        <v>19</v>
      </c>
      <c r="N477" s="262" t="s">
        <v>43</v>
      </c>
      <c r="O477" s="86"/>
      <c r="P477" s="211">
        <f>O477*H477</f>
        <v>0</v>
      </c>
      <c r="Q477" s="211">
        <v>0.00040000000000000002</v>
      </c>
      <c r="R477" s="211">
        <f>Q477*H477</f>
        <v>0.00040000000000000002</v>
      </c>
      <c r="S477" s="211">
        <v>0</v>
      </c>
      <c r="T477" s="212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3" t="s">
        <v>342</v>
      </c>
      <c r="AT477" s="213" t="s">
        <v>248</v>
      </c>
      <c r="AU477" s="213" t="s">
        <v>81</v>
      </c>
      <c r="AY477" s="19" t="s">
        <v>135</v>
      </c>
      <c r="BE477" s="214">
        <f>IF(N477="základní",J477,0)</f>
        <v>0</v>
      </c>
      <c r="BF477" s="214">
        <f>IF(N477="snížená",J477,0)</f>
        <v>0</v>
      </c>
      <c r="BG477" s="214">
        <f>IF(N477="zákl. přenesená",J477,0)</f>
        <v>0</v>
      </c>
      <c r="BH477" s="214">
        <f>IF(N477="sníž. přenesená",J477,0)</f>
        <v>0</v>
      </c>
      <c r="BI477" s="214">
        <f>IF(N477="nulová",J477,0)</f>
        <v>0</v>
      </c>
      <c r="BJ477" s="19" t="s">
        <v>79</v>
      </c>
      <c r="BK477" s="214">
        <f>ROUND(I477*H477,2)</f>
        <v>0</v>
      </c>
      <c r="BL477" s="19" t="s">
        <v>240</v>
      </c>
      <c r="BM477" s="213" t="s">
        <v>593</v>
      </c>
    </row>
    <row r="478" s="2" customFormat="1">
      <c r="A478" s="40"/>
      <c r="B478" s="41"/>
      <c r="C478" s="42"/>
      <c r="D478" s="215" t="s">
        <v>145</v>
      </c>
      <c r="E478" s="42"/>
      <c r="F478" s="216" t="s">
        <v>594</v>
      </c>
      <c r="G478" s="42"/>
      <c r="H478" s="42"/>
      <c r="I478" s="217"/>
      <c r="J478" s="42"/>
      <c r="K478" s="42"/>
      <c r="L478" s="46"/>
      <c r="M478" s="218"/>
      <c r="N478" s="219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145</v>
      </c>
      <c r="AU478" s="19" t="s">
        <v>81</v>
      </c>
    </row>
    <row r="479" s="14" customFormat="1">
      <c r="A479" s="14"/>
      <c r="B479" s="231"/>
      <c r="C479" s="232"/>
      <c r="D479" s="222" t="s">
        <v>147</v>
      </c>
      <c r="E479" s="233" t="s">
        <v>19</v>
      </c>
      <c r="F479" s="234" t="s">
        <v>79</v>
      </c>
      <c r="G479" s="232"/>
      <c r="H479" s="235">
        <v>1</v>
      </c>
      <c r="I479" s="236"/>
      <c r="J479" s="232"/>
      <c r="K479" s="232"/>
      <c r="L479" s="237"/>
      <c r="M479" s="238"/>
      <c r="N479" s="239"/>
      <c r="O479" s="239"/>
      <c r="P479" s="239"/>
      <c r="Q479" s="239"/>
      <c r="R479" s="239"/>
      <c r="S479" s="239"/>
      <c r="T479" s="240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1" t="s">
        <v>147</v>
      </c>
      <c r="AU479" s="241" t="s">
        <v>81</v>
      </c>
      <c r="AV479" s="14" t="s">
        <v>81</v>
      </c>
      <c r="AW479" s="14" t="s">
        <v>33</v>
      </c>
      <c r="AX479" s="14" t="s">
        <v>72</v>
      </c>
      <c r="AY479" s="241" t="s">
        <v>135</v>
      </c>
    </row>
    <row r="480" s="15" customFormat="1">
      <c r="A480" s="15"/>
      <c r="B480" s="242"/>
      <c r="C480" s="243"/>
      <c r="D480" s="222" t="s">
        <v>147</v>
      </c>
      <c r="E480" s="244" t="s">
        <v>19</v>
      </c>
      <c r="F480" s="245" t="s">
        <v>150</v>
      </c>
      <c r="G480" s="243"/>
      <c r="H480" s="246">
        <v>1</v>
      </c>
      <c r="I480" s="247"/>
      <c r="J480" s="243"/>
      <c r="K480" s="243"/>
      <c r="L480" s="248"/>
      <c r="M480" s="249"/>
      <c r="N480" s="250"/>
      <c r="O480" s="250"/>
      <c r="P480" s="250"/>
      <c r="Q480" s="250"/>
      <c r="R480" s="250"/>
      <c r="S480" s="250"/>
      <c r="T480" s="251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52" t="s">
        <v>147</v>
      </c>
      <c r="AU480" s="252" t="s">
        <v>81</v>
      </c>
      <c r="AV480" s="15" t="s">
        <v>143</v>
      </c>
      <c r="AW480" s="15" t="s">
        <v>33</v>
      </c>
      <c r="AX480" s="15" t="s">
        <v>79</v>
      </c>
      <c r="AY480" s="252" t="s">
        <v>135</v>
      </c>
    </row>
    <row r="481" s="2" customFormat="1" ht="24.15" customHeight="1">
      <c r="A481" s="40"/>
      <c r="B481" s="41"/>
      <c r="C481" s="202" t="s">
        <v>595</v>
      </c>
      <c r="D481" s="202" t="s">
        <v>138</v>
      </c>
      <c r="E481" s="203" t="s">
        <v>596</v>
      </c>
      <c r="F481" s="204" t="s">
        <v>597</v>
      </c>
      <c r="G481" s="205" t="s">
        <v>256</v>
      </c>
      <c r="H481" s="206">
        <v>1</v>
      </c>
      <c r="I481" s="207"/>
      <c r="J481" s="208">
        <f>ROUND(I481*H481,2)</f>
        <v>0</v>
      </c>
      <c r="K481" s="204" t="s">
        <v>142</v>
      </c>
      <c r="L481" s="46"/>
      <c r="M481" s="209" t="s">
        <v>19</v>
      </c>
      <c r="N481" s="210" t="s">
        <v>43</v>
      </c>
      <c r="O481" s="86"/>
      <c r="P481" s="211">
        <f>O481*H481</f>
        <v>0</v>
      </c>
      <c r="Q481" s="211">
        <v>0</v>
      </c>
      <c r="R481" s="211">
        <f>Q481*H481</f>
        <v>0</v>
      </c>
      <c r="S481" s="211">
        <v>0</v>
      </c>
      <c r="T481" s="212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3" t="s">
        <v>240</v>
      </c>
      <c r="AT481" s="213" t="s">
        <v>138</v>
      </c>
      <c r="AU481" s="213" t="s">
        <v>81</v>
      </c>
      <c r="AY481" s="19" t="s">
        <v>135</v>
      </c>
      <c r="BE481" s="214">
        <f>IF(N481="základní",J481,0)</f>
        <v>0</v>
      </c>
      <c r="BF481" s="214">
        <f>IF(N481="snížená",J481,0)</f>
        <v>0</v>
      </c>
      <c r="BG481" s="214">
        <f>IF(N481="zákl. přenesená",J481,0)</f>
        <v>0</v>
      </c>
      <c r="BH481" s="214">
        <f>IF(N481="sníž. přenesená",J481,0)</f>
        <v>0</v>
      </c>
      <c r="BI481" s="214">
        <f>IF(N481="nulová",J481,0)</f>
        <v>0</v>
      </c>
      <c r="BJ481" s="19" t="s">
        <v>79</v>
      </c>
      <c r="BK481" s="214">
        <f>ROUND(I481*H481,2)</f>
        <v>0</v>
      </c>
      <c r="BL481" s="19" t="s">
        <v>240</v>
      </c>
      <c r="BM481" s="213" t="s">
        <v>598</v>
      </c>
    </row>
    <row r="482" s="2" customFormat="1">
      <c r="A482" s="40"/>
      <c r="B482" s="41"/>
      <c r="C482" s="42"/>
      <c r="D482" s="215" t="s">
        <v>145</v>
      </c>
      <c r="E482" s="42"/>
      <c r="F482" s="216" t="s">
        <v>599</v>
      </c>
      <c r="G482" s="42"/>
      <c r="H482" s="42"/>
      <c r="I482" s="217"/>
      <c r="J482" s="42"/>
      <c r="K482" s="42"/>
      <c r="L482" s="46"/>
      <c r="M482" s="218"/>
      <c r="N482" s="219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145</v>
      </c>
      <c r="AU482" s="19" t="s">
        <v>81</v>
      </c>
    </row>
    <row r="483" s="14" customFormat="1">
      <c r="A483" s="14"/>
      <c r="B483" s="231"/>
      <c r="C483" s="232"/>
      <c r="D483" s="222" t="s">
        <v>147</v>
      </c>
      <c r="E483" s="233" t="s">
        <v>19</v>
      </c>
      <c r="F483" s="234" t="s">
        <v>79</v>
      </c>
      <c r="G483" s="232"/>
      <c r="H483" s="235">
        <v>1</v>
      </c>
      <c r="I483" s="236"/>
      <c r="J483" s="232"/>
      <c r="K483" s="232"/>
      <c r="L483" s="237"/>
      <c r="M483" s="238"/>
      <c r="N483" s="239"/>
      <c r="O483" s="239"/>
      <c r="P483" s="239"/>
      <c r="Q483" s="239"/>
      <c r="R483" s="239"/>
      <c r="S483" s="239"/>
      <c r="T483" s="240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1" t="s">
        <v>147</v>
      </c>
      <c r="AU483" s="241" t="s">
        <v>81</v>
      </c>
      <c r="AV483" s="14" t="s">
        <v>81</v>
      </c>
      <c r="AW483" s="14" t="s">
        <v>33</v>
      </c>
      <c r="AX483" s="14" t="s">
        <v>72</v>
      </c>
      <c r="AY483" s="241" t="s">
        <v>135</v>
      </c>
    </row>
    <row r="484" s="15" customFormat="1">
      <c r="A484" s="15"/>
      <c r="B484" s="242"/>
      <c r="C484" s="243"/>
      <c r="D484" s="222" t="s">
        <v>147</v>
      </c>
      <c r="E484" s="244" t="s">
        <v>19</v>
      </c>
      <c r="F484" s="245" t="s">
        <v>150</v>
      </c>
      <c r="G484" s="243"/>
      <c r="H484" s="246">
        <v>1</v>
      </c>
      <c r="I484" s="247"/>
      <c r="J484" s="243"/>
      <c r="K484" s="243"/>
      <c r="L484" s="248"/>
      <c r="M484" s="249"/>
      <c r="N484" s="250"/>
      <c r="O484" s="250"/>
      <c r="P484" s="250"/>
      <c r="Q484" s="250"/>
      <c r="R484" s="250"/>
      <c r="S484" s="250"/>
      <c r="T484" s="251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52" t="s">
        <v>147</v>
      </c>
      <c r="AU484" s="252" t="s">
        <v>81</v>
      </c>
      <c r="AV484" s="15" t="s">
        <v>143</v>
      </c>
      <c r="AW484" s="15" t="s">
        <v>33</v>
      </c>
      <c r="AX484" s="15" t="s">
        <v>79</v>
      </c>
      <c r="AY484" s="252" t="s">
        <v>135</v>
      </c>
    </row>
    <row r="485" s="2" customFormat="1" ht="24.15" customHeight="1">
      <c r="A485" s="40"/>
      <c r="B485" s="41"/>
      <c r="C485" s="202" t="s">
        <v>600</v>
      </c>
      <c r="D485" s="202" t="s">
        <v>138</v>
      </c>
      <c r="E485" s="203" t="s">
        <v>601</v>
      </c>
      <c r="F485" s="204" t="s">
        <v>602</v>
      </c>
      <c r="G485" s="205" t="s">
        <v>386</v>
      </c>
      <c r="H485" s="263"/>
      <c r="I485" s="207"/>
      <c r="J485" s="208">
        <f>ROUND(I485*H485,2)</f>
        <v>0</v>
      </c>
      <c r="K485" s="204" t="s">
        <v>142</v>
      </c>
      <c r="L485" s="46"/>
      <c r="M485" s="209" t="s">
        <v>19</v>
      </c>
      <c r="N485" s="210" t="s">
        <v>43</v>
      </c>
      <c r="O485" s="86"/>
      <c r="P485" s="211">
        <f>O485*H485</f>
        <v>0</v>
      </c>
      <c r="Q485" s="211">
        <v>0</v>
      </c>
      <c r="R485" s="211">
        <f>Q485*H485</f>
        <v>0</v>
      </c>
      <c r="S485" s="211">
        <v>0</v>
      </c>
      <c r="T485" s="212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13" t="s">
        <v>240</v>
      </c>
      <c r="AT485" s="213" t="s">
        <v>138</v>
      </c>
      <c r="AU485" s="213" t="s">
        <v>81</v>
      </c>
      <c r="AY485" s="19" t="s">
        <v>135</v>
      </c>
      <c r="BE485" s="214">
        <f>IF(N485="základní",J485,0)</f>
        <v>0</v>
      </c>
      <c r="BF485" s="214">
        <f>IF(N485="snížená",J485,0)</f>
        <v>0</v>
      </c>
      <c r="BG485" s="214">
        <f>IF(N485="zákl. přenesená",J485,0)</f>
        <v>0</v>
      </c>
      <c r="BH485" s="214">
        <f>IF(N485="sníž. přenesená",J485,0)</f>
        <v>0</v>
      </c>
      <c r="BI485" s="214">
        <f>IF(N485="nulová",J485,0)</f>
        <v>0</v>
      </c>
      <c r="BJ485" s="19" t="s">
        <v>79</v>
      </c>
      <c r="BK485" s="214">
        <f>ROUND(I485*H485,2)</f>
        <v>0</v>
      </c>
      <c r="BL485" s="19" t="s">
        <v>240</v>
      </c>
      <c r="BM485" s="213" t="s">
        <v>603</v>
      </c>
    </row>
    <row r="486" s="2" customFormat="1">
      <c r="A486" s="40"/>
      <c r="B486" s="41"/>
      <c r="C486" s="42"/>
      <c r="D486" s="215" t="s">
        <v>145</v>
      </c>
      <c r="E486" s="42"/>
      <c r="F486" s="216" t="s">
        <v>604</v>
      </c>
      <c r="G486" s="42"/>
      <c r="H486" s="42"/>
      <c r="I486" s="217"/>
      <c r="J486" s="42"/>
      <c r="K486" s="42"/>
      <c r="L486" s="46"/>
      <c r="M486" s="218"/>
      <c r="N486" s="219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145</v>
      </c>
      <c r="AU486" s="19" t="s">
        <v>81</v>
      </c>
    </row>
    <row r="487" s="12" customFormat="1" ht="22.8" customHeight="1">
      <c r="A487" s="12"/>
      <c r="B487" s="186"/>
      <c r="C487" s="187"/>
      <c r="D487" s="188" t="s">
        <v>71</v>
      </c>
      <c r="E487" s="200" t="s">
        <v>605</v>
      </c>
      <c r="F487" s="200" t="s">
        <v>606</v>
      </c>
      <c r="G487" s="187"/>
      <c r="H487" s="187"/>
      <c r="I487" s="190"/>
      <c r="J487" s="201">
        <f>BK487</f>
        <v>0</v>
      </c>
      <c r="K487" s="187"/>
      <c r="L487" s="192"/>
      <c r="M487" s="193"/>
      <c r="N487" s="194"/>
      <c r="O487" s="194"/>
      <c r="P487" s="195">
        <f>SUM(P488:P494)</f>
        <v>0</v>
      </c>
      <c r="Q487" s="194"/>
      <c r="R487" s="195">
        <f>SUM(R488:R494)</f>
        <v>0</v>
      </c>
      <c r="S487" s="194"/>
      <c r="T487" s="196">
        <f>SUM(T488:T494)</f>
        <v>0.33306000000000002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197" t="s">
        <v>81</v>
      </c>
      <c r="AT487" s="198" t="s">
        <v>71</v>
      </c>
      <c r="AU487" s="198" t="s">
        <v>79</v>
      </c>
      <c r="AY487" s="197" t="s">
        <v>135</v>
      </c>
      <c r="BK487" s="199">
        <f>SUM(BK488:BK494)</f>
        <v>0</v>
      </c>
    </row>
    <row r="488" s="2" customFormat="1" ht="21.75" customHeight="1">
      <c r="A488" s="40"/>
      <c r="B488" s="41"/>
      <c r="C488" s="202" t="s">
        <v>607</v>
      </c>
      <c r="D488" s="202" t="s">
        <v>138</v>
      </c>
      <c r="E488" s="203" t="s">
        <v>608</v>
      </c>
      <c r="F488" s="204" t="s">
        <v>609</v>
      </c>
      <c r="G488" s="205" t="s">
        <v>141</v>
      </c>
      <c r="H488" s="206">
        <v>23.789999999999999</v>
      </c>
      <c r="I488" s="207"/>
      <c r="J488" s="208">
        <f>ROUND(I488*H488,2)</f>
        <v>0</v>
      </c>
      <c r="K488" s="204" t="s">
        <v>142</v>
      </c>
      <c r="L488" s="46"/>
      <c r="M488" s="209" t="s">
        <v>19</v>
      </c>
      <c r="N488" s="210" t="s">
        <v>43</v>
      </c>
      <c r="O488" s="86"/>
      <c r="P488" s="211">
        <f>O488*H488</f>
        <v>0</v>
      </c>
      <c r="Q488" s="211">
        <v>0</v>
      </c>
      <c r="R488" s="211">
        <f>Q488*H488</f>
        <v>0</v>
      </c>
      <c r="S488" s="211">
        <v>0.014</v>
      </c>
      <c r="T488" s="212">
        <f>S488*H488</f>
        <v>0.33306000000000002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13" t="s">
        <v>240</v>
      </c>
      <c r="AT488" s="213" t="s">
        <v>138</v>
      </c>
      <c r="AU488" s="213" t="s">
        <v>81</v>
      </c>
      <c r="AY488" s="19" t="s">
        <v>135</v>
      </c>
      <c r="BE488" s="214">
        <f>IF(N488="základní",J488,0)</f>
        <v>0</v>
      </c>
      <c r="BF488" s="214">
        <f>IF(N488="snížená",J488,0)</f>
        <v>0</v>
      </c>
      <c r="BG488" s="214">
        <f>IF(N488="zákl. přenesená",J488,0)</f>
        <v>0</v>
      </c>
      <c r="BH488" s="214">
        <f>IF(N488="sníž. přenesená",J488,0)</f>
        <v>0</v>
      </c>
      <c r="BI488" s="214">
        <f>IF(N488="nulová",J488,0)</f>
        <v>0</v>
      </c>
      <c r="BJ488" s="19" t="s">
        <v>79</v>
      </c>
      <c r="BK488" s="214">
        <f>ROUND(I488*H488,2)</f>
        <v>0</v>
      </c>
      <c r="BL488" s="19" t="s">
        <v>240</v>
      </c>
      <c r="BM488" s="213" t="s">
        <v>610</v>
      </c>
    </row>
    <row r="489" s="2" customFormat="1">
      <c r="A489" s="40"/>
      <c r="B489" s="41"/>
      <c r="C489" s="42"/>
      <c r="D489" s="215" t="s">
        <v>145</v>
      </c>
      <c r="E489" s="42"/>
      <c r="F489" s="216" t="s">
        <v>611</v>
      </c>
      <c r="G489" s="42"/>
      <c r="H489" s="42"/>
      <c r="I489" s="217"/>
      <c r="J489" s="42"/>
      <c r="K489" s="42"/>
      <c r="L489" s="46"/>
      <c r="M489" s="218"/>
      <c r="N489" s="219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145</v>
      </c>
      <c r="AU489" s="19" t="s">
        <v>81</v>
      </c>
    </row>
    <row r="490" s="13" customFormat="1">
      <c r="A490" s="13"/>
      <c r="B490" s="220"/>
      <c r="C490" s="221"/>
      <c r="D490" s="222" t="s">
        <v>147</v>
      </c>
      <c r="E490" s="223" t="s">
        <v>19</v>
      </c>
      <c r="F490" s="224" t="s">
        <v>171</v>
      </c>
      <c r="G490" s="221"/>
      <c r="H490" s="223" t="s">
        <v>19</v>
      </c>
      <c r="I490" s="225"/>
      <c r="J490" s="221"/>
      <c r="K490" s="221"/>
      <c r="L490" s="226"/>
      <c r="M490" s="227"/>
      <c r="N490" s="228"/>
      <c r="O490" s="228"/>
      <c r="P490" s="228"/>
      <c r="Q490" s="228"/>
      <c r="R490" s="228"/>
      <c r="S490" s="228"/>
      <c r="T490" s="229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0" t="s">
        <v>147</v>
      </c>
      <c r="AU490" s="230" t="s">
        <v>81</v>
      </c>
      <c r="AV490" s="13" t="s">
        <v>79</v>
      </c>
      <c r="AW490" s="13" t="s">
        <v>33</v>
      </c>
      <c r="AX490" s="13" t="s">
        <v>72</v>
      </c>
      <c r="AY490" s="230" t="s">
        <v>135</v>
      </c>
    </row>
    <row r="491" s="14" customFormat="1">
      <c r="A491" s="14"/>
      <c r="B491" s="231"/>
      <c r="C491" s="232"/>
      <c r="D491" s="222" t="s">
        <v>147</v>
      </c>
      <c r="E491" s="233" t="s">
        <v>19</v>
      </c>
      <c r="F491" s="234" t="s">
        <v>462</v>
      </c>
      <c r="G491" s="232"/>
      <c r="H491" s="235">
        <v>23.789999999999999</v>
      </c>
      <c r="I491" s="236"/>
      <c r="J491" s="232"/>
      <c r="K491" s="232"/>
      <c r="L491" s="237"/>
      <c r="M491" s="238"/>
      <c r="N491" s="239"/>
      <c r="O491" s="239"/>
      <c r="P491" s="239"/>
      <c r="Q491" s="239"/>
      <c r="R491" s="239"/>
      <c r="S491" s="239"/>
      <c r="T491" s="240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1" t="s">
        <v>147</v>
      </c>
      <c r="AU491" s="241" t="s">
        <v>81</v>
      </c>
      <c r="AV491" s="14" t="s">
        <v>81</v>
      </c>
      <c r="AW491" s="14" t="s">
        <v>33</v>
      </c>
      <c r="AX491" s="14" t="s">
        <v>72</v>
      </c>
      <c r="AY491" s="241" t="s">
        <v>135</v>
      </c>
    </row>
    <row r="492" s="15" customFormat="1">
      <c r="A492" s="15"/>
      <c r="B492" s="242"/>
      <c r="C492" s="243"/>
      <c r="D492" s="222" t="s">
        <v>147</v>
      </c>
      <c r="E492" s="244" t="s">
        <v>19</v>
      </c>
      <c r="F492" s="245" t="s">
        <v>150</v>
      </c>
      <c r="G492" s="243"/>
      <c r="H492" s="246">
        <v>23.789999999999999</v>
      </c>
      <c r="I492" s="247"/>
      <c r="J492" s="243"/>
      <c r="K492" s="243"/>
      <c r="L492" s="248"/>
      <c r="M492" s="249"/>
      <c r="N492" s="250"/>
      <c r="O492" s="250"/>
      <c r="P492" s="250"/>
      <c r="Q492" s="250"/>
      <c r="R492" s="250"/>
      <c r="S492" s="250"/>
      <c r="T492" s="251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52" t="s">
        <v>147</v>
      </c>
      <c r="AU492" s="252" t="s">
        <v>81</v>
      </c>
      <c r="AV492" s="15" t="s">
        <v>143</v>
      </c>
      <c r="AW492" s="15" t="s">
        <v>33</v>
      </c>
      <c r="AX492" s="15" t="s">
        <v>79</v>
      </c>
      <c r="AY492" s="252" t="s">
        <v>135</v>
      </c>
    </row>
    <row r="493" s="2" customFormat="1" ht="24.15" customHeight="1">
      <c r="A493" s="40"/>
      <c r="B493" s="41"/>
      <c r="C493" s="202" t="s">
        <v>612</v>
      </c>
      <c r="D493" s="202" t="s">
        <v>138</v>
      </c>
      <c r="E493" s="203" t="s">
        <v>613</v>
      </c>
      <c r="F493" s="204" t="s">
        <v>614</v>
      </c>
      <c r="G493" s="205" t="s">
        <v>386</v>
      </c>
      <c r="H493" s="263"/>
      <c r="I493" s="207"/>
      <c r="J493" s="208">
        <f>ROUND(I493*H493,2)</f>
        <v>0</v>
      </c>
      <c r="K493" s="204" t="s">
        <v>142</v>
      </c>
      <c r="L493" s="46"/>
      <c r="M493" s="209" t="s">
        <v>19</v>
      </c>
      <c r="N493" s="210" t="s">
        <v>43</v>
      </c>
      <c r="O493" s="86"/>
      <c r="P493" s="211">
        <f>O493*H493</f>
        <v>0</v>
      </c>
      <c r="Q493" s="211">
        <v>0</v>
      </c>
      <c r="R493" s="211">
        <f>Q493*H493</f>
        <v>0</v>
      </c>
      <c r="S493" s="211">
        <v>0</v>
      </c>
      <c r="T493" s="212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3" t="s">
        <v>240</v>
      </c>
      <c r="AT493" s="213" t="s">
        <v>138</v>
      </c>
      <c r="AU493" s="213" t="s">
        <v>81</v>
      </c>
      <c r="AY493" s="19" t="s">
        <v>135</v>
      </c>
      <c r="BE493" s="214">
        <f>IF(N493="základní",J493,0)</f>
        <v>0</v>
      </c>
      <c r="BF493" s="214">
        <f>IF(N493="snížená",J493,0)</f>
        <v>0</v>
      </c>
      <c r="BG493" s="214">
        <f>IF(N493="zákl. přenesená",J493,0)</f>
        <v>0</v>
      </c>
      <c r="BH493" s="214">
        <f>IF(N493="sníž. přenesená",J493,0)</f>
        <v>0</v>
      </c>
      <c r="BI493" s="214">
        <f>IF(N493="nulová",J493,0)</f>
        <v>0</v>
      </c>
      <c r="BJ493" s="19" t="s">
        <v>79</v>
      </c>
      <c r="BK493" s="214">
        <f>ROUND(I493*H493,2)</f>
        <v>0</v>
      </c>
      <c r="BL493" s="19" t="s">
        <v>240</v>
      </c>
      <c r="BM493" s="213" t="s">
        <v>615</v>
      </c>
    </row>
    <row r="494" s="2" customFormat="1">
      <c r="A494" s="40"/>
      <c r="B494" s="41"/>
      <c r="C494" s="42"/>
      <c r="D494" s="215" t="s">
        <v>145</v>
      </c>
      <c r="E494" s="42"/>
      <c r="F494" s="216" t="s">
        <v>616</v>
      </c>
      <c r="G494" s="42"/>
      <c r="H494" s="42"/>
      <c r="I494" s="217"/>
      <c r="J494" s="42"/>
      <c r="K494" s="42"/>
      <c r="L494" s="46"/>
      <c r="M494" s="218"/>
      <c r="N494" s="219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145</v>
      </c>
      <c r="AU494" s="19" t="s">
        <v>81</v>
      </c>
    </row>
    <row r="495" s="12" customFormat="1" ht="22.8" customHeight="1">
      <c r="A495" s="12"/>
      <c r="B495" s="186"/>
      <c r="C495" s="187"/>
      <c r="D495" s="188" t="s">
        <v>71</v>
      </c>
      <c r="E495" s="200" t="s">
        <v>617</v>
      </c>
      <c r="F495" s="200" t="s">
        <v>618</v>
      </c>
      <c r="G495" s="187"/>
      <c r="H495" s="187"/>
      <c r="I495" s="190"/>
      <c r="J495" s="201">
        <f>BK495</f>
        <v>0</v>
      </c>
      <c r="K495" s="187"/>
      <c r="L495" s="192"/>
      <c r="M495" s="193"/>
      <c r="N495" s="194"/>
      <c r="O495" s="194"/>
      <c r="P495" s="195">
        <f>SUM(P496:P521)</f>
        <v>0</v>
      </c>
      <c r="Q495" s="194"/>
      <c r="R495" s="195">
        <f>SUM(R496:R521)</f>
        <v>0.066998360000000007</v>
      </c>
      <c r="S495" s="194"/>
      <c r="T495" s="196">
        <f>SUM(T496:T521)</f>
        <v>0.073010500000000006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197" t="s">
        <v>81</v>
      </c>
      <c r="AT495" s="198" t="s">
        <v>71</v>
      </c>
      <c r="AU495" s="198" t="s">
        <v>79</v>
      </c>
      <c r="AY495" s="197" t="s">
        <v>135</v>
      </c>
      <c r="BK495" s="199">
        <f>SUM(BK496:BK521)</f>
        <v>0</v>
      </c>
    </row>
    <row r="496" s="2" customFormat="1" ht="24.15" customHeight="1">
      <c r="A496" s="40"/>
      <c r="B496" s="41"/>
      <c r="C496" s="202" t="s">
        <v>619</v>
      </c>
      <c r="D496" s="202" t="s">
        <v>138</v>
      </c>
      <c r="E496" s="203" t="s">
        <v>620</v>
      </c>
      <c r="F496" s="204" t="s">
        <v>621</v>
      </c>
      <c r="G496" s="205" t="s">
        <v>256</v>
      </c>
      <c r="H496" s="206">
        <v>1</v>
      </c>
      <c r="I496" s="207"/>
      <c r="J496" s="208">
        <f>ROUND(I496*H496,2)</f>
        <v>0</v>
      </c>
      <c r="K496" s="204" t="s">
        <v>19</v>
      </c>
      <c r="L496" s="46"/>
      <c r="M496" s="209" t="s">
        <v>19</v>
      </c>
      <c r="N496" s="210" t="s">
        <v>43</v>
      </c>
      <c r="O496" s="86"/>
      <c r="P496" s="211">
        <f>O496*H496</f>
        <v>0</v>
      </c>
      <c r="Q496" s="211">
        <v>0</v>
      </c>
      <c r="R496" s="211">
        <f>Q496*H496</f>
        <v>0</v>
      </c>
      <c r="S496" s="211">
        <v>0.0060000000000000001</v>
      </c>
      <c r="T496" s="212">
        <f>S496*H496</f>
        <v>0.0060000000000000001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13" t="s">
        <v>240</v>
      </c>
      <c r="AT496" s="213" t="s">
        <v>138</v>
      </c>
      <c r="AU496" s="213" t="s">
        <v>81</v>
      </c>
      <c r="AY496" s="19" t="s">
        <v>135</v>
      </c>
      <c r="BE496" s="214">
        <f>IF(N496="základní",J496,0)</f>
        <v>0</v>
      </c>
      <c r="BF496" s="214">
        <f>IF(N496="snížená",J496,0)</f>
        <v>0</v>
      </c>
      <c r="BG496" s="214">
        <f>IF(N496="zákl. přenesená",J496,0)</f>
        <v>0</v>
      </c>
      <c r="BH496" s="214">
        <f>IF(N496="sníž. přenesená",J496,0)</f>
        <v>0</v>
      </c>
      <c r="BI496" s="214">
        <f>IF(N496="nulová",J496,0)</f>
        <v>0</v>
      </c>
      <c r="BJ496" s="19" t="s">
        <v>79</v>
      </c>
      <c r="BK496" s="214">
        <f>ROUND(I496*H496,2)</f>
        <v>0</v>
      </c>
      <c r="BL496" s="19" t="s">
        <v>240</v>
      </c>
      <c r="BM496" s="213" t="s">
        <v>622</v>
      </c>
    </row>
    <row r="497" s="13" customFormat="1">
      <c r="A497" s="13"/>
      <c r="B497" s="220"/>
      <c r="C497" s="221"/>
      <c r="D497" s="222" t="s">
        <v>147</v>
      </c>
      <c r="E497" s="223" t="s">
        <v>19</v>
      </c>
      <c r="F497" s="224" t="s">
        <v>165</v>
      </c>
      <c r="G497" s="221"/>
      <c r="H497" s="223" t="s">
        <v>19</v>
      </c>
      <c r="I497" s="225"/>
      <c r="J497" s="221"/>
      <c r="K497" s="221"/>
      <c r="L497" s="226"/>
      <c r="M497" s="227"/>
      <c r="N497" s="228"/>
      <c r="O497" s="228"/>
      <c r="P497" s="228"/>
      <c r="Q497" s="228"/>
      <c r="R497" s="228"/>
      <c r="S497" s="228"/>
      <c r="T497" s="229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0" t="s">
        <v>147</v>
      </c>
      <c r="AU497" s="230" t="s">
        <v>81</v>
      </c>
      <c r="AV497" s="13" t="s">
        <v>79</v>
      </c>
      <c r="AW497" s="13" t="s">
        <v>33</v>
      </c>
      <c r="AX497" s="13" t="s">
        <v>72</v>
      </c>
      <c r="AY497" s="230" t="s">
        <v>135</v>
      </c>
    </row>
    <row r="498" s="14" customFormat="1">
      <c r="A498" s="14"/>
      <c r="B498" s="231"/>
      <c r="C498" s="232"/>
      <c r="D498" s="222" t="s">
        <v>147</v>
      </c>
      <c r="E498" s="233" t="s">
        <v>19</v>
      </c>
      <c r="F498" s="234" t="s">
        <v>623</v>
      </c>
      <c r="G498" s="232"/>
      <c r="H498" s="235">
        <v>1</v>
      </c>
      <c r="I498" s="236"/>
      <c r="J498" s="232"/>
      <c r="K498" s="232"/>
      <c r="L498" s="237"/>
      <c r="M498" s="238"/>
      <c r="N498" s="239"/>
      <c r="O498" s="239"/>
      <c r="P498" s="239"/>
      <c r="Q498" s="239"/>
      <c r="R498" s="239"/>
      <c r="S498" s="239"/>
      <c r="T498" s="240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1" t="s">
        <v>147</v>
      </c>
      <c r="AU498" s="241" t="s">
        <v>81</v>
      </c>
      <c r="AV498" s="14" t="s">
        <v>81</v>
      </c>
      <c r="AW498" s="14" t="s">
        <v>33</v>
      </c>
      <c r="AX498" s="14" t="s">
        <v>72</v>
      </c>
      <c r="AY498" s="241" t="s">
        <v>135</v>
      </c>
    </row>
    <row r="499" s="15" customFormat="1">
      <c r="A499" s="15"/>
      <c r="B499" s="242"/>
      <c r="C499" s="243"/>
      <c r="D499" s="222" t="s">
        <v>147</v>
      </c>
      <c r="E499" s="244" t="s">
        <v>19</v>
      </c>
      <c r="F499" s="245" t="s">
        <v>150</v>
      </c>
      <c r="G499" s="243"/>
      <c r="H499" s="246">
        <v>1</v>
      </c>
      <c r="I499" s="247"/>
      <c r="J499" s="243"/>
      <c r="K499" s="243"/>
      <c r="L499" s="248"/>
      <c r="M499" s="249"/>
      <c r="N499" s="250"/>
      <c r="O499" s="250"/>
      <c r="P499" s="250"/>
      <c r="Q499" s="250"/>
      <c r="R499" s="250"/>
      <c r="S499" s="250"/>
      <c r="T499" s="251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52" t="s">
        <v>147</v>
      </c>
      <c r="AU499" s="252" t="s">
        <v>81</v>
      </c>
      <c r="AV499" s="15" t="s">
        <v>143</v>
      </c>
      <c r="AW499" s="15" t="s">
        <v>33</v>
      </c>
      <c r="AX499" s="15" t="s">
        <v>79</v>
      </c>
      <c r="AY499" s="252" t="s">
        <v>135</v>
      </c>
    </row>
    <row r="500" s="2" customFormat="1" ht="24.15" customHeight="1">
      <c r="A500" s="40"/>
      <c r="B500" s="41"/>
      <c r="C500" s="202" t="s">
        <v>624</v>
      </c>
      <c r="D500" s="202" t="s">
        <v>138</v>
      </c>
      <c r="E500" s="203" t="s">
        <v>625</v>
      </c>
      <c r="F500" s="204" t="s">
        <v>626</v>
      </c>
      <c r="G500" s="205" t="s">
        <v>141</v>
      </c>
      <c r="H500" s="206">
        <v>2.298</v>
      </c>
      <c r="I500" s="207"/>
      <c r="J500" s="208">
        <f>ROUND(I500*H500,2)</f>
        <v>0</v>
      </c>
      <c r="K500" s="204" t="s">
        <v>142</v>
      </c>
      <c r="L500" s="46"/>
      <c r="M500" s="209" t="s">
        <v>19</v>
      </c>
      <c r="N500" s="210" t="s">
        <v>43</v>
      </c>
      <c r="O500" s="86"/>
      <c r="P500" s="211">
        <f>O500*H500</f>
        <v>0</v>
      </c>
      <c r="Q500" s="211">
        <v>0</v>
      </c>
      <c r="R500" s="211">
        <f>Q500*H500</f>
        <v>0</v>
      </c>
      <c r="S500" s="211">
        <v>0.017250000000000001</v>
      </c>
      <c r="T500" s="212">
        <f>S500*H500</f>
        <v>0.039640500000000002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3" t="s">
        <v>240</v>
      </c>
      <c r="AT500" s="213" t="s">
        <v>138</v>
      </c>
      <c r="AU500" s="213" t="s">
        <v>81</v>
      </c>
      <c r="AY500" s="19" t="s">
        <v>135</v>
      </c>
      <c r="BE500" s="214">
        <f>IF(N500="základní",J500,0)</f>
        <v>0</v>
      </c>
      <c r="BF500" s="214">
        <f>IF(N500="snížená",J500,0)</f>
        <v>0</v>
      </c>
      <c r="BG500" s="214">
        <f>IF(N500="zákl. přenesená",J500,0)</f>
        <v>0</v>
      </c>
      <c r="BH500" s="214">
        <f>IF(N500="sníž. přenesená",J500,0)</f>
        <v>0</v>
      </c>
      <c r="BI500" s="214">
        <f>IF(N500="nulová",J500,0)</f>
        <v>0</v>
      </c>
      <c r="BJ500" s="19" t="s">
        <v>79</v>
      </c>
      <c r="BK500" s="214">
        <f>ROUND(I500*H500,2)</f>
        <v>0</v>
      </c>
      <c r="BL500" s="19" t="s">
        <v>240</v>
      </c>
      <c r="BM500" s="213" t="s">
        <v>627</v>
      </c>
    </row>
    <row r="501" s="2" customFormat="1">
      <c r="A501" s="40"/>
      <c r="B501" s="41"/>
      <c r="C501" s="42"/>
      <c r="D501" s="215" t="s">
        <v>145</v>
      </c>
      <c r="E501" s="42"/>
      <c r="F501" s="216" t="s">
        <v>628</v>
      </c>
      <c r="G501" s="42"/>
      <c r="H501" s="42"/>
      <c r="I501" s="217"/>
      <c r="J501" s="42"/>
      <c r="K501" s="42"/>
      <c r="L501" s="46"/>
      <c r="M501" s="218"/>
      <c r="N501" s="219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145</v>
      </c>
      <c r="AU501" s="19" t="s">
        <v>81</v>
      </c>
    </row>
    <row r="502" s="13" customFormat="1">
      <c r="A502" s="13"/>
      <c r="B502" s="220"/>
      <c r="C502" s="221"/>
      <c r="D502" s="222" t="s">
        <v>147</v>
      </c>
      <c r="E502" s="223" t="s">
        <v>19</v>
      </c>
      <c r="F502" s="224" t="s">
        <v>165</v>
      </c>
      <c r="G502" s="221"/>
      <c r="H502" s="223" t="s">
        <v>19</v>
      </c>
      <c r="I502" s="225"/>
      <c r="J502" s="221"/>
      <c r="K502" s="221"/>
      <c r="L502" s="226"/>
      <c r="M502" s="227"/>
      <c r="N502" s="228"/>
      <c r="O502" s="228"/>
      <c r="P502" s="228"/>
      <c r="Q502" s="228"/>
      <c r="R502" s="228"/>
      <c r="S502" s="228"/>
      <c r="T502" s="229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0" t="s">
        <v>147</v>
      </c>
      <c r="AU502" s="230" t="s">
        <v>81</v>
      </c>
      <c r="AV502" s="13" t="s">
        <v>79</v>
      </c>
      <c r="AW502" s="13" t="s">
        <v>33</v>
      </c>
      <c r="AX502" s="13" t="s">
        <v>72</v>
      </c>
      <c r="AY502" s="230" t="s">
        <v>135</v>
      </c>
    </row>
    <row r="503" s="14" customFormat="1">
      <c r="A503" s="14"/>
      <c r="B503" s="231"/>
      <c r="C503" s="232"/>
      <c r="D503" s="222" t="s">
        <v>147</v>
      </c>
      <c r="E503" s="233" t="s">
        <v>19</v>
      </c>
      <c r="F503" s="234" t="s">
        <v>629</v>
      </c>
      <c r="G503" s="232"/>
      <c r="H503" s="235">
        <v>2.298</v>
      </c>
      <c r="I503" s="236"/>
      <c r="J503" s="232"/>
      <c r="K503" s="232"/>
      <c r="L503" s="237"/>
      <c r="M503" s="238"/>
      <c r="N503" s="239"/>
      <c r="O503" s="239"/>
      <c r="P503" s="239"/>
      <c r="Q503" s="239"/>
      <c r="R503" s="239"/>
      <c r="S503" s="239"/>
      <c r="T503" s="24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1" t="s">
        <v>147</v>
      </c>
      <c r="AU503" s="241" t="s">
        <v>81</v>
      </c>
      <c r="AV503" s="14" t="s">
        <v>81</v>
      </c>
      <c r="AW503" s="14" t="s">
        <v>33</v>
      </c>
      <c r="AX503" s="14" t="s">
        <v>72</v>
      </c>
      <c r="AY503" s="241" t="s">
        <v>135</v>
      </c>
    </row>
    <row r="504" s="15" customFormat="1">
      <c r="A504" s="15"/>
      <c r="B504" s="242"/>
      <c r="C504" s="243"/>
      <c r="D504" s="222" t="s">
        <v>147</v>
      </c>
      <c r="E504" s="244" t="s">
        <v>19</v>
      </c>
      <c r="F504" s="245" t="s">
        <v>150</v>
      </c>
      <c r="G504" s="243"/>
      <c r="H504" s="246">
        <v>2.298</v>
      </c>
      <c r="I504" s="247"/>
      <c r="J504" s="243"/>
      <c r="K504" s="243"/>
      <c r="L504" s="248"/>
      <c r="M504" s="249"/>
      <c r="N504" s="250"/>
      <c r="O504" s="250"/>
      <c r="P504" s="250"/>
      <c r="Q504" s="250"/>
      <c r="R504" s="250"/>
      <c r="S504" s="250"/>
      <c r="T504" s="251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52" t="s">
        <v>147</v>
      </c>
      <c r="AU504" s="252" t="s">
        <v>81</v>
      </c>
      <c r="AV504" s="15" t="s">
        <v>143</v>
      </c>
      <c r="AW504" s="15" t="s">
        <v>33</v>
      </c>
      <c r="AX504" s="15" t="s">
        <v>79</v>
      </c>
      <c r="AY504" s="252" t="s">
        <v>135</v>
      </c>
    </row>
    <row r="505" s="2" customFormat="1" ht="24.15" customHeight="1">
      <c r="A505" s="40"/>
      <c r="B505" s="41"/>
      <c r="C505" s="202" t="s">
        <v>630</v>
      </c>
      <c r="D505" s="202" t="s">
        <v>138</v>
      </c>
      <c r="E505" s="203" t="s">
        <v>631</v>
      </c>
      <c r="F505" s="204" t="s">
        <v>632</v>
      </c>
      <c r="G505" s="205" t="s">
        <v>141</v>
      </c>
      <c r="H505" s="206">
        <v>1</v>
      </c>
      <c r="I505" s="207"/>
      <c r="J505" s="208">
        <f>ROUND(I505*H505,2)</f>
        <v>0</v>
      </c>
      <c r="K505" s="204" t="s">
        <v>142</v>
      </c>
      <c r="L505" s="46"/>
      <c r="M505" s="209" t="s">
        <v>19</v>
      </c>
      <c r="N505" s="210" t="s">
        <v>43</v>
      </c>
      <c r="O505" s="86"/>
      <c r="P505" s="211">
        <f>O505*H505</f>
        <v>0</v>
      </c>
      <c r="Q505" s="211">
        <v>0</v>
      </c>
      <c r="R505" s="211">
        <f>Q505*H505</f>
        <v>0</v>
      </c>
      <c r="S505" s="211">
        <v>0.017250000000000001</v>
      </c>
      <c r="T505" s="212">
        <f>S505*H505</f>
        <v>0.017250000000000001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3" t="s">
        <v>240</v>
      </c>
      <c r="AT505" s="213" t="s">
        <v>138</v>
      </c>
      <c r="AU505" s="213" t="s">
        <v>81</v>
      </c>
      <c r="AY505" s="19" t="s">
        <v>135</v>
      </c>
      <c r="BE505" s="214">
        <f>IF(N505="základní",J505,0)</f>
        <v>0</v>
      </c>
      <c r="BF505" s="214">
        <f>IF(N505="snížená",J505,0)</f>
        <v>0</v>
      </c>
      <c r="BG505" s="214">
        <f>IF(N505="zákl. přenesená",J505,0)</f>
        <v>0</v>
      </c>
      <c r="BH505" s="214">
        <f>IF(N505="sníž. přenesená",J505,0)</f>
        <v>0</v>
      </c>
      <c r="BI505" s="214">
        <f>IF(N505="nulová",J505,0)</f>
        <v>0</v>
      </c>
      <c r="BJ505" s="19" t="s">
        <v>79</v>
      </c>
      <c r="BK505" s="214">
        <f>ROUND(I505*H505,2)</f>
        <v>0</v>
      </c>
      <c r="BL505" s="19" t="s">
        <v>240</v>
      </c>
      <c r="BM505" s="213" t="s">
        <v>633</v>
      </c>
    </row>
    <row r="506" s="2" customFormat="1">
      <c r="A506" s="40"/>
      <c r="B506" s="41"/>
      <c r="C506" s="42"/>
      <c r="D506" s="215" t="s">
        <v>145</v>
      </c>
      <c r="E506" s="42"/>
      <c r="F506" s="216" t="s">
        <v>634</v>
      </c>
      <c r="G506" s="42"/>
      <c r="H506" s="42"/>
      <c r="I506" s="217"/>
      <c r="J506" s="42"/>
      <c r="K506" s="42"/>
      <c r="L506" s="46"/>
      <c r="M506" s="218"/>
      <c r="N506" s="219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145</v>
      </c>
      <c r="AU506" s="19" t="s">
        <v>81</v>
      </c>
    </row>
    <row r="507" s="13" customFormat="1">
      <c r="A507" s="13"/>
      <c r="B507" s="220"/>
      <c r="C507" s="221"/>
      <c r="D507" s="222" t="s">
        <v>147</v>
      </c>
      <c r="E507" s="223" t="s">
        <v>19</v>
      </c>
      <c r="F507" s="224" t="s">
        <v>165</v>
      </c>
      <c r="G507" s="221"/>
      <c r="H507" s="223" t="s">
        <v>19</v>
      </c>
      <c r="I507" s="225"/>
      <c r="J507" s="221"/>
      <c r="K507" s="221"/>
      <c r="L507" s="226"/>
      <c r="M507" s="227"/>
      <c r="N507" s="228"/>
      <c r="O507" s="228"/>
      <c r="P507" s="228"/>
      <c r="Q507" s="228"/>
      <c r="R507" s="228"/>
      <c r="S507" s="228"/>
      <c r="T507" s="229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0" t="s">
        <v>147</v>
      </c>
      <c r="AU507" s="230" t="s">
        <v>81</v>
      </c>
      <c r="AV507" s="13" t="s">
        <v>79</v>
      </c>
      <c r="AW507" s="13" t="s">
        <v>33</v>
      </c>
      <c r="AX507" s="13" t="s">
        <v>72</v>
      </c>
      <c r="AY507" s="230" t="s">
        <v>135</v>
      </c>
    </row>
    <row r="508" s="14" customFormat="1">
      <c r="A508" s="14"/>
      <c r="B508" s="231"/>
      <c r="C508" s="232"/>
      <c r="D508" s="222" t="s">
        <v>147</v>
      </c>
      <c r="E508" s="233" t="s">
        <v>19</v>
      </c>
      <c r="F508" s="234" t="s">
        <v>635</v>
      </c>
      <c r="G508" s="232"/>
      <c r="H508" s="235">
        <v>1</v>
      </c>
      <c r="I508" s="236"/>
      <c r="J508" s="232"/>
      <c r="K508" s="232"/>
      <c r="L508" s="237"/>
      <c r="M508" s="238"/>
      <c r="N508" s="239"/>
      <c r="O508" s="239"/>
      <c r="P508" s="239"/>
      <c r="Q508" s="239"/>
      <c r="R508" s="239"/>
      <c r="S508" s="239"/>
      <c r="T508" s="240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1" t="s">
        <v>147</v>
      </c>
      <c r="AU508" s="241" t="s">
        <v>81</v>
      </c>
      <c r="AV508" s="14" t="s">
        <v>81</v>
      </c>
      <c r="AW508" s="14" t="s">
        <v>33</v>
      </c>
      <c r="AX508" s="14" t="s">
        <v>72</v>
      </c>
      <c r="AY508" s="241" t="s">
        <v>135</v>
      </c>
    </row>
    <row r="509" s="15" customFormat="1">
      <c r="A509" s="15"/>
      <c r="B509" s="242"/>
      <c r="C509" s="243"/>
      <c r="D509" s="222" t="s">
        <v>147</v>
      </c>
      <c r="E509" s="244" t="s">
        <v>19</v>
      </c>
      <c r="F509" s="245" t="s">
        <v>150</v>
      </c>
      <c r="G509" s="243"/>
      <c r="H509" s="246">
        <v>1</v>
      </c>
      <c r="I509" s="247"/>
      <c r="J509" s="243"/>
      <c r="K509" s="243"/>
      <c r="L509" s="248"/>
      <c r="M509" s="249"/>
      <c r="N509" s="250"/>
      <c r="O509" s="250"/>
      <c r="P509" s="250"/>
      <c r="Q509" s="250"/>
      <c r="R509" s="250"/>
      <c r="S509" s="250"/>
      <c r="T509" s="251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52" t="s">
        <v>147</v>
      </c>
      <c r="AU509" s="252" t="s">
        <v>81</v>
      </c>
      <c r="AV509" s="15" t="s">
        <v>143</v>
      </c>
      <c r="AW509" s="15" t="s">
        <v>33</v>
      </c>
      <c r="AX509" s="15" t="s">
        <v>79</v>
      </c>
      <c r="AY509" s="252" t="s">
        <v>135</v>
      </c>
    </row>
    <row r="510" s="2" customFormat="1" ht="24.15" customHeight="1">
      <c r="A510" s="40"/>
      <c r="B510" s="41"/>
      <c r="C510" s="202" t="s">
        <v>636</v>
      </c>
      <c r="D510" s="202" t="s">
        <v>138</v>
      </c>
      <c r="E510" s="203" t="s">
        <v>637</v>
      </c>
      <c r="F510" s="204" t="s">
        <v>638</v>
      </c>
      <c r="G510" s="205" t="s">
        <v>256</v>
      </c>
      <c r="H510" s="206">
        <v>1</v>
      </c>
      <c r="I510" s="207"/>
      <c r="J510" s="208">
        <f>ROUND(I510*H510,2)</f>
        <v>0</v>
      </c>
      <c r="K510" s="204" t="s">
        <v>142</v>
      </c>
      <c r="L510" s="46"/>
      <c r="M510" s="209" t="s">
        <v>19</v>
      </c>
      <c r="N510" s="210" t="s">
        <v>43</v>
      </c>
      <c r="O510" s="86"/>
      <c r="P510" s="211">
        <f>O510*H510</f>
        <v>0</v>
      </c>
      <c r="Q510" s="211">
        <v>0.01226</v>
      </c>
      <c r="R510" s="211">
        <f>Q510*H510</f>
        <v>0.01226</v>
      </c>
      <c r="S510" s="211">
        <v>0.010120000000000001</v>
      </c>
      <c r="T510" s="212">
        <f>S510*H510</f>
        <v>0.010120000000000001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13" t="s">
        <v>240</v>
      </c>
      <c r="AT510" s="213" t="s">
        <v>138</v>
      </c>
      <c r="AU510" s="213" t="s">
        <v>81</v>
      </c>
      <c r="AY510" s="19" t="s">
        <v>135</v>
      </c>
      <c r="BE510" s="214">
        <f>IF(N510="základní",J510,0)</f>
        <v>0</v>
      </c>
      <c r="BF510" s="214">
        <f>IF(N510="snížená",J510,0)</f>
        <v>0</v>
      </c>
      <c r="BG510" s="214">
        <f>IF(N510="zákl. přenesená",J510,0)</f>
        <v>0</v>
      </c>
      <c r="BH510" s="214">
        <f>IF(N510="sníž. přenesená",J510,0)</f>
        <v>0</v>
      </c>
      <c r="BI510" s="214">
        <f>IF(N510="nulová",J510,0)</f>
        <v>0</v>
      </c>
      <c r="BJ510" s="19" t="s">
        <v>79</v>
      </c>
      <c r="BK510" s="214">
        <f>ROUND(I510*H510,2)</f>
        <v>0</v>
      </c>
      <c r="BL510" s="19" t="s">
        <v>240</v>
      </c>
      <c r="BM510" s="213" t="s">
        <v>639</v>
      </c>
    </row>
    <row r="511" s="2" customFormat="1">
      <c r="A511" s="40"/>
      <c r="B511" s="41"/>
      <c r="C511" s="42"/>
      <c r="D511" s="215" t="s">
        <v>145</v>
      </c>
      <c r="E511" s="42"/>
      <c r="F511" s="216" t="s">
        <v>640</v>
      </c>
      <c r="G511" s="42"/>
      <c r="H511" s="42"/>
      <c r="I511" s="217"/>
      <c r="J511" s="42"/>
      <c r="K511" s="42"/>
      <c r="L511" s="46"/>
      <c r="M511" s="218"/>
      <c r="N511" s="219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145</v>
      </c>
      <c r="AU511" s="19" t="s">
        <v>81</v>
      </c>
    </row>
    <row r="512" s="13" customFormat="1">
      <c r="A512" s="13"/>
      <c r="B512" s="220"/>
      <c r="C512" s="221"/>
      <c r="D512" s="222" t="s">
        <v>147</v>
      </c>
      <c r="E512" s="223" t="s">
        <v>19</v>
      </c>
      <c r="F512" s="224" t="s">
        <v>165</v>
      </c>
      <c r="G512" s="221"/>
      <c r="H512" s="223" t="s">
        <v>19</v>
      </c>
      <c r="I512" s="225"/>
      <c r="J512" s="221"/>
      <c r="K512" s="221"/>
      <c r="L512" s="226"/>
      <c r="M512" s="227"/>
      <c r="N512" s="228"/>
      <c r="O512" s="228"/>
      <c r="P512" s="228"/>
      <c r="Q512" s="228"/>
      <c r="R512" s="228"/>
      <c r="S512" s="228"/>
      <c r="T512" s="229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0" t="s">
        <v>147</v>
      </c>
      <c r="AU512" s="230" t="s">
        <v>81</v>
      </c>
      <c r="AV512" s="13" t="s">
        <v>79</v>
      </c>
      <c r="AW512" s="13" t="s">
        <v>33</v>
      </c>
      <c r="AX512" s="13" t="s">
        <v>72</v>
      </c>
      <c r="AY512" s="230" t="s">
        <v>135</v>
      </c>
    </row>
    <row r="513" s="14" customFormat="1">
      <c r="A513" s="14"/>
      <c r="B513" s="231"/>
      <c r="C513" s="232"/>
      <c r="D513" s="222" t="s">
        <v>147</v>
      </c>
      <c r="E513" s="233" t="s">
        <v>19</v>
      </c>
      <c r="F513" s="234" t="s">
        <v>623</v>
      </c>
      <c r="G513" s="232"/>
      <c r="H513" s="235">
        <v>1</v>
      </c>
      <c r="I513" s="236"/>
      <c r="J513" s="232"/>
      <c r="K513" s="232"/>
      <c r="L513" s="237"/>
      <c r="M513" s="238"/>
      <c r="N513" s="239"/>
      <c r="O513" s="239"/>
      <c r="P513" s="239"/>
      <c r="Q513" s="239"/>
      <c r="R513" s="239"/>
      <c r="S513" s="239"/>
      <c r="T513" s="240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1" t="s">
        <v>147</v>
      </c>
      <c r="AU513" s="241" t="s">
        <v>81</v>
      </c>
      <c r="AV513" s="14" t="s">
        <v>81</v>
      </c>
      <c r="AW513" s="14" t="s">
        <v>33</v>
      </c>
      <c r="AX513" s="14" t="s">
        <v>72</v>
      </c>
      <c r="AY513" s="241" t="s">
        <v>135</v>
      </c>
    </row>
    <row r="514" s="15" customFormat="1">
      <c r="A514" s="15"/>
      <c r="B514" s="242"/>
      <c r="C514" s="243"/>
      <c r="D514" s="222" t="s">
        <v>147</v>
      </c>
      <c r="E514" s="244" t="s">
        <v>19</v>
      </c>
      <c r="F514" s="245" t="s">
        <v>150</v>
      </c>
      <c r="G514" s="243"/>
      <c r="H514" s="246">
        <v>1</v>
      </c>
      <c r="I514" s="247"/>
      <c r="J514" s="243"/>
      <c r="K514" s="243"/>
      <c r="L514" s="248"/>
      <c r="M514" s="249"/>
      <c r="N514" s="250"/>
      <c r="O514" s="250"/>
      <c r="P514" s="250"/>
      <c r="Q514" s="250"/>
      <c r="R514" s="250"/>
      <c r="S514" s="250"/>
      <c r="T514" s="251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52" t="s">
        <v>147</v>
      </c>
      <c r="AU514" s="252" t="s">
        <v>81</v>
      </c>
      <c r="AV514" s="15" t="s">
        <v>143</v>
      </c>
      <c r="AW514" s="15" t="s">
        <v>33</v>
      </c>
      <c r="AX514" s="15" t="s">
        <v>79</v>
      </c>
      <c r="AY514" s="252" t="s">
        <v>135</v>
      </c>
    </row>
    <row r="515" s="2" customFormat="1" ht="33" customHeight="1">
      <c r="A515" s="40"/>
      <c r="B515" s="41"/>
      <c r="C515" s="202" t="s">
        <v>641</v>
      </c>
      <c r="D515" s="202" t="s">
        <v>138</v>
      </c>
      <c r="E515" s="203" t="s">
        <v>642</v>
      </c>
      <c r="F515" s="204" t="s">
        <v>643</v>
      </c>
      <c r="G515" s="205" t="s">
        <v>141</v>
      </c>
      <c r="H515" s="206">
        <v>2.298</v>
      </c>
      <c r="I515" s="207"/>
      <c r="J515" s="208">
        <f>ROUND(I515*H515,2)</f>
        <v>0</v>
      </c>
      <c r="K515" s="204" t="s">
        <v>142</v>
      </c>
      <c r="L515" s="46"/>
      <c r="M515" s="209" t="s">
        <v>19</v>
      </c>
      <c r="N515" s="210" t="s">
        <v>43</v>
      </c>
      <c r="O515" s="86"/>
      <c r="P515" s="211">
        <f>O515*H515</f>
        <v>0</v>
      </c>
      <c r="Q515" s="211">
        <v>0.023820000000000001</v>
      </c>
      <c r="R515" s="211">
        <f>Q515*H515</f>
        <v>0.05473836</v>
      </c>
      <c r="S515" s="211">
        <v>0</v>
      </c>
      <c r="T515" s="212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13" t="s">
        <v>240</v>
      </c>
      <c r="AT515" s="213" t="s">
        <v>138</v>
      </c>
      <c r="AU515" s="213" t="s">
        <v>81</v>
      </c>
      <c r="AY515" s="19" t="s">
        <v>135</v>
      </c>
      <c r="BE515" s="214">
        <f>IF(N515="základní",J515,0)</f>
        <v>0</v>
      </c>
      <c r="BF515" s="214">
        <f>IF(N515="snížená",J515,0)</f>
        <v>0</v>
      </c>
      <c r="BG515" s="214">
        <f>IF(N515="zákl. přenesená",J515,0)</f>
        <v>0</v>
      </c>
      <c r="BH515" s="214">
        <f>IF(N515="sníž. přenesená",J515,0)</f>
        <v>0</v>
      </c>
      <c r="BI515" s="214">
        <f>IF(N515="nulová",J515,0)</f>
        <v>0</v>
      </c>
      <c r="BJ515" s="19" t="s">
        <v>79</v>
      </c>
      <c r="BK515" s="214">
        <f>ROUND(I515*H515,2)</f>
        <v>0</v>
      </c>
      <c r="BL515" s="19" t="s">
        <v>240</v>
      </c>
      <c r="BM515" s="213" t="s">
        <v>644</v>
      </c>
    </row>
    <row r="516" s="2" customFormat="1">
      <c r="A516" s="40"/>
      <c r="B516" s="41"/>
      <c r="C516" s="42"/>
      <c r="D516" s="215" t="s">
        <v>145</v>
      </c>
      <c r="E516" s="42"/>
      <c r="F516" s="216" t="s">
        <v>645</v>
      </c>
      <c r="G516" s="42"/>
      <c r="H516" s="42"/>
      <c r="I516" s="217"/>
      <c r="J516" s="42"/>
      <c r="K516" s="42"/>
      <c r="L516" s="46"/>
      <c r="M516" s="218"/>
      <c r="N516" s="219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145</v>
      </c>
      <c r="AU516" s="19" t="s">
        <v>81</v>
      </c>
    </row>
    <row r="517" s="13" customFormat="1">
      <c r="A517" s="13"/>
      <c r="B517" s="220"/>
      <c r="C517" s="221"/>
      <c r="D517" s="222" t="s">
        <v>147</v>
      </c>
      <c r="E517" s="223" t="s">
        <v>19</v>
      </c>
      <c r="F517" s="224" t="s">
        <v>165</v>
      </c>
      <c r="G517" s="221"/>
      <c r="H517" s="223" t="s">
        <v>19</v>
      </c>
      <c r="I517" s="225"/>
      <c r="J517" s="221"/>
      <c r="K517" s="221"/>
      <c r="L517" s="226"/>
      <c r="M517" s="227"/>
      <c r="N517" s="228"/>
      <c r="O517" s="228"/>
      <c r="P517" s="228"/>
      <c r="Q517" s="228"/>
      <c r="R517" s="228"/>
      <c r="S517" s="228"/>
      <c r="T517" s="229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0" t="s">
        <v>147</v>
      </c>
      <c r="AU517" s="230" t="s">
        <v>81</v>
      </c>
      <c r="AV517" s="13" t="s">
        <v>79</v>
      </c>
      <c r="AW517" s="13" t="s">
        <v>33</v>
      </c>
      <c r="AX517" s="13" t="s">
        <v>72</v>
      </c>
      <c r="AY517" s="230" t="s">
        <v>135</v>
      </c>
    </row>
    <row r="518" s="14" customFormat="1">
      <c r="A518" s="14"/>
      <c r="B518" s="231"/>
      <c r="C518" s="232"/>
      <c r="D518" s="222" t="s">
        <v>147</v>
      </c>
      <c r="E518" s="233" t="s">
        <v>19</v>
      </c>
      <c r="F518" s="234" t="s">
        <v>629</v>
      </c>
      <c r="G518" s="232"/>
      <c r="H518" s="235">
        <v>2.298</v>
      </c>
      <c r="I518" s="236"/>
      <c r="J518" s="232"/>
      <c r="K518" s="232"/>
      <c r="L518" s="237"/>
      <c r="M518" s="238"/>
      <c r="N518" s="239"/>
      <c r="O518" s="239"/>
      <c r="P518" s="239"/>
      <c r="Q518" s="239"/>
      <c r="R518" s="239"/>
      <c r="S518" s="239"/>
      <c r="T518" s="240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1" t="s">
        <v>147</v>
      </c>
      <c r="AU518" s="241" t="s">
        <v>81</v>
      </c>
      <c r="AV518" s="14" t="s">
        <v>81</v>
      </c>
      <c r="AW518" s="14" t="s">
        <v>33</v>
      </c>
      <c r="AX518" s="14" t="s">
        <v>72</v>
      </c>
      <c r="AY518" s="241" t="s">
        <v>135</v>
      </c>
    </row>
    <row r="519" s="15" customFormat="1">
      <c r="A519" s="15"/>
      <c r="B519" s="242"/>
      <c r="C519" s="243"/>
      <c r="D519" s="222" t="s">
        <v>147</v>
      </c>
      <c r="E519" s="244" t="s">
        <v>19</v>
      </c>
      <c r="F519" s="245" t="s">
        <v>150</v>
      </c>
      <c r="G519" s="243"/>
      <c r="H519" s="246">
        <v>2.298</v>
      </c>
      <c r="I519" s="247"/>
      <c r="J519" s="243"/>
      <c r="K519" s="243"/>
      <c r="L519" s="248"/>
      <c r="M519" s="249"/>
      <c r="N519" s="250"/>
      <c r="O519" s="250"/>
      <c r="P519" s="250"/>
      <c r="Q519" s="250"/>
      <c r="R519" s="250"/>
      <c r="S519" s="250"/>
      <c r="T519" s="251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52" t="s">
        <v>147</v>
      </c>
      <c r="AU519" s="252" t="s">
        <v>81</v>
      </c>
      <c r="AV519" s="15" t="s">
        <v>143</v>
      </c>
      <c r="AW519" s="15" t="s">
        <v>33</v>
      </c>
      <c r="AX519" s="15" t="s">
        <v>79</v>
      </c>
      <c r="AY519" s="252" t="s">
        <v>135</v>
      </c>
    </row>
    <row r="520" s="2" customFormat="1" ht="24.15" customHeight="1">
      <c r="A520" s="40"/>
      <c r="B520" s="41"/>
      <c r="C520" s="202" t="s">
        <v>646</v>
      </c>
      <c r="D520" s="202" t="s">
        <v>138</v>
      </c>
      <c r="E520" s="203" t="s">
        <v>647</v>
      </c>
      <c r="F520" s="204" t="s">
        <v>648</v>
      </c>
      <c r="G520" s="205" t="s">
        <v>386</v>
      </c>
      <c r="H520" s="263"/>
      <c r="I520" s="207"/>
      <c r="J520" s="208">
        <f>ROUND(I520*H520,2)</f>
        <v>0</v>
      </c>
      <c r="K520" s="204" t="s">
        <v>142</v>
      </c>
      <c r="L520" s="46"/>
      <c r="M520" s="209" t="s">
        <v>19</v>
      </c>
      <c r="N520" s="210" t="s">
        <v>43</v>
      </c>
      <c r="O520" s="86"/>
      <c r="P520" s="211">
        <f>O520*H520</f>
        <v>0</v>
      </c>
      <c r="Q520" s="211">
        <v>0</v>
      </c>
      <c r="R520" s="211">
        <f>Q520*H520</f>
        <v>0</v>
      </c>
      <c r="S520" s="211">
        <v>0</v>
      </c>
      <c r="T520" s="212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13" t="s">
        <v>240</v>
      </c>
      <c r="AT520" s="213" t="s">
        <v>138</v>
      </c>
      <c r="AU520" s="213" t="s">
        <v>81</v>
      </c>
      <c r="AY520" s="19" t="s">
        <v>135</v>
      </c>
      <c r="BE520" s="214">
        <f>IF(N520="základní",J520,0)</f>
        <v>0</v>
      </c>
      <c r="BF520" s="214">
        <f>IF(N520="snížená",J520,0)</f>
        <v>0</v>
      </c>
      <c r="BG520" s="214">
        <f>IF(N520="zákl. přenesená",J520,0)</f>
        <v>0</v>
      </c>
      <c r="BH520" s="214">
        <f>IF(N520="sníž. přenesená",J520,0)</f>
        <v>0</v>
      </c>
      <c r="BI520" s="214">
        <f>IF(N520="nulová",J520,0)</f>
        <v>0</v>
      </c>
      <c r="BJ520" s="19" t="s">
        <v>79</v>
      </c>
      <c r="BK520" s="214">
        <f>ROUND(I520*H520,2)</f>
        <v>0</v>
      </c>
      <c r="BL520" s="19" t="s">
        <v>240</v>
      </c>
      <c r="BM520" s="213" t="s">
        <v>649</v>
      </c>
    </row>
    <row r="521" s="2" customFormat="1">
      <c r="A521" s="40"/>
      <c r="B521" s="41"/>
      <c r="C521" s="42"/>
      <c r="D521" s="215" t="s">
        <v>145</v>
      </c>
      <c r="E521" s="42"/>
      <c r="F521" s="216" t="s">
        <v>650</v>
      </c>
      <c r="G521" s="42"/>
      <c r="H521" s="42"/>
      <c r="I521" s="217"/>
      <c r="J521" s="42"/>
      <c r="K521" s="42"/>
      <c r="L521" s="46"/>
      <c r="M521" s="218"/>
      <c r="N521" s="219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145</v>
      </c>
      <c r="AU521" s="19" t="s">
        <v>81</v>
      </c>
    </row>
    <row r="522" s="12" customFormat="1" ht="22.8" customHeight="1">
      <c r="A522" s="12"/>
      <c r="B522" s="186"/>
      <c r="C522" s="187"/>
      <c r="D522" s="188" t="s">
        <v>71</v>
      </c>
      <c r="E522" s="200" t="s">
        <v>651</v>
      </c>
      <c r="F522" s="200" t="s">
        <v>652</v>
      </c>
      <c r="G522" s="187"/>
      <c r="H522" s="187"/>
      <c r="I522" s="190"/>
      <c r="J522" s="201">
        <f>BK522</f>
        <v>0</v>
      </c>
      <c r="K522" s="187"/>
      <c r="L522" s="192"/>
      <c r="M522" s="193"/>
      <c r="N522" s="194"/>
      <c r="O522" s="194"/>
      <c r="P522" s="195">
        <f>SUM(P523:P618)</f>
        <v>0</v>
      </c>
      <c r="Q522" s="194"/>
      <c r="R522" s="195">
        <f>SUM(R523:R618)</f>
        <v>0.88901399999999986</v>
      </c>
      <c r="S522" s="194"/>
      <c r="T522" s="196">
        <f>SUM(T523:T618)</f>
        <v>2.2994952000000004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197" t="s">
        <v>81</v>
      </c>
      <c r="AT522" s="198" t="s">
        <v>71</v>
      </c>
      <c r="AU522" s="198" t="s">
        <v>79</v>
      </c>
      <c r="AY522" s="197" t="s">
        <v>135</v>
      </c>
      <c r="BK522" s="199">
        <f>SUM(BK523:BK618)</f>
        <v>0</v>
      </c>
    </row>
    <row r="523" s="2" customFormat="1" ht="16.5" customHeight="1">
      <c r="A523" s="40"/>
      <c r="B523" s="41"/>
      <c r="C523" s="202" t="s">
        <v>653</v>
      </c>
      <c r="D523" s="202" t="s">
        <v>138</v>
      </c>
      <c r="E523" s="203" t="s">
        <v>654</v>
      </c>
      <c r="F523" s="204" t="s">
        <v>655</v>
      </c>
      <c r="G523" s="205" t="s">
        <v>141</v>
      </c>
      <c r="H523" s="206">
        <v>30.879999999999999</v>
      </c>
      <c r="I523" s="207"/>
      <c r="J523" s="208">
        <f>ROUND(I523*H523,2)</f>
        <v>0</v>
      </c>
      <c r="K523" s="204" t="s">
        <v>142</v>
      </c>
      <c r="L523" s="46"/>
      <c r="M523" s="209" t="s">
        <v>19</v>
      </c>
      <c r="N523" s="210" t="s">
        <v>43</v>
      </c>
      <c r="O523" s="86"/>
      <c r="P523" s="211">
        <f>O523*H523</f>
        <v>0</v>
      </c>
      <c r="Q523" s="211">
        <v>0</v>
      </c>
      <c r="R523" s="211">
        <f>Q523*H523</f>
        <v>0</v>
      </c>
      <c r="S523" s="211">
        <v>0.0057099999999999998</v>
      </c>
      <c r="T523" s="212">
        <f>S523*H523</f>
        <v>0.17632479999999998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13" t="s">
        <v>240</v>
      </c>
      <c r="AT523" s="213" t="s">
        <v>138</v>
      </c>
      <c r="AU523" s="213" t="s">
        <v>81</v>
      </c>
      <c r="AY523" s="19" t="s">
        <v>135</v>
      </c>
      <c r="BE523" s="214">
        <f>IF(N523="základní",J523,0)</f>
        <v>0</v>
      </c>
      <c r="BF523" s="214">
        <f>IF(N523="snížená",J523,0)</f>
        <v>0</v>
      </c>
      <c r="BG523" s="214">
        <f>IF(N523="zákl. přenesená",J523,0)</f>
        <v>0</v>
      </c>
      <c r="BH523" s="214">
        <f>IF(N523="sníž. přenesená",J523,0)</f>
        <v>0</v>
      </c>
      <c r="BI523" s="214">
        <f>IF(N523="nulová",J523,0)</f>
        <v>0</v>
      </c>
      <c r="BJ523" s="19" t="s">
        <v>79</v>
      </c>
      <c r="BK523" s="214">
        <f>ROUND(I523*H523,2)</f>
        <v>0</v>
      </c>
      <c r="BL523" s="19" t="s">
        <v>240</v>
      </c>
      <c r="BM523" s="213" t="s">
        <v>656</v>
      </c>
    </row>
    <row r="524" s="2" customFormat="1">
      <c r="A524" s="40"/>
      <c r="B524" s="41"/>
      <c r="C524" s="42"/>
      <c r="D524" s="215" t="s">
        <v>145</v>
      </c>
      <c r="E524" s="42"/>
      <c r="F524" s="216" t="s">
        <v>657</v>
      </c>
      <c r="G524" s="42"/>
      <c r="H524" s="42"/>
      <c r="I524" s="217"/>
      <c r="J524" s="42"/>
      <c r="K524" s="42"/>
      <c r="L524" s="46"/>
      <c r="M524" s="218"/>
      <c r="N524" s="219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145</v>
      </c>
      <c r="AU524" s="19" t="s">
        <v>81</v>
      </c>
    </row>
    <row r="525" s="13" customFormat="1">
      <c r="A525" s="13"/>
      <c r="B525" s="220"/>
      <c r="C525" s="221"/>
      <c r="D525" s="222" t="s">
        <v>147</v>
      </c>
      <c r="E525" s="223" t="s">
        <v>19</v>
      </c>
      <c r="F525" s="224" t="s">
        <v>171</v>
      </c>
      <c r="G525" s="221"/>
      <c r="H525" s="223" t="s">
        <v>19</v>
      </c>
      <c r="I525" s="225"/>
      <c r="J525" s="221"/>
      <c r="K525" s="221"/>
      <c r="L525" s="226"/>
      <c r="M525" s="227"/>
      <c r="N525" s="228"/>
      <c r="O525" s="228"/>
      <c r="P525" s="228"/>
      <c r="Q525" s="228"/>
      <c r="R525" s="228"/>
      <c r="S525" s="228"/>
      <c r="T525" s="229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0" t="s">
        <v>147</v>
      </c>
      <c r="AU525" s="230" t="s">
        <v>81</v>
      </c>
      <c r="AV525" s="13" t="s">
        <v>79</v>
      </c>
      <c r="AW525" s="13" t="s">
        <v>33</v>
      </c>
      <c r="AX525" s="13" t="s">
        <v>72</v>
      </c>
      <c r="AY525" s="230" t="s">
        <v>135</v>
      </c>
    </row>
    <row r="526" s="14" customFormat="1">
      <c r="A526" s="14"/>
      <c r="B526" s="231"/>
      <c r="C526" s="232"/>
      <c r="D526" s="222" t="s">
        <v>147</v>
      </c>
      <c r="E526" s="233" t="s">
        <v>19</v>
      </c>
      <c r="F526" s="234" t="s">
        <v>224</v>
      </c>
      <c r="G526" s="232"/>
      <c r="H526" s="235">
        <v>23.73</v>
      </c>
      <c r="I526" s="236"/>
      <c r="J526" s="232"/>
      <c r="K526" s="232"/>
      <c r="L526" s="237"/>
      <c r="M526" s="238"/>
      <c r="N526" s="239"/>
      <c r="O526" s="239"/>
      <c r="P526" s="239"/>
      <c r="Q526" s="239"/>
      <c r="R526" s="239"/>
      <c r="S526" s="239"/>
      <c r="T526" s="240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1" t="s">
        <v>147</v>
      </c>
      <c r="AU526" s="241" t="s">
        <v>81</v>
      </c>
      <c r="AV526" s="14" t="s">
        <v>81</v>
      </c>
      <c r="AW526" s="14" t="s">
        <v>33</v>
      </c>
      <c r="AX526" s="14" t="s">
        <v>72</v>
      </c>
      <c r="AY526" s="241" t="s">
        <v>135</v>
      </c>
    </row>
    <row r="527" s="14" customFormat="1">
      <c r="A527" s="14"/>
      <c r="B527" s="231"/>
      <c r="C527" s="232"/>
      <c r="D527" s="222" t="s">
        <v>147</v>
      </c>
      <c r="E527" s="233" t="s">
        <v>19</v>
      </c>
      <c r="F527" s="234" t="s">
        <v>225</v>
      </c>
      <c r="G527" s="232"/>
      <c r="H527" s="235">
        <v>7.1500000000000004</v>
      </c>
      <c r="I527" s="236"/>
      <c r="J527" s="232"/>
      <c r="K527" s="232"/>
      <c r="L527" s="237"/>
      <c r="M527" s="238"/>
      <c r="N527" s="239"/>
      <c r="O527" s="239"/>
      <c r="P527" s="239"/>
      <c r="Q527" s="239"/>
      <c r="R527" s="239"/>
      <c r="S527" s="239"/>
      <c r="T527" s="240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1" t="s">
        <v>147</v>
      </c>
      <c r="AU527" s="241" t="s">
        <v>81</v>
      </c>
      <c r="AV527" s="14" t="s">
        <v>81</v>
      </c>
      <c r="AW527" s="14" t="s">
        <v>33</v>
      </c>
      <c r="AX527" s="14" t="s">
        <v>72</v>
      </c>
      <c r="AY527" s="241" t="s">
        <v>135</v>
      </c>
    </row>
    <row r="528" s="15" customFormat="1">
      <c r="A528" s="15"/>
      <c r="B528" s="242"/>
      <c r="C528" s="243"/>
      <c r="D528" s="222" t="s">
        <v>147</v>
      </c>
      <c r="E528" s="244" t="s">
        <v>19</v>
      </c>
      <c r="F528" s="245" t="s">
        <v>150</v>
      </c>
      <c r="G528" s="243"/>
      <c r="H528" s="246">
        <v>30.879999999999999</v>
      </c>
      <c r="I528" s="247"/>
      <c r="J528" s="243"/>
      <c r="K528" s="243"/>
      <c r="L528" s="248"/>
      <c r="M528" s="249"/>
      <c r="N528" s="250"/>
      <c r="O528" s="250"/>
      <c r="P528" s="250"/>
      <c r="Q528" s="250"/>
      <c r="R528" s="250"/>
      <c r="S528" s="250"/>
      <c r="T528" s="251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52" t="s">
        <v>147</v>
      </c>
      <c r="AU528" s="252" t="s">
        <v>81</v>
      </c>
      <c r="AV528" s="15" t="s">
        <v>143</v>
      </c>
      <c r="AW528" s="15" t="s">
        <v>33</v>
      </c>
      <c r="AX528" s="15" t="s">
        <v>79</v>
      </c>
      <c r="AY528" s="252" t="s">
        <v>135</v>
      </c>
    </row>
    <row r="529" s="2" customFormat="1" ht="16.5" customHeight="1">
      <c r="A529" s="40"/>
      <c r="B529" s="41"/>
      <c r="C529" s="202" t="s">
        <v>658</v>
      </c>
      <c r="D529" s="202" t="s">
        <v>138</v>
      </c>
      <c r="E529" s="203" t="s">
        <v>659</v>
      </c>
      <c r="F529" s="204" t="s">
        <v>660</v>
      </c>
      <c r="G529" s="205" t="s">
        <v>214</v>
      </c>
      <c r="H529" s="206">
        <v>274</v>
      </c>
      <c r="I529" s="207"/>
      <c r="J529" s="208">
        <f>ROUND(I529*H529,2)</f>
        <v>0</v>
      </c>
      <c r="K529" s="204" t="s">
        <v>142</v>
      </c>
      <c r="L529" s="46"/>
      <c r="M529" s="209" t="s">
        <v>19</v>
      </c>
      <c r="N529" s="210" t="s">
        <v>43</v>
      </c>
      <c r="O529" s="86"/>
      <c r="P529" s="211">
        <f>O529*H529</f>
        <v>0</v>
      </c>
      <c r="Q529" s="211">
        <v>0</v>
      </c>
      <c r="R529" s="211">
        <f>Q529*H529</f>
        <v>0</v>
      </c>
      <c r="S529" s="211">
        <v>0.0016999999999999999</v>
      </c>
      <c r="T529" s="212">
        <f>S529*H529</f>
        <v>0.46579999999999999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13" t="s">
        <v>240</v>
      </c>
      <c r="AT529" s="213" t="s">
        <v>138</v>
      </c>
      <c r="AU529" s="213" t="s">
        <v>81</v>
      </c>
      <c r="AY529" s="19" t="s">
        <v>135</v>
      </c>
      <c r="BE529" s="214">
        <f>IF(N529="základní",J529,0)</f>
        <v>0</v>
      </c>
      <c r="BF529" s="214">
        <f>IF(N529="snížená",J529,0)</f>
        <v>0</v>
      </c>
      <c r="BG529" s="214">
        <f>IF(N529="zákl. přenesená",J529,0)</f>
        <v>0</v>
      </c>
      <c r="BH529" s="214">
        <f>IF(N529="sníž. přenesená",J529,0)</f>
        <v>0</v>
      </c>
      <c r="BI529" s="214">
        <f>IF(N529="nulová",J529,0)</f>
        <v>0</v>
      </c>
      <c r="BJ529" s="19" t="s">
        <v>79</v>
      </c>
      <c r="BK529" s="214">
        <f>ROUND(I529*H529,2)</f>
        <v>0</v>
      </c>
      <c r="BL529" s="19" t="s">
        <v>240</v>
      </c>
      <c r="BM529" s="213" t="s">
        <v>661</v>
      </c>
    </row>
    <row r="530" s="2" customFormat="1">
      <c r="A530" s="40"/>
      <c r="B530" s="41"/>
      <c r="C530" s="42"/>
      <c r="D530" s="215" t="s">
        <v>145</v>
      </c>
      <c r="E530" s="42"/>
      <c r="F530" s="216" t="s">
        <v>662</v>
      </c>
      <c r="G530" s="42"/>
      <c r="H530" s="42"/>
      <c r="I530" s="217"/>
      <c r="J530" s="42"/>
      <c r="K530" s="42"/>
      <c r="L530" s="46"/>
      <c r="M530" s="218"/>
      <c r="N530" s="219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145</v>
      </c>
      <c r="AU530" s="19" t="s">
        <v>81</v>
      </c>
    </row>
    <row r="531" s="13" customFormat="1">
      <c r="A531" s="13"/>
      <c r="B531" s="220"/>
      <c r="C531" s="221"/>
      <c r="D531" s="222" t="s">
        <v>147</v>
      </c>
      <c r="E531" s="223" t="s">
        <v>19</v>
      </c>
      <c r="F531" s="224" t="s">
        <v>663</v>
      </c>
      <c r="G531" s="221"/>
      <c r="H531" s="223" t="s">
        <v>19</v>
      </c>
      <c r="I531" s="225"/>
      <c r="J531" s="221"/>
      <c r="K531" s="221"/>
      <c r="L531" s="226"/>
      <c r="M531" s="227"/>
      <c r="N531" s="228"/>
      <c r="O531" s="228"/>
      <c r="P531" s="228"/>
      <c r="Q531" s="228"/>
      <c r="R531" s="228"/>
      <c r="S531" s="228"/>
      <c r="T531" s="229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0" t="s">
        <v>147</v>
      </c>
      <c r="AU531" s="230" t="s">
        <v>81</v>
      </c>
      <c r="AV531" s="13" t="s">
        <v>79</v>
      </c>
      <c r="AW531" s="13" t="s">
        <v>33</v>
      </c>
      <c r="AX531" s="13" t="s">
        <v>72</v>
      </c>
      <c r="AY531" s="230" t="s">
        <v>135</v>
      </c>
    </row>
    <row r="532" s="14" customFormat="1">
      <c r="A532" s="14"/>
      <c r="B532" s="231"/>
      <c r="C532" s="232"/>
      <c r="D532" s="222" t="s">
        <v>147</v>
      </c>
      <c r="E532" s="233" t="s">
        <v>19</v>
      </c>
      <c r="F532" s="234" t="s">
        <v>664</v>
      </c>
      <c r="G532" s="232"/>
      <c r="H532" s="235">
        <v>130</v>
      </c>
      <c r="I532" s="236"/>
      <c r="J532" s="232"/>
      <c r="K532" s="232"/>
      <c r="L532" s="237"/>
      <c r="M532" s="238"/>
      <c r="N532" s="239"/>
      <c r="O532" s="239"/>
      <c r="P532" s="239"/>
      <c r="Q532" s="239"/>
      <c r="R532" s="239"/>
      <c r="S532" s="239"/>
      <c r="T532" s="240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1" t="s">
        <v>147</v>
      </c>
      <c r="AU532" s="241" t="s">
        <v>81</v>
      </c>
      <c r="AV532" s="14" t="s">
        <v>81</v>
      </c>
      <c r="AW532" s="14" t="s">
        <v>33</v>
      </c>
      <c r="AX532" s="14" t="s">
        <v>72</v>
      </c>
      <c r="AY532" s="241" t="s">
        <v>135</v>
      </c>
    </row>
    <row r="533" s="14" customFormat="1">
      <c r="A533" s="14"/>
      <c r="B533" s="231"/>
      <c r="C533" s="232"/>
      <c r="D533" s="222" t="s">
        <v>147</v>
      </c>
      <c r="E533" s="233" t="s">
        <v>19</v>
      </c>
      <c r="F533" s="234" t="s">
        <v>665</v>
      </c>
      <c r="G533" s="232"/>
      <c r="H533" s="235">
        <v>130</v>
      </c>
      <c r="I533" s="236"/>
      <c r="J533" s="232"/>
      <c r="K533" s="232"/>
      <c r="L533" s="237"/>
      <c r="M533" s="238"/>
      <c r="N533" s="239"/>
      <c r="O533" s="239"/>
      <c r="P533" s="239"/>
      <c r="Q533" s="239"/>
      <c r="R533" s="239"/>
      <c r="S533" s="239"/>
      <c r="T533" s="240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1" t="s">
        <v>147</v>
      </c>
      <c r="AU533" s="241" t="s">
        <v>81</v>
      </c>
      <c r="AV533" s="14" t="s">
        <v>81</v>
      </c>
      <c r="AW533" s="14" t="s">
        <v>33</v>
      </c>
      <c r="AX533" s="14" t="s">
        <v>72</v>
      </c>
      <c r="AY533" s="241" t="s">
        <v>135</v>
      </c>
    </row>
    <row r="534" s="14" customFormat="1">
      <c r="A534" s="14"/>
      <c r="B534" s="231"/>
      <c r="C534" s="232"/>
      <c r="D534" s="222" t="s">
        <v>147</v>
      </c>
      <c r="E534" s="233" t="s">
        <v>19</v>
      </c>
      <c r="F534" s="234" t="s">
        <v>666</v>
      </c>
      <c r="G534" s="232"/>
      <c r="H534" s="235">
        <v>14</v>
      </c>
      <c r="I534" s="236"/>
      <c r="J534" s="232"/>
      <c r="K534" s="232"/>
      <c r="L534" s="237"/>
      <c r="M534" s="238"/>
      <c r="N534" s="239"/>
      <c r="O534" s="239"/>
      <c r="P534" s="239"/>
      <c r="Q534" s="239"/>
      <c r="R534" s="239"/>
      <c r="S534" s="239"/>
      <c r="T534" s="240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1" t="s">
        <v>147</v>
      </c>
      <c r="AU534" s="241" t="s">
        <v>81</v>
      </c>
      <c r="AV534" s="14" t="s">
        <v>81</v>
      </c>
      <c r="AW534" s="14" t="s">
        <v>33</v>
      </c>
      <c r="AX534" s="14" t="s">
        <v>72</v>
      </c>
      <c r="AY534" s="241" t="s">
        <v>135</v>
      </c>
    </row>
    <row r="535" s="15" customFormat="1">
      <c r="A535" s="15"/>
      <c r="B535" s="242"/>
      <c r="C535" s="243"/>
      <c r="D535" s="222" t="s">
        <v>147</v>
      </c>
      <c r="E535" s="244" t="s">
        <v>19</v>
      </c>
      <c r="F535" s="245" t="s">
        <v>150</v>
      </c>
      <c r="G535" s="243"/>
      <c r="H535" s="246">
        <v>274</v>
      </c>
      <c r="I535" s="247"/>
      <c r="J535" s="243"/>
      <c r="K535" s="243"/>
      <c r="L535" s="248"/>
      <c r="M535" s="249"/>
      <c r="N535" s="250"/>
      <c r="O535" s="250"/>
      <c r="P535" s="250"/>
      <c r="Q535" s="250"/>
      <c r="R535" s="250"/>
      <c r="S535" s="250"/>
      <c r="T535" s="251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52" t="s">
        <v>147</v>
      </c>
      <c r="AU535" s="252" t="s">
        <v>81</v>
      </c>
      <c r="AV535" s="15" t="s">
        <v>143</v>
      </c>
      <c r="AW535" s="15" t="s">
        <v>33</v>
      </c>
      <c r="AX535" s="15" t="s">
        <v>79</v>
      </c>
      <c r="AY535" s="252" t="s">
        <v>135</v>
      </c>
    </row>
    <row r="536" s="2" customFormat="1" ht="16.5" customHeight="1">
      <c r="A536" s="40"/>
      <c r="B536" s="41"/>
      <c r="C536" s="202" t="s">
        <v>667</v>
      </c>
      <c r="D536" s="202" t="s">
        <v>138</v>
      </c>
      <c r="E536" s="203" t="s">
        <v>668</v>
      </c>
      <c r="F536" s="204" t="s">
        <v>669</v>
      </c>
      <c r="G536" s="205" t="s">
        <v>214</v>
      </c>
      <c r="H536" s="206">
        <v>299.5</v>
      </c>
      <c r="I536" s="207"/>
      <c r="J536" s="208">
        <f>ROUND(I536*H536,2)</f>
        <v>0</v>
      </c>
      <c r="K536" s="204" t="s">
        <v>142</v>
      </c>
      <c r="L536" s="46"/>
      <c r="M536" s="209" t="s">
        <v>19</v>
      </c>
      <c r="N536" s="210" t="s">
        <v>43</v>
      </c>
      <c r="O536" s="86"/>
      <c r="P536" s="211">
        <f>O536*H536</f>
        <v>0</v>
      </c>
      <c r="Q536" s="211">
        <v>0</v>
      </c>
      <c r="R536" s="211">
        <f>Q536*H536</f>
        <v>0</v>
      </c>
      <c r="S536" s="211">
        <v>0.00191</v>
      </c>
      <c r="T536" s="212">
        <f>S536*H536</f>
        <v>0.57204500000000003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13" t="s">
        <v>240</v>
      </c>
      <c r="AT536" s="213" t="s">
        <v>138</v>
      </c>
      <c r="AU536" s="213" t="s">
        <v>81</v>
      </c>
      <c r="AY536" s="19" t="s">
        <v>135</v>
      </c>
      <c r="BE536" s="214">
        <f>IF(N536="základní",J536,0)</f>
        <v>0</v>
      </c>
      <c r="BF536" s="214">
        <f>IF(N536="snížená",J536,0)</f>
        <v>0</v>
      </c>
      <c r="BG536" s="214">
        <f>IF(N536="zákl. přenesená",J536,0)</f>
        <v>0</v>
      </c>
      <c r="BH536" s="214">
        <f>IF(N536="sníž. přenesená",J536,0)</f>
        <v>0</v>
      </c>
      <c r="BI536" s="214">
        <f>IF(N536="nulová",J536,0)</f>
        <v>0</v>
      </c>
      <c r="BJ536" s="19" t="s">
        <v>79</v>
      </c>
      <c r="BK536" s="214">
        <f>ROUND(I536*H536,2)</f>
        <v>0</v>
      </c>
      <c r="BL536" s="19" t="s">
        <v>240</v>
      </c>
      <c r="BM536" s="213" t="s">
        <v>670</v>
      </c>
    </row>
    <row r="537" s="2" customFormat="1">
      <c r="A537" s="40"/>
      <c r="B537" s="41"/>
      <c r="C537" s="42"/>
      <c r="D537" s="215" t="s">
        <v>145</v>
      </c>
      <c r="E537" s="42"/>
      <c r="F537" s="216" t="s">
        <v>671</v>
      </c>
      <c r="G537" s="42"/>
      <c r="H537" s="42"/>
      <c r="I537" s="217"/>
      <c r="J537" s="42"/>
      <c r="K537" s="42"/>
      <c r="L537" s="46"/>
      <c r="M537" s="218"/>
      <c r="N537" s="219"/>
      <c r="O537" s="86"/>
      <c r="P537" s="86"/>
      <c r="Q537" s="86"/>
      <c r="R537" s="86"/>
      <c r="S537" s="86"/>
      <c r="T537" s="87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9" t="s">
        <v>145</v>
      </c>
      <c r="AU537" s="19" t="s">
        <v>81</v>
      </c>
    </row>
    <row r="538" s="13" customFormat="1">
      <c r="A538" s="13"/>
      <c r="B538" s="220"/>
      <c r="C538" s="221"/>
      <c r="D538" s="222" t="s">
        <v>147</v>
      </c>
      <c r="E538" s="223" t="s">
        <v>19</v>
      </c>
      <c r="F538" s="224" t="s">
        <v>663</v>
      </c>
      <c r="G538" s="221"/>
      <c r="H538" s="223" t="s">
        <v>19</v>
      </c>
      <c r="I538" s="225"/>
      <c r="J538" s="221"/>
      <c r="K538" s="221"/>
      <c r="L538" s="226"/>
      <c r="M538" s="227"/>
      <c r="N538" s="228"/>
      <c r="O538" s="228"/>
      <c r="P538" s="228"/>
      <c r="Q538" s="228"/>
      <c r="R538" s="228"/>
      <c r="S538" s="228"/>
      <c r="T538" s="229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0" t="s">
        <v>147</v>
      </c>
      <c r="AU538" s="230" t="s">
        <v>81</v>
      </c>
      <c r="AV538" s="13" t="s">
        <v>79</v>
      </c>
      <c r="AW538" s="13" t="s">
        <v>33</v>
      </c>
      <c r="AX538" s="13" t="s">
        <v>72</v>
      </c>
      <c r="AY538" s="230" t="s">
        <v>135</v>
      </c>
    </row>
    <row r="539" s="14" customFormat="1">
      <c r="A539" s="14"/>
      <c r="B539" s="231"/>
      <c r="C539" s="232"/>
      <c r="D539" s="222" t="s">
        <v>147</v>
      </c>
      <c r="E539" s="233" t="s">
        <v>19</v>
      </c>
      <c r="F539" s="234" t="s">
        <v>672</v>
      </c>
      <c r="G539" s="232"/>
      <c r="H539" s="235">
        <v>18</v>
      </c>
      <c r="I539" s="236"/>
      <c r="J539" s="232"/>
      <c r="K539" s="232"/>
      <c r="L539" s="237"/>
      <c r="M539" s="238"/>
      <c r="N539" s="239"/>
      <c r="O539" s="239"/>
      <c r="P539" s="239"/>
      <c r="Q539" s="239"/>
      <c r="R539" s="239"/>
      <c r="S539" s="239"/>
      <c r="T539" s="240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1" t="s">
        <v>147</v>
      </c>
      <c r="AU539" s="241" t="s">
        <v>81</v>
      </c>
      <c r="AV539" s="14" t="s">
        <v>81</v>
      </c>
      <c r="AW539" s="14" t="s">
        <v>33</v>
      </c>
      <c r="AX539" s="14" t="s">
        <v>72</v>
      </c>
      <c r="AY539" s="241" t="s">
        <v>135</v>
      </c>
    </row>
    <row r="540" s="14" customFormat="1">
      <c r="A540" s="14"/>
      <c r="B540" s="231"/>
      <c r="C540" s="232"/>
      <c r="D540" s="222" t="s">
        <v>147</v>
      </c>
      <c r="E540" s="233" t="s">
        <v>19</v>
      </c>
      <c r="F540" s="234" t="s">
        <v>673</v>
      </c>
      <c r="G540" s="232"/>
      <c r="H540" s="235">
        <v>32</v>
      </c>
      <c r="I540" s="236"/>
      <c r="J540" s="232"/>
      <c r="K540" s="232"/>
      <c r="L540" s="237"/>
      <c r="M540" s="238"/>
      <c r="N540" s="239"/>
      <c r="O540" s="239"/>
      <c r="P540" s="239"/>
      <c r="Q540" s="239"/>
      <c r="R540" s="239"/>
      <c r="S540" s="239"/>
      <c r="T540" s="240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1" t="s">
        <v>147</v>
      </c>
      <c r="AU540" s="241" t="s">
        <v>81</v>
      </c>
      <c r="AV540" s="14" t="s">
        <v>81</v>
      </c>
      <c r="AW540" s="14" t="s">
        <v>33</v>
      </c>
      <c r="AX540" s="14" t="s">
        <v>72</v>
      </c>
      <c r="AY540" s="241" t="s">
        <v>135</v>
      </c>
    </row>
    <row r="541" s="14" customFormat="1">
      <c r="A541" s="14"/>
      <c r="B541" s="231"/>
      <c r="C541" s="232"/>
      <c r="D541" s="222" t="s">
        <v>147</v>
      </c>
      <c r="E541" s="233" t="s">
        <v>19</v>
      </c>
      <c r="F541" s="234" t="s">
        <v>664</v>
      </c>
      <c r="G541" s="232"/>
      <c r="H541" s="235">
        <v>130</v>
      </c>
      <c r="I541" s="236"/>
      <c r="J541" s="232"/>
      <c r="K541" s="232"/>
      <c r="L541" s="237"/>
      <c r="M541" s="238"/>
      <c r="N541" s="239"/>
      <c r="O541" s="239"/>
      <c r="P541" s="239"/>
      <c r="Q541" s="239"/>
      <c r="R541" s="239"/>
      <c r="S541" s="239"/>
      <c r="T541" s="24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1" t="s">
        <v>147</v>
      </c>
      <c r="AU541" s="241" t="s">
        <v>81</v>
      </c>
      <c r="AV541" s="14" t="s">
        <v>81</v>
      </c>
      <c r="AW541" s="14" t="s">
        <v>33</v>
      </c>
      <c r="AX541" s="14" t="s">
        <v>72</v>
      </c>
      <c r="AY541" s="241" t="s">
        <v>135</v>
      </c>
    </row>
    <row r="542" s="14" customFormat="1">
      <c r="A542" s="14"/>
      <c r="B542" s="231"/>
      <c r="C542" s="232"/>
      <c r="D542" s="222" t="s">
        <v>147</v>
      </c>
      <c r="E542" s="233" t="s">
        <v>19</v>
      </c>
      <c r="F542" s="234" t="s">
        <v>674</v>
      </c>
      <c r="G542" s="232"/>
      <c r="H542" s="235">
        <v>14</v>
      </c>
      <c r="I542" s="236"/>
      <c r="J542" s="232"/>
      <c r="K542" s="232"/>
      <c r="L542" s="237"/>
      <c r="M542" s="238"/>
      <c r="N542" s="239"/>
      <c r="O542" s="239"/>
      <c r="P542" s="239"/>
      <c r="Q542" s="239"/>
      <c r="R542" s="239"/>
      <c r="S542" s="239"/>
      <c r="T542" s="240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1" t="s">
        <v>147</v>
      </c>
      <c r="AU542" s="241" t="s">
        <v>81</v>
      </c>
      <c r="AV542" s="14" t="s">
        <v>81</v>
      </c>
      <c r="AW542" s="14" t="s">
        <v>33</v>
      </c>
      <c r="AX542" s="14" t="s">
        <v>72</v>
      </c>
      <c r="AY542" s="241" t="s">
        <v>135</v>
      </c>
    </row>
    <row r="543" s="14" customFormat="1">
      <c r="A543" s="14"/>
      <c r="B543" s="231"/>
      <c r="C543" s="232"/>
      <c r="D543" s="222" t="s">
        <v>147</v>
      </c>
      <c r="E543" s="233" t="s">
        <v>19</v>
      </c>
      <c r="F543" s="234" t="s">
        <v>675</v>
      </c>
      <c r="G543" s="232"/>
      <c r="H543" s="235">
        <v>7.5</v>
      </c>
      <c r="I543" s="236"/>
      <c r="J543" s="232"/>
      <c r="K543" s="232"/>
      <c r="L543" s="237"/>
      <c r="M543" s="238"/>
      <c r="N543" s="239"/>
      <c r="O543" s="239"/>
      <c r="P543" s="239"/>
      <c r="Q543" s="239"/>
      <c r="R543" s="239"/>
      <c r="S543" s="239"/>
      <c r="T543" s="240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1" t="s">
        <v>147</v>
      </c>
      <c r="AU543" s="241" t="s">
        <v>81</v>
      </c>
      <c r="AV543" s="14" t="s">
        <v>81</v>
      </c>
      <c r="AW543" s="14" t="s">
        <v>33</v>
      </c>
      <c r="AX543" s="14" t="s">
        <v>72</v>
      </c>
      <c r="AY543" s="241" t="s">
        <v>135</v>
      </c>
    </row>
    <row r="544" s="14" customFormat="1">
      <c r="A544" s="14"/>
      <c r="B544" s="231"/>
      <c r="C544" s="232"/>
      <c r="D544" s="222" t="s">
        <v>147</v>
      </c>
      <c r="E544" s="233" t="s">
        <v>19</v>
      </c>
      <c r="F544" s="234" t="s">
        <v>676</v>
      </c>
      <c r="G544" s="232"/>
      <c r="H544" s="235">
        <v>4</v>
      </c>
      <c r="I544" s="236"/>
      <c r="J544" s="232"/>
      <c r="K544" s="232"/>
      <c r="L544" s="237"/>
      <c r="M544" s="238"/>
      <c r="N544" s="239"/>
      <c r="O544" s="239"/>
      <c r="P544" s="239"/>
      <c r="Q544" s="239"/>
      <c r="R544" s="239"/>
      <c r="S544" s="239"/>
      <c r="T544" s="240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1" t="s">
        <v>147</v>
      </c>
      <c r="AU544" s="241" t="s">
        <v>81</v>
      </c>
      <c r="AV544" s="14" t="s">
        <v>81</v>
      </c>
      <c r="AW544" s="14" t="s">
        <v>33</v>
      </c>
      <c r="AX544" s="14" t="s">
        <v>72</v>
      </c>
      <c r="AY544" s="241" t="s">
        <v>135</v>
      </c>
    </row>
    <row r="545" s="14" customFormat="1">
      <c r="A545" s="14"/>
      <c r="B545" s="231"/>
      <c r="C545" s="232"/>
      <c r="D545" s="222" t="s">
        <v>147</v>
      </c>
      <c r="E545" s="233" t="s">
        <v>19</v>
      </c>
      <c r="F545" s="234" t="s">
        <v>677</v>
      </c>
      <c r="G545" s="232"/>
      <c r="H545" s="235">
        <v>94</v>
      </c>
      <c r="I545" s="236"/>
      <c r="J545" s="232"/>
      <c r="K545" s="232"/>
      <c r="L545" s="237"/>
      <c r="M545" s="238"/>
      <c r="N545" s="239"/>
      <c r="O545" s="239"/>
      <c r="P545" s="239"/>
      <c r="Q545" s="239"/>
      <c r="R545" s="239"/>
      <c r="S545" s="239"/>
      <c r="T545" s="240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1" t="s">
        <v>147</v>
      </c>
      <c r="AU545" s="241" t="s">
        <v>81</v>
      </c>
      <c r="AV545" s="14" t="s">
        <v>81</v>
      </c>
      <c r="AW545" s="14" t="s">
        <v>33</v>
      </c>
      <c r="AX545" s="14" t="s">
        <v>72</v>
      </c>
      <c r="AY545" s="241" t="s">
        <v>135</v>
      </c>
    </row>
    <row r="546" s="15" customFormat="1">
      <c r="A546" s="15"/>
      <c r="B546" s="242"/>
      <c r="C546" s="243"/>
      <c r="D546" s="222" t="s">
        <v>147</v>
      </c>
      <c r="E546" s="244" t="s">
        <v>19</v>
      </c>
      <c r="F546" s="245" t="s">
        <v>150</v>
      </c>
      <c r="G546" s="243"/>
      <c r="H546" s="246">
        <v>299.5</v>
      </c>
      <c r="I546" s="247"/>
      <c r="J546" s="243"/>
      <c r="K546" s="243"/>
      <c r="L546" s="248"/>
      <c r="M546" s="249"/>
      <c r="N546" s="250"/>
      <c r="O546" s="250"/>
      <c r="P546" s="250"/>
      <c r="Q546" s="250"/>
      <c r="R546" s="250"/>
      <c r="S546" s="250"/>
      <c r="T546" s="251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52" t="s">
        <v>147</v>
      </c>
      <c r="AU546" s="252" t="s">
        <v>81</v>
      </c>
      <c r="AV546" s="15" t="s">
        <v>143</v>
      </c>
      <c r="AW546" s="15" t="s">
        <v>33</v>
      </c>
      <c r="AX546" s="15" t="s">
        <v>79</v>
      </c>
      <c r="AY546" s="252" t="s">
        <v>135</v>
      </c>
    </row>
    <row r="547" s="2" customFormat="1" ht="16.5" customHeight="1">
      <c r="A547" s="40"/>
      <c r="B547" s="41"/>
      <c r="C547" s="202" t="s">
        <v>678</v>
      </c>
      <c r="D547" s="202" t="s">
        <v>138</v>
      </c>
      <c r="E547" s="203" t="s">
        <v>679</v>
      </c>
      <c r="F547" s="204" t="s">
        <v>680</v>
      </c>
      <c r="G547" s="205" t="s">
        <v>214</v>
      </c>
      <c r="H547" s="206">
        <v>13.4</v>
      </c>
      <c r="I547" s="207"/>
      <c r="J547" s="208">
        <f>ROUND(I547*H547,2)</f>
        <v>0</v>
      </c>
      <c r="K547" s="204" t="s">
        <v>142</v>
      </c>
      <c r="L547" s="46"/>
      <c r="M547" s="209" t="s">
        <v>19</v>
      </c>
      <c r="N547" s="210" t="s">
        <v>43</v>
      </c>
      <c r="O547" s="86"/>
      <c r="P547" s="211">
        <f>O547*H547</f>
        <v>0</v>
      </c>
      <c r="Q547" s="211">
        <v>0</v>
      </c>
      <c r="R547" s="211">
        <f>Q547*H547</f>
        <v>0</v>
      </c>
      <c r="S547" s="211">
        <v>0.00167</v>
      </c>
      <c r="T547" s="212">
        <f>S547*H547</f>
        <v>0.022378000000000002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13" t="s">
        <v>240</v>
      </c>
      <c r="AT547" s="213" t="s">
        <v>138</v>
      </c>
      <c r="AU547" s="213" t="s">
        <v>81</v>
      </c>
      <c r="AY547" s="19" t="s">
        <v>135</v>
      </c>
      <c r="BE547" s="214">
        <f>IF(N547="základní",J547,0)</f>
        <v>0</v>
      </c>
      <c r="BF547" s="214">
        <f>IF(N547="snížená",J547,0)</f>
        <v>0</v>
      </c>
      <c r="BG547" s="214">
        <f>IF(N547="zákl. přenesená",J547,0)</f>
        <v>0</v>
      </c>
      <c r="BH547" s="214">
        <f>IF(N547="sníž. přenesená",J547,0)</f>
        <v>0</v>
      </c>
      <c r="BI547" s="214">
        <f>IF(N547="nulová",J547,0)</f>
        <v>0</v>
      </c>
      <c r="BJ547" s="19" t="s">
        <v>79</v>
      </c>
      <c r="BK547" s="214">
        <f>ROUND(I547*H547,2)</f>
        <v>0</v>
      </c>
      <c r="BL547" s="19" t="s">
        <v>240</v>
      </c>
      <c r="BM547" s="213" t="s">
        <v>681</v>
      </c>
    </row>
    <row r="548" s="2" customFormat="1">
      <c r="A548" s="40"/>
      <c r="B548" s="41"/>
      <c r="C548" s="42"/>
      <c r="D548" s="215" t="s">
        <v>145</v>
      </c>
      <c r="E548" s="42"/>
      <c r="F548" s="216" t="s">
        <v>682</v>
      </c>
      <c r="G548" s="42"/>
      <c r="H548" s="42"/>
      <c r="I548" s="217"/>
      <c r="J548" s="42"/>
      <c r="K548" s="42"/>
      <c r="L548" s="46"/>
      <c r="M548" s="218"/>
      <c r="N548" s="219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145</v>
      </c>
      <c r="AU548" s="19" t="s">
        <v>81</v>
      </c>
    </row>
    <row r="549" s="13" customFormat="1">
      <c r="A549" s="13"/>
      <c r="B549" s="220"/>
      <c r="C549" s="221"/>
      <c r="D549" s="222" t="s">
        <v>147</v>
      </c>
      <c r="E549" s="223" t="s">
        <v>19</v>
      </c>
      <c r="F549" s="224" t="s">
        <v>663</v>
      </c>
      <c r="G549" s="221"/>
      <c r="H549" s="223" t="s">
        <v>19</v>
      </c>
      <c r="I549" s="225"/>
      <c r="J549" s="221"/>
      <c r="K549" s="221"/>
      <c r="L549" s="226"/>
      <c r="M549" s="227"/>
      <c r="N549" s="228"/>
      <c r="O549" s="228"/>
      <c r="P549" s="228"/>
      <c r="Q549" s="228"/>
      <c r="R549" s="228"/>
      <c r="S549" s="228"/>
      <c r="T549" s="229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0" t="s">
        <v>147</v>
      </c>
      <c r="AU549" s="230" t="s">
        <v>81</v>
      </c>
      <c r="AV549" s="13" t="s">
        <v>79</v>
      </c>
      <c r="AW549" s="13" t="s">
        <v>33</v>
      </c>
      <c r="AX549" s="13" t="s">
        <v>72</v>
      </c>
      <c r="AY549" s="230" t="s">
        <v>135</v>
      </c>
    </row>
    <row r="550" s="14" customFormat="1">
      <c r="A550" s="14"/>
      <c r="B550" s="231"/>
      <c r="C550" s="232"/>
      <c r="D550" s="222" t="s">
        <v>147</v>
      </c>
      <c r="E550" s="233" t="s">
        <v>19</v>
      </c>
      <c r="F550" s="234" t="s">
        <v>683</v>
      </c>
      <c r="G550" s="232"/>
      <c r="H550" s="235">
        <v>2</v>
      </c>
      <c r="I550" s="236"/>
      <c r="J550" s="232"/>
      <c r="K550" s="232"/>
      <c r="L550" s="237"/>
      <c r="M550" s="238"/>
      <c r="N550" s="239"/>
      <c r="O550" s="239"/>
      <c r="P550" s="239"/>
      <c r="Q550" s="239"/>
      <c r="R550" s="239"/>
      <c r="S550" s="239"/>
      <c r="T550" s="240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1" t="s">
        <v>147</v>
      </c>
      <c r="AU550" s="241" t="s">
        <v>81</v>
      </c>
      <c r="AV550" s="14" t="s">
        <v>81</v>
      </c>
      <c r="AW550" s="14" t="s">
        <v>33</v>
      </c>
      <c r="AX550" s="14" t="s">
        <v>72</v>
      </c>
      <c r="AY550" s="241" t="s">
        <v>135</v>
      </c>
    </row>
    <row r="551" s="14" customFormat="1">
      <c r="A551" s="14"/>
      <c r="B551" s="231"/>
      <c r="C551" s="232"/>
      <c r="D551" s="222" t="s">
        <v>147</v>
      </c>
      <c r="E551" s="233" t="s">
        <v>19</v>
      </c>
      <c r="F551" s="234" t="s">
        <v>684</v>
      </c>
      <c r="G551" s="232"/>
      <c r="H551" s="235">
        <v>2</v>
      </c>
      <c r="I551" s="236"/>
      <c r="J551" s="232"/>
      <c r="K551" s="232"/>
      <c r="L551" s="237"/>
      <c r="M551" s="238"/>
      <c r="N551" s="239"/>
      <c r="O551" s="239"/>
      <c r="P551" s="239"/>
      <c r="Q551" s="239"/>
      <c r="R551" s="239"/>
      <c r="S551" s="239"/>
      <c r="T551" s="240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1" t="s">
        <v>147</v>
      </c>
      <c r="AU551" s="241" t="s">
        <v>81</v>
      </c>
      <c r="AV551" s="14" t="s">
        <v>81</v>
      </c>
      <c r="AW551" s="14" t="s">
        <v>33</v>
      </c>
      <c r="AX551" s="14" t="s">
        <v>72</v>
      </c>
      <c r="AY551" s="241" t="s">
        <v>135</v>
      </c>
    </row>
    <row r="552" s="14" customFormat="1">
      <c r="A552" s="14"/>
      <c r="B552" s="231"/>
      <c r="C552" s="232"/>
      <c r="D552" s="222" t="s">
        <v>147</v>
      </c>
      <c r="E552" s="233" t="s">
        <v>19</v>
      </c>
      <c r="F552" s="234" t="s">
        <v>675</v>
      </c>
      <c r="G552" s="232"/>
      <c r="H552" s="235">
        <v>7.5</v>
      </c>
      <c r="I552" s="236"/>
      <c r="J552" s="232"/>
      <c r="K552" s="232"/>
      <c r="L552" s="237"/>
      <c r="M552" s="238"/>
      <c r="N552" s="239"/>
      <c r="O552" s="239"/>
      <c r="P552" s="239"/>
      <c r="Q552" s="239"/>
      <c r="R552" s="239"/>
      <c r="S552" s="239"/>
      <c r="T552" s="240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1" t="s">
        <v>147</v>
      </c>
      <c r="AU552" s="241" t="s">
        <v>81</v>
      </c>
      <c r="AV552" s="14" t="s">
        <v>81</v>
      </c>
      <c r="AW552" s="14" t="s">
        <v>33</v>
      </c>
      <c r="AX552" s="14" t="s">
        <v>72</v>
      </c>
      <c r="AY552" s="241" t="s">
        <v>135</v>
      </c>
    </row>
    <row r="553" s="14" customFormat="1">
      <c r="A553" s="14"/>
      <c r="B553" s="231"/>
      <c r="C553" s="232"/>
      <c r="D553" s="222" t="s">
        <v>147</v>
      </c>
      <c r="E553" s="233" t="s">
        <v>19</v>
      </c>
      <c r="F553" s="234" t="s">
        <v>685</v>
      </c>
      <c r="G553" s="232"/>
      <c r="H553" s="235">
        <v>0.90000000000000002</v>
      </c>
      <c r="I553" s="236"/>
      <c r="J553" s="232"/>
      <c r="K553" s="232"/>
      <c r="L553" s="237"/>
      <c r="M553" s="238"/>
      <c r="N553" s="239"/>
      <c r="O553" s="239"/>
      <c r="P553" s="239"/>
      <c r="Q553" s="239"/>
      <c r="R553" s="239"/>
      <c r="S553" s="239"/>
      <c r="T553" s="240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1" t="s">
        <v>147</v>
      </c>
      <c r="AU553" s="241" t="s">
        <v>81</v>
      </c>
      <c r="AV553" s="14" t="s">
        <v>81</v>
      </c>
      <c r="AW553" s="14" t="s">
        <v>33</v>
      </c>
      <c r="AX553" s="14" t="s">
        <v>72</v>
      </c>
      <c r="AY553" s="241" t="s">
        <v>135</v>
      </c>
    </row>
    <row r="554" s="14" customFormat="1">
      <c r="A554" s="14"/>
      <c r="B554" s="231"/>
      <c r="C554" s="232"/>
      <c r="D554" s="222" t="s">
        <v>147</v>
      </c>
      <c r="E554" s="233" t="s">
        <v>19</v>
      </c>
      <c r="F554" s="234" t="s">
        <v>686</v>
      </c>
      <c r="G554" s="232"/>
      <c r="H554" s="235">
        <v>1</v>
      </c>
      <c r="I554" s="236"/>
      <c r="J554" s="232"/>
      <c r="K554" s="232"/>
      <c r="L554" s="237"/>
      <c r="M554" s="238"/>
      <c r="N554" s="239"/>
      <c r="O554" s="239"/>
      <c r="P554" s="239"/>
      <c r="Q554" s="239"/>
      <c r="R554" s="239"/>
      <c r="S554" s="239"/>
      <c r="T554" s="240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1" t="s">
        <v>147</v>
      </c>
      <c r="AU554" s="241" t="s">
        <v>81</v>
      </c>
      <c r="AV554" s="14" t="s">
        <v>81</v>
      </c>
      <c r="AW554" s="14" t="s">
        <v>33</v>
      </c>
      <c r="AX554" s="14" t="s">
        <v>72</v>
      </c>
      <c r="AY554" s="241" t="s">
        <v>135</v>
      </c>
    </row>
    <row r="555" s="15" customFormat="1">
      <c r="A555" s="15"/>
      <c r="B555" s="242"/>
      <c r="C555" s="243"/>
      <c r="D555" s="222" t="s">
        <v>147</v>
      </c>
      <c r="E555" s="244" t="s">
        <v>19</v>
      </c>
      <c r="F555" s="245" t="s">
        <v>150</v>
      </c>
      <c r="G555" s="243"/>
      <c r="H555" s="246">
        <v>13.4</v>
      </c>
      <c r="I555" s="247"/>
      <c r="J555" s="243"/>
      <c r="K555" s="243"/>
      <c r="L555" s="248"/>
      <c r="M555" s="249"/>
      <c r="N555" s="250"/>
      <c r="O555" s="250"/>
      <c r="P555" s="250"/>
      <c r="Q555" s="250"/>
      <c r="R555" s="250"/>
      <c r="S555" s="250"/>
      <c r="T555" s="251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52" t="s">
        <v>147</v>
      </c>
      <c r="AU555" s="252" t="s">
        <v>81</v>
      </c>
      <c r="AV555" s="15" t="s">
        <v>143</v>
      </c>
      <c r="AW555" s="15" t="s">
        <v>33</v>
      </c>
      <c r="AX555" s="15" t="s">
        <v>79</v>
      </c>
      <c r="AY555" s="252" t="s">
        <v>135</v>
      </c>
    </row>
    <row r="556" s="2" customFormat="1" ht="16.5" customHeight="1">
      <c r="A556" s="40"/>
      <c r="B556" s="41"/>
      <c r="C556" s="202" t="s">
        <v>687</v>
      </c>
      <c r="D556" s="202" t="s">
        <v>138</v>
      </c>
      <c r="E556" s="203" t="s">
        <v>688</v>
      </c>
      <c r="F556" s="204" t="s">
        <v>689</v>
      </c>
      <c r="G556" s="205" t="s">
        <v>214</v>
      </c>
      <c r="H556" s="206">
        <v>86.980000000000004</v>
      </c>
      <c r="I556" s="207"/>
      <c r="J556" s="208">
        <f>ROUND(I556*H556,2)</f>
        <v>0</v>
      </c>
      <c r="K556" s="204" t="s">
        <v>142</v>
      </c>
      <c r="L556" s="46"/>
      <c r="M556" s="209" t="s">
        <v>19</v>
      </c>
      <c r="N556" s="210" t="s">
        <v>43</v>
      </c>
      <c r="O556" s="86"/>
      <c r="P556" s="211">
        <f>O556*H556</f>
        <v>0</v>
      </c>
      <c r="Q556" s="211">
        <v>0</v>
      </c>
      <c r="R556" s="211">
        <f>Q556*H556</f>
        <v>0</v>
      </c>
      <c r="S556" s="211">
        <v>0.01213</v>
      </c>
      <c r="T556" s="212">
        <f>S556*H556</f>
        <v>1.0550674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13" t="s">
        <v>240</v>
      </c>
      <c r="AT556" s="213" t="s">
        <v>138</v>
      </c>
      <c r="AU556" s="213" t="s">
        <v>81</v>
      </c>
      <c r="AY556" s="19" t="s">
        <v>135</v>
      </c>
      <c r="BE556" s="214">
        <f>IF(N556="základní",J556,0)</f>
        <v>0</v>
      </c>
      <c r="BF556" s="214">
        <f>IF(N556="snížená",J556,0)</f>
        <v>0</v>
      </c>
      <c r="BG556" s="214">
        <f>IF(N556="zákl. přenesená",J556,0)</f>
        <v>0</v>
      </c>
      <c r="BH556" s="214">
        <f>IF(N556="sníž. přenesená",J556,0)</f>
        <v>0</v>
      </c>
      <c r="BI556" s="214">
        <f>IF(N556="nulová",J556,0)</f>
        <v>0</v>
      </c>
      <c r="BJ556" s="19" t="s">
        <v>79</v>
      </c>
      <c r="BK556" s="214">
        <f>ROUND(I556*H556,2)</f>
        <v>0</v>
      </c>
      <c r="BL556" s="19" t="s">
        <v>240</v>
      </c>
      <c r="BM556" s="213" t="s">
        <v>690</v>
      </c>
    </row>
    <row r="557" s="2" customFormat="1">
      <c r="A557" s="40"/>
      <c r="B557" s="41"/>
      <c r="C557" s="42"/>
      <c r="D557" s="215" t="s">
        <v>145</v>
      </c>
      <c r="E557" s="42"/>
      <c r="F557" s="216" t="s">
        <v>691</v>
      </c>
      <c r="G557" s="42"/>
      <c r="H557" s="42"/>
      <c r="I557" s="217"/>
      <c r="J557" s="42"/>
      <c r="K557" s="42"/>
      <c r="L557" s="46"/>
      <c r="M557" s="218"/>
      <c r="N557" s="219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145</v>
      </c>
      <c r="AU557" s="19" t="s">
        <v>81</v>
      </c>
    </row>
    <row r="558" s="13" customFormat="1">
      <c r="A558" s="13"/>
      <c r="B558" s="220"/>
      <c r="C558" s="221"/>
      <c r="D558" s="222" t="s">
        <v>147</v>
      </c>
      <c r="E558" s="223" t="s">
        <v>19</v>
      </c>
      <c r="F558" s="224" t="s">
        <v>171</v>
      </c>
      <c r="G558" s="221"/>
      <c r="H558" s="223" t="s">
        <v>19</v>
      </c>
      <c r="I558" s="225"/>
      <c r="J558" s="221"/>
      <c r="K558" s="221"/>
      <c r="L558" s="226"/>
      <c r="M558" s="227"/>
      <c r="N558" s="228"/>
      <c r="O558" s="228"/>
      <c r="P558" s="228"/>
      <c r="Q558" s="228"/>
      <c r="R558" s="228"/>
      <c r="S558" s="228"/>
      <c r="T558" s="229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0" t="s">
        <v>147</v>
      </c>
      <c r="AU558" s="230" t="s">
        <v>81</v>
      </c>
      <c r="AV558" s="13" t="s">
        <v>79</v>
      </c>
      <c r="AW558" s="13" t="s">
        <v>33</v>
      </c>
      <c r="AX558" s="13" t="s">
        <v>72</v>
      </c>
      <c r="AY558" s="230" t="s">
        <v>135</v>
      </c>
    </row>
    <row r="559" s="14" customFormat="1">
      <c r="A559" s="14"/>
      <c r="B559" s="231"/>
      <c r="C559" s="232"/>
      <c r="D559" s="222" t="s">
        <v>147</v>
      </c>
      <c r="E559" s="233" t="s">
        <v>19</v>
      </c>
      <c r="F559" s="234" t="s">
        <v>692</v>
      </c>
      <c r="G559" s="232"/>
      <c r="H559" s="235">
        <v>86.980000000000004</v>
      </c>
      <c r="I559" s="236"/>
      <c r="J559" s="232"/>
      <c r="K559" s="232"/>
      <c r="L559" s="237"/>
      <c r="M559" s="238"/>
      <c r="N559" s="239"/>
      <c r="O559" s="239"/>
      <c r="P559" s="239"/>
      <c r="Q559" s="239"/>
      <c r="R559" s="239"/>
      <c r="S559" s="239"/>
      <c r="T559" s="240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1" t="s">
        <v>147</v>
      </c>
      <c r="AU559" s="241" t="s">
        <v>81</v>
      </c>
      <c r="AV559" s="14" t="s">
        <v>81</v>
      </c>
      <c r="AW559" s="14" t="s">
        <v>33</v>
      </c>
      <c r="AX559" s="14" t="s">
        <v>72</v>
      </c>
      <c r="AY559" s="241" t="s">
        <v>135</v>
      </c>
    </row>
    <row r="560" s="15" customFormat="1">
      <c r="A560" s="15"/>
      <c r="B560" s="242"/>
      <c r="C560" s="243"/>
      <c r="D560" s="222" t="s">
        <v>147</v>
      </c>
      <c r="E560" s="244" t="s">
        <v>19</v>
      </c>
      <c r="F560" s="245" t="s">
        <v>150</v>
      </c>
      <c r="G560" s="243"/>
      <c r="H560" s="246">
        <v>86.980000000000004</v>
      </c>
      <c r="I560" s="247"/>
      <c r="J560" s="243"/>
      <c r="K560" s="243"/>
      <c r="L560" s="248"/>
      <c r="M560" s="249"/>
      <c r="N560" s="250"/>
      <c r="O560" s="250"/>
      <c r="P560" s="250"/>
      <c r="Q560" s="250"/>
      <c r="R560" s="250"/>
      <c r="S560" s="250"/>
      <c r="T560" s="251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52" t="s">
        <v>147</v>
      </c>
      <c r="AU560" s="252" t="s">
        <v>81</v>
      </c>
      <c r="AV560" s="15" t="s">
        <v>143</v>
      </c>
      <c r="AW560" s="15" t="s">
        <v>33</v>
      </c>
      <c r="AX560" s="15" t="s">
        <v>79</v>
      </c>
      <c r="AY560" s="252" t="s">
        <v>135</v>
      </c>
    </row>
    <row r="561" s="2" customFormat="1" ht="16.5" customHeight="1">
      <c r="A561" s="40"/>
      <c r="B561" s="41"/>
      <c r="C561" s="202" t="s">
        <v>693</v>
      </c>
      <c r="D561" s="202" t="s">
        <v>138</v>
      </c>
      <c r="E561" s="203" t="s">
        <v>694</v>
      </c>
      <c r="F561" s="204" t="s">
        <v>695</v>
      </c>
      <c r="G561" s="205" t="s">
        <v>214</v>
      </c>
      <c r="H561" s="206">
        <v>2</v>
      </c>
      <c r="I561" s="207"/>
      <c r="J561" s="208">
        <f>ROUND(I561*H561,2)</f>
        <v>0</v>
      </c>
      <c r="K561" s="204" t="s">
        <v>142</v>
      </c>
      <c r="L561" s="46"/>
      <c r="M561" s="209" t="s">
        <v>19</v>
      </c>
      <c r="N561" s="210" t="s">
        <v>43</v>
      </c>
      <c r="O561" s="86"/>
      <c r="P561" s="211">
        <f>O561*H561</f>
        <v>0</v>
      </c>
      <c r="Q561" s="211">
        <v>0</v>
      </c>
      <c r="R561" s="211">
        <f>Q561*H561</f>
        <v>0</v>
      </c>
      <c r="S561" s="211">
        <v>0.0039399999999999999</v>
      </c>
      <c r="T561" s="212">
        <f>S561*H561</f>
        <v>0.0078799999999999999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13" t="s">
        <v>240</v>
      </c>
      <c r="AT561" s="213" t="s">
        <v>138</v>
      </c>
      <c r="AU561" s="213" t="s">
        <v>81</v>
      </c>
      <c r="AY561" s="19" t="s">
        <v>135</v>
      </c>
      <c r="BE561" s="214">
        <f>IF(N561="základní",J561,0)</f>
        <v>0</v>
      </c>
      <c r="BF561" s="214">
        <f>IF(N561="snížená",J561,0)</f>
        <v>0</v>
      </c>
      <c r="BG561" s="214">
        <f>IF(N561="zákl. přenesená",J561,0)</f>
        <v>0</v>
      </c>
      <c r="BH561" s="214">
        <f>IF(N561="sníž. přenesená",J561,0)</f>
        <v>0</v>
      </c>
      <c r="BI561" s="214">
        <f>IF(N561="nulová",J561,0)</f>
        <v>0</v>
      </c>
      <c r="BJ561" s="19" t="s">
        <v>79</v>
      </c>
      <c r="BK561" s="214">
        <f>ROUND(I561*H561,2)</f>
        <v>0</v>
      </c>
      <c r="BL561" s="19" t="s">
        <v>240</v>
      </c>
      <c r="BM561" s="213" t="s">
        <v>696</v>
      </c>
    </row>
    <row r="562" s="2" customFormat="1">
      <c r="A562" s="40"/>
      <c r="B562" s="41"/>
      <c r="C562" s="42"/>
      <c r="D562" s="215" t="s">
        <v>145</v>
      </c>
      <c r="E562" s="42"/>
      <c r="F562" s="216" t="s">
        <v>697</v>
      </c>
      <c r="G562" s="42"/>
      <c r="H562" s="42"/>
      <c r="I562" s="217"/>
      <c r="J562" s="42"/>
      <c r="K562" s="42"/>
      <c r="L562" s="46"/>
      <c r="M562" s="218"/>
      <c r="N562" s="219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145</v>
      </c>
      <c r="AU562" s="19" t="s">
        <v>81</v>
      </c>
    </row>
    <row r="563" s="13" customFormat="1">
      <c r="A563" s="13"/>
      <c r="B563" s="220"/>
      <c r="C563" s="221"/>
      <c r="D563" s="222" t="s">
        <v>147</v>
      </c>
      <c r="E563" s="223" t="s">
        <v>19</v>
      </c>
      <c r="F563" s="224" t="s">
        <v>663</v>
      </c>
      <c r="G563" s="221"/>
      <c r="H563" s="223" t="s">
        <v>19</v>
      </c>
      <c r="I563" s="225"/>
      <c r="J563" s="221"/>
      <c r="K563" s="221"/>
      <c r="L563" s="226"/>
      <c r="M563" s="227"/>
      <c r="N563" s="228"/>
      <c r="O563" s="228"/>
      <c r="P563" s="228"/>
      <c r="Q563" s="228"/>
      <c r="R563" s="228"/>
      <c r="S563" s="228"/>
      <c r="T563" s="229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0" t="s">
        <v>147</v>
      </c>
      <c r="AU563" s="230" t="s">
        <v>81</v>
      </c>
      <c r="AV563" s="13" t="s">
        <v>79</v>
      </c>
      <c r="AW563" s="13" t="s">
        <v>33</v>
      </c>
      <c r="AX563" s="13" t="s">
        <v>72</v>
      </c>
      <c r="AY563" s="230" t="s">
        <v>135</v>
      </c>
    </row>
    <row r="564" s="14" customFormat="1">
      <c r="A564" s="14"/>
      <c r="B564" s="231"/>
      <c r="C564" s="232"/>
      <c r="D564" s="222" t="s">
        <v>147</v>
      </c>
      <c r="E564" s="233" t="s">
        <v>19</v>
      </c>
      <c r="F564" s="234" t="s">
        <v>698</v>
      </c>
      <c r="G564" s="232"/>
      <c r="H564" s="235">
        <v>2</v>
      </c>
      <c r="I564" s="236"/>
      <c r="J564" s="232"/>
      <c r="K564" s="232"/>
      <c r="L564" s="237"/>
      <c r="M564" s="238"/>
      <c r="N564" s="239"/>
      <c r="O564" s="239"/>
      <c r="P564" s="239"/>
      <c r="Q564" s="239"/>
      <c r="R564" s="239"/>
      <c r="S564" s="239"/>
      <c r="T564" s="240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1" t="s">
        <v>147</v>
      </c>
      <c r="AU564" s="241" t="s">
        <v>81</v>
      </c>
      <c r="AV564" s="14" t="s">
        <v>81</v>
      </c>
      <c r="AW564" s="14" t="s">
        <v>33</v>
      </c>
      <c r="AX564" s="14" t="s">
        <v>72</v>
      </c>
      <c r="AY564" s="241" t="s">
        <v>135</v>
      </c>
    </row>
    <row r="565" s="15" customFormat="1">
      <c r="A565" s="15"/>
      <c r="B565" s="242"/>
      <c r="C565" s="243"/>
      <c r="D565" s="222" t="s">
        <v>147</v>
      </c>
      <c r="E565" s="244" t="s">
        <v>19</v>
      </c>
      <c r="F565" s="245" t="s">
        <v>150</v>
      </c>
      <c r="G565" s="243"/>
      <c r="H565" s="246">
        <v>2</v>
      </c>
      <c r="I565" s="247"/>
      <c r="J565" s="243"/>
      <c r="K565" s="243"/>
      <c r="L565" s="248"/>
      <c r="M565" s="249"/>
      <c r="N565" s="250"/>
      <c r="O565" s="250"/>
      <c r="P565" s="250"/>
      <c r="Q565" s="250"/>
      <c r="R565" s="250"/>
      <c r="S565" s="250"/>
      <c r="T565" s="251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52" t="s">
        <v>147</v>
      </c>
      <c r="AU565" s="252" t="s">
        <v>81</v>
      </c>
      <c r="AV565" s="15" t="s">
        <v>143</v>
      </c>
      <c r="AW565" s="15" t="s">
        <v>33</v>
      </c>
      <c r="AX565" s="15" t="s">
        <v>79</v>
      </c>
      <c r="AY565" s="252" t="s">
        <v>135</v>
      </c>
    </row>
    <row r="566" s="2" customFormat="1" ht="24.15" customHeight="1">
      <c r="A566" s="40"/>
      <c r="B566" s="41"/>
      <c r="C566" s="202" t="s">
        <v>699</v>
      </c>
      <c r="D566" s="202" t="s">
        <v>138</v>
      </c>
      <c r="E566" s="203" t="s">
        <v>700</v>
      </c>
      <c r="F566" s="204" t="s">
        <v>701</v>
      </c>
      <c r="G566" s="205" t="s">
        <v>141</v>
      </c>
      <c r="H566" s="206">
        <v>7.1500000000000004</v>
      </c>
      <c r="I566" s="207"/>
      <c r="J566" s="208">
        <f>ROUND(I566*H566,2)</f>
        <v>0</v>
      </c>
      <c r="K566" s="204" t="s">
        <v>142</v>
      </c>
      <c r="L566" s="46"/>
      <c r="M566" s="209" t="s">
        <v>19</v>
      </c>
      <c r="N566" s="210" t="s">
        <v>43</v>
      </c>
      <c r="O566" s="86"/>
      <c r="P566" s="211">
        <f>O566*H566</f>
        <v>0</v>
      </c>
      <c r="Q566" s="211">
        <v>0.0067200000000000003</v>
      </c>
      <c r="R566" s="211">
        <f>Q566*H566</f>
        <v>0.048048000000000007</v>
      </c>
      <c r="S566" s="211">
        <v>0</v>
      </c>
      <c r="T566" s="212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13" t="s">
        <v>240</v>
      </c>
      <c r="AT566" s="213" t="s">
        <v>138</v>
      </c>
      <c r="AU566" s="213" t="s">
        <v>81</v>
      </c>
      <c r="AY566" s="19" t="s">
        <v>135</v>
      </c>
      <c r="BE566" s="214">
        <f>IF(N566="základní",J566,0)</f>
        <v>0</v>
      </c>
      <c r="BF566" s="214">
        <f>IF(N566="snížená",J566,0)</f>
        <v>0</v>
      </c>
      <c r="BG566" s="214">
        <f>IF(N566="zákl. přenesená",J566,0)</f>
        <v>0</v>
      </c>
      <c r="BH566" s="214">
        <f>IF(N566="sníž. přenesená",J566,0)</f>
        <v>0</v>
      </c>
      <c r="BI566" s="214">
        <f>IF(N566="nulová",J566,0)</f>
        <v>0</v>
      </c>
      <c r="BJ566" s="19" t="s">
        <v>79</v>
      </c>
      <c r="BK566" s="214">
        <f>ROUND(I566*H566,2)</f>
        <v>0</v>
      </c>
      <c r="BL566" s="19" t="s">
        <v>240</v>
      </c>
      <c r="BM566" s="213" t="s">
        <v>702</v>
      </c>
    </row>
    <row r="567" s="2" customFormat="1">
      <c r="A567" s="40"/>
      <c r="B567" s="41"/>
      <c r="C567" s="42"/>
      <c r="D567" s="215" t="s">
        <v>145</v>
      </c>
      <c r="E567" s="42"/>
      <c r="F567" s="216" t="s">
        <v>703</v>
      </c>
      <c r="G567" s="42"/>
      <c r="H567" s="42"/>
      <c r="I567" s="217"/>
      <c r="J567" s="42"/>
      <c r="K567" s="42"/>
      <c r="L567" s="46"/>
      <c r="M567" s="218"/>
      <c r="N567" s="219"/>
      <c r="O567" s="86"/>
      <c r="P567" s="86"/>
      <c r="Q567" s="86"/>
      <c r="R567" s="86"/>
      <c r="S567" s="86"/>
      <c r="T567" s="87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145</v>
      </c>
      <c r="AU567" s="19" t="s">
        <v>81</v>
      </c>
    </row>
    <row r="568" s="13" customFormat="1">
      <c r="A568" s="13"/>
      <c r="B568" s="220"/>
      <c r="C568" s="221"/>
      <c r="D568" s="222" t="s">
        <v>147</v>
      </c>
      <c r="E568" s="223" t="s">
        <v>19</v>
      </c>
      <c r="F568" s="224" t="s">
        <v>704</v>
      </c>
      <c r="G568" s="221"/>
      <c r="H568" s="223" t="s">
        <v>19</v>
      </c>
      <c r="I568" s="225"/>
      <c r="J568" s="221"/>
      <c r="K568" s="221"/>
      <c r="L568" s="226"/>
      <c r="M568" s="227"/>
      <c r="N568" s="228"/>
      <c r="O568" s="228"/>
      <c r="P568" s="228"/>
      <c r="Q568" s="228"/>
      <c r="R568" s="228"/>
      <c r="S568" s="228"/>
      <c r="T568" s="229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0" t="s">
        <v>147</v>
      </c>
      <c r="AU568" s="230" t="s">
        <v>81</v>
      </c>
      <c r="AV568" s="13" t="s">
        <v>79</v>
      </c>
      <c r="AW568" s="13" t="s">
        <v>33</v>
      </c>
      <c r="AX568" s="13" t="s">
        <v>72</v>
      </c>
      <c r="AY568" s="230" t="s">
        <v>135</v>
      </c>
    </row>
    <row r="569" s="14" customFormat="1">
      <c r="A569" s="14"/>
      <c r="B569" s="231"/>
      <c r="C569" s="232"/>
      <c r="D569" s="222" t="s">
        <v>147</v>
      </c>
      <c r="E569" s="233" t="s">
        <v>19</v>
      </c>
      <c r="F569" s="234" t="s">
        <v>225</v>
      </c>
      <c r="G569" s="232"/>
      <c r="H569" s="235">
        <v>7.1500000000000004</v>
      </c>
      <c r="I569" s="236"/>
      <c r="J569" s="232"/>
      <c r="K569" s="232"/>
      <c r="L569" s="237"/>
      <c r="M569" s="238"/>
      <c r="N569" s="239"/>
      <c r="O569" s="239"/>
      <c r="P569" s="239"/>
      <c r="Q569" s="239"/>
      <c r="R569" s="239"/>
      <c r="S569" s="239"/>
      <c r="T569" s="240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1" t="s">
        <v>147</v>
      </c>
      <c r="AU569" s="241" t="s">
        <v>81</v>
      </c>
      <c r="AV569" s="14" t="s">
        <v>81</v>
      </c>
      <c r="AW569" s="14" t="s">
        <v>33</v>
      </c>
      <c r="AX569" s="14" t="s">
        <v>72</v>
      </c>
      <c r="AY569" s="241" t="s">
        <v>135</v>
      </c>
    </row>
    <row r="570" s="15" customFormat="1">
      <c r="A570" s="15"/>
      <c r="B570" s="242"/>
      <c r="C570" s="243"/>
      <c r="D570" s="222" t="s">
        <v>147</v>
      </c>
      <c r="E570" s="244" t="s">
        <v>19</v>
      </c>
      <c r="F570" s="245" t="s">
        <v>150</v>
      </c>
      <c r="G570" s="243"/>
      <c r="H570" s="246">
        <v>7.1500000000000004</v>
      </c>
      <c r="I570" s="247"/>
      <c r="J570" s="243"/>
      <c r="K570" s="243"/>
      <c r="L570" s="248"/>
      <c r="M570" s="249"/>
      <c r="N570" s="250"/>
      <c r="O570" s="250"/>
      <c r="P570" s="250"/>
      <c r="Q570" s="250"/>
      <c r="R570" s="250"/>
      <c r="S570" s="250"/>
      <c r="T570" s="251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52" t="s">
        <v>147</v>
      </c>
      <c r="AU570" s="252" t="s">
        <v>81</v>
      </c>
      <c r="AV570" s="15" t="s">
        <v>143</v>
      </c>
      <c r="AW570" s="15" t="s">
        <v>33</v>
      </c>
      <c r="AX570" s="15" t="s">
        <v>79</v>
      </c>
      <c r="AY570" s="252" t="s">
        <v>135</v>
      </c>
    </row>
    <row r="571" s="2" customFormat="1" ht="24.15" customHeight="1">
      <c r="A571" s="40"/>
      <c r="B571" s="41"/>
      <c r="C571" s="202" t="s">
        <v>705</v>
      </c>
      <c r="D571" s="202" t="s">
        <v>138</v>
      </c>
      <c r="E571" s="203" t="s">
        <v>706</v>
      </c>
      <c r="F571" s="204" t="s">
        <v>707</v>
      </c>
      <c r="G571" s="205" t="s">
        <v>214</v>
      </c>
      <c r="H571" s="206">
        <v>360</v>
      </c>
      <c r="I571" s="207"/>
      <c r="J571" s="208">
        <f>ROUND(I571*H571,2)</f>
        <v>0</v>
      </c>
      <c r="K571" s="204" t="s">
        <v>142</v>
      </c>
      <c r="L571" s="46"/>
      <c r="M571" s="209" t="s">
        <v>19</v>
      </c>
      <c r="N571" s="210" t="s">
        <v>43</v>
      </c>
      <c r="O571" s="86"/>
      <c r="P571" s="211">
        <f>O571*H571</f>
        <v>0</v>
      </c>
      <c r="Q571" s="211">
        <v>0.00093999999999999997</v>
      </c>
      <c r="R571" s="211">
        <f>Q571*H571</f>
        <v>0.33839999999999998</v>
      </c>
      <c r="S571" s="211">
        <v>0</v>
      </c>
      <c r="T571" s="212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13" t="s">
        <v>240</v>
      </c>
      <c r="AT571" s="213" t="s">
        <v>138</v>
      </c>
      <c r="AU571" s="213" t="s">
        <v>81</v>
      </c>
      <c r="AY571" s="19" t="s">
        <v>135</v>
      </c>
      <c r="BE571" s="214">
        <f>IF(N571="základní",J571,0)</f>
        <v>0</v>
      </c>
      <c r="BF571" s="214">
        <f>IF(N571="snížená",J571,0)</f>
        <v>0</v>
      </c>
      <c r="BG571" s="214">
        <f>IF(N571="zákl. přenesená",J571,0)</f>
        <v>0</v>
      </c>
      <c r="BH571" s="214">
        <f>IF(N571="sníž. přenesená",J571,0)</f>
        <v>0</v>
      </c>
      <c r="BI571" s="214">
        <f>IF(N571="nulová",J571,0)</f>
        <v>0</v>
      </c>
      <c r="BJ571" s="19" t="s">
        <v>79</v>
      </c>
      <c r="BK571" s="214">
        <f>ROUND(I571*H571,2)</f>
        <v>0</v>
      </c>
      <c r="BL571" s="19" t="s">
        <v>240</v>
      </c>
      <c r="BM571" s="213" t="s">
        <v>708</v>
      </c>
    </row>
    <row r="572" s="2" customFormat="1">
      <c r="A572" s="40"/>
      <c r="B572" s="41"/>
      <c r="C572" s="42"/>
      <c r="D572" s="215" t="s">
        <v>145</v>
      </c>
      <c r="E572" s="42"/>
      <c r="F572" s="216" t="s">
        <v>709</v>
      </c>
      <c r="G572" s="42"/>
      <c r="H572" s="42"/>
      <c r="I572" s="217"/>
      <c r="J572" s="42"/>
      <c r="K572" s="42"/>
      <c r="L572" s="46"/>
      <c r="M572" s="218"/>
      <c r="N572" s="219"/>
      <c r="O572" s="86"/>
      <c r="P572" s="86"/>
      <c r="Q572" s="86"/>
      <c r="R572" s="86"/>
      <c r="S572" s="86"/>
      <c r="T572" s="87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145</v>
      </c>
      <c r="AU572" s="19" t="s">
        <v>81</v>
      </c>
    </row>
    <row r="573" s="13" customFormat="1">
      <c r="A573" s="13"/>
      <c r="B573" s="220"/>
      <c r="C573" s="221"/>
      <c r="D573" s="222" t="s">
        <v>147</v>
      </c>
      <c r="E573" s="223" t="s">
        <v>19</v>
      </c>
      <c r="F573" s="224" t="s">
        <v>663</v>
      </c>
      <c r="G573" s="221"/>
      <c r="H573" s="223" t="s">
        <v>19</v>
      </c>
      <c r="I573" s="225"/>
      <c r="J573" s="221"/>
      <c r="K573" s="221"/>
      <c r="L573" s="226"/>
      <c r="M573" s="227"/>
      <c r="N573" s="228"/>
      <c r="O573" s="228"/>
      <c r="P573" s="228"/>
      <c r="Q573" s="228"/>
      <c r="R573" s="228"/>
      <c r="S573" s="228"/>
      <c r="T573" s="229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0" t="s">
        <v>147</v>
      </c>
      <c r="AU573" s="230" t="s">
        <v>81</v>
      </c>
      <c r="AV573" s="13" t="s">
        <v>79</v>
      </c>
      <c r="AW573" s="13" t="s">
        <v>33</v>
      </c>
      <c r="AX573" s="13" t="s">
        <v>72</v>
      </c>
      <c r="AY573" s="230" t="s">
        <v>135</v>
      </c>
    </row>
    <row r="574" s="14" customFormat="1">
      <c r="A574" s="14"/>
      <c r="B574" s="231"/>
      <c r="C574" s="232"/>
      <c r="D574" s="222" t="s">
        <v>147</v>
      </c>
      <c r="E574" s="233" t="s">
        <v>19</v>
      </c>
      <c r="F574" s="234" t="s">
        <v>710</v>
      </c>
      <c r="G574" s="232"/>
      <c r="H574" s="235">
        <v>180</v>
      </c>
      <c r="I574" s="236"/>
      <c r="J574" s="232"/>
      <c r="K574" s="232"/>
      <c r="L574" s="237"/>
      <c r="M574" s="238"/>
      <c r="N574" s="239"/>
      <c r="O574" s="239"/>
      <c r="P574" s="239"/>
      <c r="Q574" s="239"/>
      <c r="R574" s="239"/>
      <c r="S574" s="239"/>
      <c r="T574" s="240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1" t="s">
        <v>147</v>
      </c>
      <c r="AU574" s="241" t="s">
        <v>81</v>
      </c>
      <c r="AV574" s="14" t="s">
        <v>81</v>
      </c>
      <c r="AW574" s="14" t="s">
        <v>33</v>
      </c>
      <c r="AX574" s="14" t="s">
        <v>72</v>
      </c>
      <c r="AY574" s="241" t="s">
        <v>135</v>
      </c>
    </row>
    <row r="575" s="14" customFormat="1">
      <c r="A575" s="14"/>
      <c r="B575" s="231"/>
      <c r="C575" s="232"/>
      <c r="D575" s="222" t="s">
        <v>147</v>
      </c>
      <c r="E575" s="233" t="s">
        <v>19</v>
      </c>
      <c r="F575" s="234" t="s">
        <v>711</v>
      </c>
      <c r="G575" s="232"/>
      <c r="H575" s="235">
        <v>180</v>
      </c>
      <c r="I575" s="236"/>
      <c r="J575" s="232"/>
      <c r="K575" s="232"/>
      <c r="L575" s="237"/>
      <c r="M575" s="238"/>
      <c r="N575" s="239"/>
      <c r="O575" s="239"/>
      <c r="P575" s="239"/>
      <c r="Q575" s="239"/>
      <c r="R575" s="239"/>
      <c r="S575" s="239"/>
      <c r="T575" s="240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1" t="s">
        <v>147</v>
      </c>
      <c r="AU575" s="241" t="s">
        <v>81</v>
      </c>
      <c r="AV575" s="14" t="s">
        <v>81</v>
      </c>
      <c r="AW575" s="14" t="s">
        <v>33</v>
      </c>
      <c r="AX575" s="14" t="s">
        <v>72</v>
      </c>
      <c r="AY575" s="241" t="s">
        <v>135</v>
      </c>
    </row>
    <row r="576" s="15" customFormat="1">
      <c r="A576" s="15"/>
      <c r="B576" s="242"/>
      <c r="C576" s="243"/>
      <c r="D576" s="222" t="s">
        <v>147</v>
      </c>
      <c r="E576" s="244" t="s">
        <v>19</v>
      </c>
      <c r="F576" s="245" t="s">
        <v>150</v>
      </c>
      <c r="G576" s="243"/>
      <c r="H576" s="246">
        <v>360</v>
      </c>
      <c r="I576" s="247"/>
      <c r="J576" s="243"/>
      <c r="K576" s="243"/>
      <c r="L576" s="248"/>
      <c r="M576" s="249"/>
      <c r="N576" s="250"/>
      <c r="O576" s="250"/>
      <c r="P576" s="250"/>
      <c r="Q576" s="250"/>
      <c r="R576" s="250"/>
      <c r="S576" s="250"/>
      <c r="T576" s="251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52" t="s">
        <v>147</v>
      </c>
      <c r="AU576" s="252" t="s">
        <v>81</v>
      </c>
      <c r="AV576" s="15" t="s">
        <v>143</v>
      </c>
      <c r="AW576" s="15" t="s">
        <v>33</v>
      </c>
      <c r="AX576" s="15" t="s">
        <v>79</v>
      </c>
      <c r="AY576" s="252" t="s">
        <v>135</v>
      </c>
    </row>
    <row r="577" s="2" customFormat="1" ht="24.15" customHeight="1">
      <c r="A577" s="40"/>
      <c r="B577" s="41"/>
      <c r="C577" s="202" t="s">
        <v>712</v>
      </c>
      <c r="D577" s="202" t="s">
        <v>138</v>
      </c>
      <c r="E577" s="203" t="s">
        <v>713</v>
      </c>
      <c r="F577" s="204" t="s">
        <v>714</v>
      </c>
      <c r="G577" s="205" t="s">
        <v>214</v>
      </c>
      <c r="H577" s="206">
        <v>180</v>
      </c>
      <c r="I577" s="207"/>
      <c r="J577" s="208">
        <f>ROUND(I577*H577,2)</f>
        <v>0</v>
      </c>
      <c r="K577" s="204" t="s">
        <v>142</v>
      </c>
      <c r="L577" s="46"/>
      <c r="M577" s="209" t="s">
        <v>19</v>
      </c>
      <c r="N577" s="210" t="s">
        <v>43</v>
      </c>
      <c r="O577" s="86"/>
      <c r="P577" s="211">
        <f>O577*H577</f>
        <v>0</v>
      </c>
      <c r="Q577" s="211">
        <v>0.0010499999999999999</v>
      </c>
      <c r="R577" s="211">
        <f>Q577*H577</f>
        <v>0.189</v>
      </c>
      <c r="S577" s="211">
        <v>0</v>
      </c>
      <c r="T577" s="212">
        <f>S577*H577</f>
        <v>0</v>
      </c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R577" s="213" t="s">
        <v>240</v>
      </c>
      <c r="AT577" s="213" t="s">
        <v>138</v>
      </c>
      <c r="AU577" s="213" t="s">
        <v>81</v>
      </c>
      <c r="AY577" s="19" t="s">
        <v>135</v>
      </c>
      <c r="BE577" s="214">
        <f>IF(N577="základní",J577,0)</f>
        <v>0</v>
      </c>
      <c r="BF577" s="214">
        <f>IF(N577="snížená",J577,0)</f>
        <v>0</v>
      </c>
      <c r="BG577" s="214">
        <f>IF(N577="zákl. přenesená",J577,0)</f>
        <v>0</v>
      </c>
      <c r="BH577" s="214">
        <f>IF(N577="sníž. přenesená",J577,0)</f>
        <v>0</v>
      </c>
      <c r="BI577" s="214">
        <f>IF(N577="nulová",J577,0)</f>
        <v>0</v>
      </c>
      <c r="BJ577" s="19" t="s">
        <v>79</v>
      </c>
      <c r="BK577" s="214">
        <f>ROUND(I577*H577,2)</f>
        <v>0</v>
      </c>
      <c r="BL577" s="19" t="s">
        <v>240</v>
      </c>
      <c r="BM577" s="213" t="s">
        <v>715</v>
      </c>
    </row>
    <row r="578" s="2" customFormat="1">
      <c r="A578" s="40"/>
      <c r="B578" s="41"/>
      <c r="C578" s="42"/>
      <c r="D578" s="215" t="s">
        <v>145</v>
      </c>
      <c r="E578" s="42"/>
      <c r="F578" s="216" t="s">
        <v>716</v>
      </c>
      <c r="G578" s="42"/>
      <c r="H578" s="42"/>
      <c r="I578" s="217"/>
      <c r="J578" s="42"/>
      <c r="K578" s="42"/>
      <c r="L578" s="46"/>
      <c r="M578" s="218"/>
      <c r="N578" s="219"/>
      <c r="O578" s="86"/>
      <c r="P578" s="86"/>
      <c r="Q578" s="86"/>
      <c r="R578" s="86"/>
      <c r="S578" s="86"/>
      <c r="T578" s="87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T578" s="19" t="s">
        <v>145</v>
      </c>
      <c r="AU578" s="19" t="s">
        <v>81</v>
      </c>
    </row>
    <row r="579" s="13" customFormat="1">
      <c r="A579" s="13"/>
      <c r="B579" s="220"/>
      <c r="C579" s="221"/>
      <c r="D579" s="222" t="s">
        <v>147</v>
      </c>
      <c r="E579" s="223" t="s">
        <v>19</v>
      </c>
      <c r="F579" s="224" t="s">
        <v>663</v>
      </c>
      <c r="G579" s="221"/>
      <c r="H579" s="223" t="s">
        <v>19</v>
      </c>
      <c r="I579" s="225"/>
      <c r="J579" s="221"/>
      <c r="K579" s="221"/>
      <c r="L579" s="226"/>
      <c r="M579" s="227"/>
      <c r="N579" s="228"/>
      <c r="O579" s="228"/>
      <c r="P579" s="228"/>
      <c r="Q579" s="228"/>
      <c r="R579" s="228"/>
      <c r="S579" s="228"/>
      <c r="T579" s="229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0" t="s">
        <v>147</v>
      </c>
      <c r="AU579" s="230" t="s">
        <v>81</v>
      </c>
      <c r="AV579" s="13" t="s">
        <v>79</v>
      </c>
      <c r="AW579" s="13" t="s">
        <v>33</v>
      </c>
      <c r="AX579" s="13" t="s">
        <v>72</v>
      </c>
      <c r="AY579" s="230" t="s">
        <v>135</v>
      </c>
    </row>
    <row r="580" s="14" customFormat="1">
      <c r="A580" s="14"/>
      <c r="B580" s="231"/>
      <c r="C580" s="232"/>
      <c r="D580" s="222" t="s">
        <v>147</v>
      </c>
      <c r="E580" s="233" t="s">
        <v>19</v>
      </c>
      <c r="F580" s="234" t="s">
        <v>717</v>
      </c>
      <c r="G580" s="232"/>
      <c r="H580" s="235">
        <v>180</v>
      </c>
      <c r="I580" s="236"/>
      <c r="J580" s="232"/>
      <c r="K580" s="232"/>
      <c r="L580" s="237"/>
      <c r="M580" s="238"/>
      <c r="N580" s="239"/>
      <c r="O580" s="239"/>
      <c r="P580" s="239"/>
      <c r="Q580" s="239"/>
      <c r="R580" s="239"/>
      <c r="S580" s="239"/>
      <c r="T580" s="240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1" t="s">
        <v>147</v>
      </c>
      <c r="AU580" s="241" t="s">
        <v>81</v>
      </c>
      <c r="AV580" s="14" t="s">
        <v>81</v>
      </c>
      <c r="AW580" s="14" t="s">
        <v>33</v>
      </c>
      <c r="AX580" s="14" t="s">
        <v>72</v>
      </c>
      <c r="AY580" s="241" t="s">
        <v>135</v>
      </c>
    </row>
    <row r="581" s="15" customFormat="1">
      <c r="A581" s="15"/>
      <c r="B581" s="242"/>
      <c r="C581" s="243"/>
      <c r="D581" s="222" t="s">
        <v>147</v>
      </c>
      <c r="E581" s="244" t="s">
        <v>19</v>
      </c>
      <c r="F581" s="245" t="s">
        <v>150</v>
      </c>
      <c r="G581" s="243"/>
      <c r="H581" s="246">
        <v>180</v>
      </c>
      <c r="I581" s="247"/>
      <c r="J581" s="243"/>
      <c r="K581" s="243"/>
      <c r="L581" s="248"/>
      <c r="M581" s="249"/>
      <c r="N581" s="250"/>
      <c r="O581" s="250"/>
      <c r="P581" s="250"/>
      <c r="Q581" s="250"/>
      <c r="R581" s="250"/>
      <c r="S581" s="250"/>
      <c r="T581" s="251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52" t="s">
        <v>147</v>
      </c>
      <c r="AU581" s="252" t="s">
        <v>81</v>
      </c>
      <c r="AV581" s="15" t="s">
        <v>143</v>
      </c>
      <c r="AW581" s="15" t="s">
        <v>33</v>
      </c>
      <c r="AX581" s="15" t="s">
        <v>79</v>
      </c>
      <c r="AY581" s="252" t="s">
        <v>135</v>
      </c>
    </row>
    <row r="582" s="2" customFormat="1" ht="24.15" customHeight="1">
      <c r="A582" s="40"/>
      <c r="B582" s="41"/>
      <c r="C582" s="202" t="s">
        <v>718</v>
      </c>
      <c r="D582" s="202" t="s">
        <v>138</v>
      </c>
      <c r="E582" s="203" t="s">
        <v>719</v>
      </c>
      <c r="F582" s="204" t="s">
        <v>720</v>
      </c>
      <c r="G582" s="205" t="s">
        <v>214</v>
      </c>
      <c r="H582" s="206">
        <v>28</v>
      </c>
      <c r="I582" s="207"/>
      <c r="J582" s="208">
        <f>ROUND(I582*H582,2)</f>
        <v>0</v>
      </c>
      <c r="K582" s="204" t="s">
        <v>142</v>
      </c>
      <c r="L582" s="46"/>
      <c r="M582" s="209" t="s">
        <v>19</v>
      </c>
      <c r="N582" s="210" t="s">
        <v>43</v>
      </c>
      <c r="O582" s="86"/>
      <c r="P582" s="211">
        <f>O582*H582</f>
        <v>0</v>
      </c>
      <c r="Q582" s="211">
        <v>0.00167</v>
      </c>
      <c r="R582" s="211">
        <f>Q582*H582</f>
        <v>0.046760000000000003</v>
      </c>
      <c r="S582" s="211">
        <v>0</v>
      </c>
      <c r="T582" s="212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13" t="s">
        <v>240</v>
      </c>
      <c r="AT582" s="213" t="s">
        <v>138</v>
      </c>
      <c r="AU582" s="213" t="s">
        <v>81</v>
      </c>
      <c r="AY582" s="19" t="s">
        <v>135</v>
      </c>
      <c r="BE582" s="214">
        <f>IF(N582="základní",J582,0)</f>
        <v>0</v>
      </c>
      <c r="BF582" s="214">
        <f>IF(N582="snížená",J582,0)</f>
        <v>0</v>
      </c>
      <c r="BG582" s="214">
        <f>IF(N582="zákl. přenesená",J582,0)</f>
        <v>0</v>
      </c>
      <c r="BH582" s="214">
        <f>IF(N582="sníž. přenesená",J582,0)</f>
        <v>0</v>
      </c>
      <c r="BI582" s="214">
        <f>IF(N582="nulová",J582,0)</f>
        <v>0</v>
      </c>
      <c r="BJ582" s="19" t="s">
        <v>79</v>
      </c>
      <c r="BK582" s="214">
        <f>ROUND(I582*H582,2)</f>
        <v>0</v>
      </c>
      <c r="BL582" s="19" t="s">
        <v>240</v>
      </c>
      <c r="BM582" s="213" t="s">
        <v>721</v>
      </c>
    </row>
    <row r="583" s="2" customFormat="1">
      <c r="A583" s="40"/>
      <c r="B583" s="41"/>
      <c r="C583" s="42"/>
      <c r="D583" s="215" t="s">
        <v>145</v>
      </c>
      <c r="E583" s="42"/>
      <c r="F583" s="216" t="s">
        <v>722</v>
      </c>
      <c r="G583" s="42"/>
      <c r="H583" s="42"/>
      <c r="I583" s="217"/>
      <c r="J583" s="42"/>
      <c r="K583" s="42"/>
      <c r="L583" s="46"/>
      <c r="M583" s="218"/>
      <c r="N583" s="219"/>
      <c r="O583" s="86"/>
      <c r="P583" s="86"/>
      <c r="Q583" s="86"/>
      <c r="R583" s="86"/>
      <c r="S583" s="86"/>
      <c r="T583" s="87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9" t="s">
        <v>145</v>
      </c>
      <c r="AU583" s="19" t="s">
        <v>81</v>
      </c>
    </row>
    <row r="584" s="13" customFormat="1">
      <c r="A584" s="13"/>
      <c r="B584" s="220"/>
      <c r="C584" s="221"/>
      <c r="D584" s="222" t="s">
        <v>147</v>
      </c>
      <c r="E584" s="223" t="s">
        <v>19</v>
      </c>
      <c r="F584" s="224" t="s">
        <v>663</v>
      </c>
      <c r="G584" s="221"/>
      <c r="H584" s="223" t="s">
        <v>19</v>
      </c>
      <c r="I584" s="225"/>
      <c r="J584" s="221"/>
      <c r="K584" s="221"/>
      <c r="L584" s="226"/>
      <c r="M584" s="227"/>
      <c r="N584" s="228"/>
      <c r="O584" s="228"/>
      <c r="P584" s="228"/>
      <c r="Q584" s="228"/>
      <c r="R584" s="228"/>
      <c r="S584" s="228"/>
      <c r="T584" s="229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0" t="s">
        <v>147</v>
      </c>
      <c r="AU584" s="230" t="s">
        <v>81</v>
      </c>
      <c r="AV584" s="13" t="s">
        <v>79</v>
      </c>
      <c r="AW584" s="13" t="s">
        <v>33</v>
      </c>
      <c r="AX584" s="13" t="s">
        <v>72</v>
      </c>
      <c r="AY584" s="230" t="s">
        <v>135</v>
      </c>
    </row>
    <row r="585" s="14" customFormat="1">
      <c r="A585" s="14"/>
      <c r="B585" s="231"/>
      <c r="C585" s="232"/>
      <c r="D585" s="222" t="s">
        <v>147</v>
      </c>
      <c r="E585" s="233" t="s">
        <v>19</v>
      </c>
      <c r="F585" s="234" t="s">
        <v>666</v>
      </c>
      <c r="G585" s="232"/>
      <c r="H585" s="235">
        <v>14</v>
      </c>
      <c r="I585" s="236"/>
      <c r="J585" s="232"/>
      <c r="K585" s="232"/>
      <c r="L585" s="237"/>
      <c r="M585" s="238"/>
      <c r="N585" s="239"/>
      <c r="O585" s="239"/>
      <c r="P585" s="239"/>
      <c r="Q585" s="239"/>
      <c r="R585" s="239"/>
      <c r="S585" s="239"/>
      <c r="T585" s="240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1" t="s">
        <v>147</v>
      </c>
      <c r="AU585" s="241" t="s">
        <v>81</v>
      </c>
      <c r="AV585" s="14" t="s">
        <v>81</v>
      </c>
      <c r="AW585" s="14" t="s">
        <v>33</v>
      </c>
      <c r="AX585" s="14" t="s">
        <v>72</v>
      </c>
      <c r="AY585" s="241" t="s">
        <v>135</v>
      </c>
    </row>
    <row r="586" s="14" customFormat="1">
      <c r="A586" s="14"/>
      <c r="B586" s="231"/>
      <c r="C586" s="232"/>
      <c r="D586" s="222" t="s">
        <v>147</v>
      </c>
      <c r="E586" s="233" t="s">
        <v>19</v>
      </c>
      <c r="F586" s="234" t="s">
        <v>674</v>
      </c>
      <c r="G586" s="232"/>
      <c r="H586" s="235">
        <v>14</v>
      </c>
      <c r="I586" s="236"/>
      <c r="J586" s="232"/>
      <c r="K586" s="232"/>
      <c r="L586" s="237"/>
      <c r="M586" s="238"/>
      <c r="N586" s="239"/>
      <c r="O586" s="239"/>
      <c r="P586" s="239"/>
      <c r="Q586" s="239"/>
      <c r="R586" s="239"/>
      <c r="S586" s="239"/>
      <c r="T586" s="240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1" t="s">
        <v>147</v>
      </c>
      <c r="AU586" s="241" t="s">
        <v>81</v>
      </c>
      <c r="AV586" s="14" t="s">
        <v>81</v>
      </c>
      <c r="AW586" s="14" t="s">
        <v>33</v>
      </c>
      <c r="AX586" s="14" t="s">
        <v>72</v>
      </c>
      <c r="AY586" s="241" t="s">
        <v>135</v>
      </c>
    </row>
    <row r="587" s="15" customFormat="1">
      <c r="A587" s="15"/>
      <c r="B587" s="242"/>
      <c r="C587" s="243"/>
      <c r="D587" s="222" t="s">
        <v>147</v>
      </c>
      <c r="E587" s="244" t="s">
        <v>19</v>
      </c>
      <c r="F587" s="245" t="s">
        <v>150</v>
      </c>
      <c r="G587" s="243"/>
      <c r="H587" s="246">
        <v>28</v>
      </c>
      <c r="I587" s="247"/>
      <c r="J587" s="243"/>
      <c r="K587" s="243"/>
      <c r="L587" s="248"/>
      <c r="M587" s="249"/>
      <c r="N587" s="250"/>
      <c r="O587" s="250"/>
      <c r="P587" s="250"/>
      <c r="Q587" s="250"/>
      <c r="R587" s="250"/>
      <c r="S587" s="250"/>
      <c r="T587" s="251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52" t="s">
        <v>147</v>
      </c>
      <c r="AU587" s="252" t="s">
        <v>81</v>
      </c>
      <c r="AV587" s="15" t="s">
        <v>143</v>
      </c>
      <c r="AW587" s="15" t="s">
        <v>33</v>
      </c>
      <c r="AX587" s="15" t="s">
        <v>79</v>
      </c>
      <c r="AY587" s="252" t="s">
        <v>135</v>
      </c>
    </row>
    <row r="588" s="2" customFormat="1" ht="24.15" customHeight="1">
      <c r="A588" s="40"/>
      <c r="B588" s="41"/>
      <c r="C588" s="202" t="s">
        <v>723</v>
      </c>
      <c r="D588" s="202" t="s">
        <v>138</v>
      </c>
      <c r="E588" s="203" t="s">
        <v>724</v>
      </c>
      <c r="F588" s="204" t="s">
        <v>725</v>
      </c>
      <c r="G588" s="205" t="s">
        <v>214</v>
      </c>
      <c r="H588" s="206">
        <v>4</v>
      </c>
      <c r="I588" s="207"/>
      <c r="J588" s="208">
        <f>ROUND(I588*H588,2)</f>
        <v>0</v>
      </c>
      <c r="K588" s="204" t="s">
        <v>142</v>
      </c>
      <c r="L588" s="46"/>
      <c r="M588" s="209" t="s">
        <v>19</v>
      </c>
      <c r="N588" s="210" t="s">
        <v>43</v>
      </c>
      <c r="O588" s="86"/>
      <c r="P588" s="211">
        <f>O588*H588</f>
        <v>0</v>
      </c>
      <c r="Q588" s="211">
        <v>0.0028</v>
      </c>
      <c r="R588" s="211">
        <f>Q588*H588</f>
        <v>0.0112</v>
      </c>
      <c r="S588" s="211">
        <v>0</v>
      </c>
      <c r="T588" s="212">
        <f>S588*H588</f>
        <v>0</v>
      </c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R588" s="213" t="s">
        <v>240</v>
      </c>
      <c r="AT588" s="213" t="s">
        <v>138</v>
      </c>
      <c r="AU588" s="213" t="s">
        <v>81</v>
      </c>
      <c r="AY588" s="19" t="s">
        <v>135</v>
      </c>
      <c r="BE588" s="214">
        <f>IF(N588="základní",J588,0)</f>
        <v>0</v>
      </c>
      <c r="BF588" s="214">
        <f>IF(N588="snížená",J588,0)</f>
        <v>0</v>
      </c>
      <c r="BG588" s="214">
        <f>IF(N588="zákl. přenesená",J588,0)</f>
        <v>0</v>
      </c>
      <c r="BH588" s="214">
        <f>IF(N588="sníž. přenesená",J588,0)</f>
        <v>0</v>
      </c>
      <c r="BI588" s="214">
        <f>IF(N588="nulová",J588,0)</f>
        <v>0</v>
      </c>
      <c r="BJ588" s="19" t="s">
        <v>79</v>
      </c>
      <c r="BK588" s="214">
        <f>ROUND(I588*H588,2)</f>
        <v>0</v>
      </c>
      <c r="BL588" s="19" t="s">
        <v>240</v>
      </c>
      <c r="BM588" s="213" t="s">
        <v>726</v>
      </c>
    </row>
    <row r="589" s="2" customFormat="1">
      <c r="A589" s="40"/>
      <c r="B589" s="41"/>
      <c r="C589" s="42"/>
      <c r="D589" s="215" t="s">
        <v>145</v>
      </c>
      <c r="E589" s="42"/>
      <c r="F589" s="216" t="s">
        <v>727</v>
      </c>
      <c r="G589" s="42"/>
      <c r="H589" s="42"/>
      <c r="I589" s="217"/>
      <c r="J589" s="42"/>
      <c r="K589" s="42"/>
      <c r="L589" s="46"/>
      <c r="M589" s="218"/>
      <c r="N589" s="219"/>
      <c r="O589" s="86"/>
      <c r="P589" s="86"/>
      <c r="Q589" s="86"/>
      <c r="R589" s="86"/>
      <c r="S589" s="86"/>
      <c r="T589" s="87"/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T589" s="19" t="s">
        <v>145</v>
      </c>
      <c r="AU589" s="19" t="s">
        <v>81</v>
      </c>
    </row>
    <row r="590" s="13" customFormat="1">
      <c r="A590" s="13"/>
      <c r="B590" s="220"/>
      <c r="C590" s="221"/>
      <c r="D590" s="222" t="s">
        <v>147</v>
      </c>
      <c r="E590" s="223" t="s">
        <v>19</v>
      </c>
      <c r="F590" s="224" t="s">
        <v>663</v>
      </c>
      <c r="G590" s="221"/>
      <c r="H590" s="223" t="s">
        <v>19</v>
      </c>
      <c r="I590" s="225"/>
      <c r="J590" s="221"/>
      <c r="K590" s="221"/>
      <c r="L590" s="226"/>
      <c r="M590" s="227"/>
      <c r="N590" s="228"/>
      <c r="O590" s="228"/>
      <c r="P590" s="228"/>
      <c r="Q590" s="228"/>
      <c r="R590" s="228"/>
      <c r="S590" s="228"/>
      <c r="T590" s="229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0" t="s">
        <v>147</v>
      </c>
      <c r="AU590" s="230" t="s">
        <v>81</v>
      </c>
      <c r="AV590" s="13" t="s">
        <v>79</v>
      </c>
      <c r="AW590" s="13" t="s">
        <v>33</v>
      </c>
      <c r="AX590" s="13" t="s">
        <v>72</v>
      </c>
      <c r="AY590" s="230" t="s">
        <v>135</v>
      </c>
    </row>
    <row r="591" s="14" customFormat="1">
      <c r="A591" s="14"/>
      <c r="B591" s="231"/>
      <c r="C591" s="232"/>
      <c r="D591" s="222" t="s">
        <v>147</v>
      </c>
      <c r="E591" s="233" t="s">
        <v>19</v>
      </c>
      <c r="F591" s="234" t="s">
        <v>676</v>
      </c>
      <c r="G591" s="232"/>
      <c r="H591" s="235">
        <v>4</v>
      </c>
      <c r="I591" s="236"/>
      <c r="J591" s="232"/>
      <c r="K591" s="232"/>
      <c r="L591" s="237"/>
      <c r="M591" s="238"/>
      <c r="N591" s="239"/>
      <c r="O591" s="239"/>
      <c r="P591" s="239"/>
      <c r="Q591" s="239"/>
      <c r="R591" s="239"/>
      <c r="S591" s="239"/>
      <c r="T591" s="240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1" t="s">
        <v>147</v>
      </c>
      <c r="AU591" s="241" t="s">
        <v>81</v>
      </c>
      <c r="AV591" s="14" t="s">
        <v>81</v>
      </c>
      <c r="AW591" s="14" t="s">
        <v>33</v>
      </c>
      <c r="AX591" s="14" t="s">
        <v>72</v>
      </c>
      <c r="AY591" s="241" t="s">
        <v>135</v>
      </c>
    </row>
    <row r="592" s="15" customFormat="1">
      <c r="A592" s="15"/>
      <c r="B592" s="242"/>
      <c r="C592" s="243"/>
      <c r="D592" s="222" t="s">
        <v>147</v>
      </c>
      <c r="E592" s="244" t="s">
        <v>19</v>
      </c>
      <c r="F592" s="245" t="s">
        <v>150</v>
      </c>
      <c r="G592" s="243"/>
      <c r="H592" s="246">
        <v>4</v>
      </c>
      <c r="I592" s="247"/>
      <c r="J592" s="243"/>
      <c r="K592" s="243"/>
      <c r="L592" s="248"/>
      <c r="M592" s="249"/>
      <c r="N592" s="250"/>
      <c r="O592" s="250"/>
      <c r="P592" s="250"/>
      <c r="Q592" s="250"/>
      <c r="R592" s="250"/>
      <c r="S592" s="250"/>
      <c r="T592" s="251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52" t="s">
        <v>147</v>
      </c>
      <c r="AU592" s="252" t="s">
        <v>81</v>
      </c>
      <c r="AV592" s="15" t="s">
        <v>143</v>
      </c>
      <c r="AW592" s="15" t="s">
        <v>33</v>
      </c>
      <c r="AX592" s="15" t="s">
        <v>79</v>
      </c>
      <c r="AY592" s="252" t="s">
        <v>135</v>
      </c>
    </row>
    <row r="593" s="2" customFormat="1" ht="24.15" customHeight="1">
      <c r="A593" s="40"/>
      <c r="B593" s="41"/>
      <c r="C593" s="202" t="s">
        <v>728</v>
      </c>
      <c r="D593" s="202" t="s">
        <v>138</v>
      </c>
      <c r="E593" s="203" t="s">
        <v>729</v>
      </c>
      <c r="F593" s="204" t="s">
        <v>730</v>
      </c>
      <c r="G593" s="205" t="s">
        <v>141</v>
      </c>
      <c r="H593" s="206">
        <v>55</v>
      </c>
      <c r="I593" s="207"/>
      <c r="J593" s="208">
        <f>ROUND(I593*H593,2)</f>
        <v>0</v>
      </c>
      <c r="K593" s="204" t="s">
        <v>142</v>
      </c>
      <c r="L593" s="46"/>
      <c r="M593" s="209" t="s">
        <v>19</v>
      </c>
      <c r="N593" s="210" t="s">
        <v>43</v>
      </c>
      <c r="O593" s="86"/>
      <c r="P593" s="211">
        <f>O593*H593</f>
        <v>0</v>
      </c>
      <c r="Q593" s="211">
        <v>0.0039699999999999996</v>
      </c>
      <c r="R593" s="211">
        <f>Q593*H593</f>
        <v>0.21834999999999999</v>
      </c>
      <c r="S593" s="211">
        <v>0</v>
      </c>
      <c r="T593" s="212">
        <f>S593*H593</f>
        <v>0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13" t="s">
        <v>240</v>
      </c>
      <c r="AT593" s="213" t="s">
        <v>138</v>
      </c>
      <c r="AU593" s="213" t="s">
        <v>81</v>
      </c>
      <c r="AY593" s="19" t="s">
        <v>135</v>
      </c>
      <c r="BE593" s="214">
        <f>IF(N593="základní",J593,0)</f>
        <v>0</v>
      </c>
      <c r="BF593" s="214">
        <f>IF(N593="snížená",J593,0)</f>
        <v>0</v>
      </c>
      <c r="BG593" s="214">
        <f>IF(N593="zákl. přenesená",J593,0)</f>
        <v>0</v>
      </c>
      <c r="BH593" s="214">
        <f>IF(N593="sníž. přenesená",J593,0)</f>
        <v>0</v>
      </c>
      <c r="BI593" s="214">
        <f>IF(N593="nulová",J593,0)</f>
        <v>0</v>
      </c>
      <c r="BJ593" s="19" t="s">
        <v>79</v>
      </c>
      <c r="BK593" s="214">
        <f>ROUND(I593*H593,2)</f>
        <v>0</v>
      </c>
      <c r="BL593" s="19" t="s">
        <v>240</v>
      </c>
      <c r="BM593" s="213" t="s">
        <v>731</v>
      </c>
    </row>
    <row r="594" s="2" customFormat="1">
      <c r="A594" s="40"/>
      <c r="B594" s="41"/>
      <c r="C594" s="42"/>
      <c r="D594" s="215" t="s">
        <v>145</v>
      </c>
      <c r="E594" s="42"/>
      <c r="F594" s="216" t="s">
        <v>732</v>
      </c>
      <c r="G594" s="42"/>
      <c r="H594" s="42"/>
      <c r="I594" s="217"/>
      <c r="J594" s="42"/>
      <c r="K594" s="42"/>
      <c r="L594" s="46"/>
      <c r="M594" s="218"/>
      <c r="N594" s="219"/>
      <c r="O594" s="86"/>
      <c r="P594" s="86"/>
      <c r="Q594" s="86"/>
      <c r="R594" s="86"/>
      <c r="S594" s="86"/>
      <c r="T594" s="87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T594" s="19" t="s">
        <v>145</v>
      </c>
      <c r="AU594" s="19" t="s">
        <v>81</v>
      </c>
    </row>
    <row r="595" s="13" customFormat="1">
      <c r="A595" s="13"/>
      <c r="B595" s="220"/>
      <c r="C595" s="221"/>
      <c r="D595" s="222" t="s">
        <v>147</v>
      </c>
      <c r="E595" s="223" t="s">
        <v>19</v>
      </c>
      <c r="F595" s="224" t="s">
        <v>663</v>
      </c>
      <c r="G595" s="221"/>
      <c r="H595" s="223" t="s">
        <v>19</v>
      </c>
      <c r="I595" s="225"/>
      <c r="J595" s="221"/>
      <c r="K595" s="221"/>
      <c r="L595" s="226"/>
      <c r="M595" s="227"/>
      <c r="N595" s="228"/>
      <c r="O595" s="228"/>
      <c r="P595" s="228"/>
      <c r="Q595" s="228"/>
      <c r="R595" s="228"/>
      <c r="S595" s="228"/>
      <c r="T595" s="229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0" t="s">
        <v>147</v>
      </c>
      <c r="AU595" s="230" t="s">
        <v>81</v>
      </c>
      <c r="AV595" s="13" t="s">
        <v>79</v>
      </c>
      <c r="AW595" s="13" t="s">
        <v>33</v>
      </c>
      <c r="AX595" s="13" t="s">
        <v>72</v>
      </c>
      <c r="AY595" s="230" t="s">
        <v>135</v>
      </c>
    </row>
    <row r="596" s="14" customFormat="1">
      <c r="A596" s="14"/>
      <c r="B596" s="231"/>
      <c r="C596" s="232"/>
      <c r="D596" s="222" t="s">
        <v>147</v>
      </c>
      <c r="E596" s="233" t="s">
        <v>19</v>
      </c>
      <c r="F596" s="234" t="s">
        <v>733</v>
      </c>
      <c r="G596" s="232"/>
      <c r="H596" s="235">
        <v>19.800000000000001</v>
      </c>
      <c r="I596" s="236"/>
      <c r="J596" s="232"/>
      <c r="K596" s="232"/>
      <c r="L596" s="237"/>
      <c r="M596" s="238"/>
      <c r="N596" s="239"/>
      <c r="O596" s="239"/>
      <c r="P596" s="239"/>
      <c r="Q596" s="239"/>
      <c r="R596" s="239"/>
      <c r="S596" s="239"/>
      <c r="T596" s="240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1" t="s">
        <v>147</v>
      </c>
      <c r="AU596" s="241" t="s">
        <v>81</v>
      </c>
      <c r="AV596" s="14" t="s">
        <v>81</v>
      </c>
      <c r="AW596" s="14" t="s">
        <v>33</v>
      </c>
      <c r="AX596" s="14" t="s">
        <v>72</v>
      </c>
      <c r="AY596" s="241" t="s">
        <v>135</v>
      </c>
    </row>
    <row r="597" s="14" customFormat="1">
      <c r="A597" s="14"/>
      <c r="B597" s="231"/>
      <c r="C597" s="232"/>
      <c r="D597" s="222" t="s">
        <v>147</v>
      </c>
      <c r="E597" s="233" t="s">
        <v>19</v>
      </c>
      <c r="F597" s="234" t="s">
        <v>734</v>
      </c>
      <c r="G597" s="232"/>
      <c r="H597" s="235">
        <v>35.200000000000003</v>
      </c>
      <c r="I597" s="236"/>
      <c r="J597" s="232"/>
      <c r="K597" s="232"/>
      <c r="L597" s="237"/>
      <c r="M597" s="238"/>
      <c r="N597" s="239"/>
      <c r="O597" s="239"/>
      <c r="P597" s="239"/>
      <c r="Q597" s="239"/>
      <c r="R597" s="239"/>
      <c r="S597" s="239"/>
      <c r="T597" s="240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1" t="s">
        <v>147</v>
      </c>
      <c r="AU597" s="241" t="s">
        <v>81</v>
      </c>
      <c r="AV597" s="14" t="s">
        <v>81</v>
      </c>
      <c r="AW597" s="14" t="s">
        <v>33</v>
      </c>
      <c r="AX597" s="14" t="s">
        <v>72</v>
      </c>
      <c r="AY597" s="241" t="s">
        <v>135</v>
      </c>
    </row>
    <row r="598" s="15" customFormat="1">
      <c r="A598" s="15"/>
      <c r="B598" s="242"/>
      <c r="C598" s="243"/>
      <c r="D598" s="222" t="s">
        <v>147</v>
      </c>
      <c r="E598" s="244" t="s">
        <v>19</v>
      </c>
      <c r="F598" s="245" t="s">
        <v>150</v>
      </c>
      <c r="G598" s="243"/>
      <c r="H598" s="246">
        <v>55</v>
      </c>
      <c r="I598" s="247"/>
      <c r="J598" s="243"/>
      <c r="K598" s="243"/>
      <c r="L598" s="248"/>
      <c r="M598" s="249"/>
      <c r="N598" s="250"/>
      <c r="O598" s="250"/>
      <c r="P598" s="250"/>
      <c r="Q598" s="250"/>
      <c r="R598" s="250"/>
      <c r="S598" s="250"/>
      <c r="T598" s="251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52" t="s">
        <v>147</v>
      </c>
      <c r="AU598" s="252" t="s">
        <v>81</v>
      </c>
      <c r="AV598" s="15" t="s">
        <v>143</v>
      </c>
      <c r="AW598" s="15" t="s">
        <v>33</v>
      </c>
      <c r="AX598" s="15" t="s">
        <v>79</v>
      </c>
      <c r="AY598" s="252" t="s">
        <v>135</v>
      </c>
    </row>
    <row r="599" s="2" customFormat="1" ht="21.75" customHeight="1">
      <c r="A599" s="40"/>
      <c r="B599" s="41"/>
      <c r="C599" s="202" t="s">
        <v>735</v>
      </c>
      <c r="D599" s="202" t="s">
        <v>138</v>
      </c>
      <c r="E599" s="203" t="s">
        <v>736</v>
      </c>
      <c r="F599" s="204" t="s">
        <v>737</v>
      </c>
      <c r="G599" s="205" t="s">
        <v>214</v>
      </c>
      <c r="H599" s="206">
        <v>8.4000000000000004</v>
      </c>
      <c r="I599" s="207"/>
      <c r="J599" s="208">
        <f>ROUND(I599*H599,2)</f>
        <v>0</v>
      </c>
      <c r="K599" s="204" t="s">
        <v>142</v>
      </c>
      <c r="L599" s="46"/>
      <c r="M599" s="209" t="s">
        <v>19</v>
      </c>
      <c r="N599" s="210" t="s">
        <v>43</v>
      </c>
      <c r="O599" s="86"/>
      <c r="P599" s="211">
        <f>O599*H599</f>
        <v>0</v>
      </c>
      <c r="Q599" s="211">
        <v>0.00093999999999999997</v>
      </c>
      <c r="R599" s="211">
        <f>Q599*H599</f>
        <v>0.0078960000000000002</v>
      </c>
      <c r="S599" s="211">
        <v>0</v>
      </c>
      <c r="T599" s="212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13" t="s">
        <v>240</v>
      </c>
      <c r="AT599" s="213" t="s">
        <v>138</v>
      </c>
      <c r="AU599" s="213" t="s">
        <v>81</v>
      </c>
      <c r="AY599" s="19" t="s">
        <v>135</v>
      </c>
      <c r="BE599" s="214">
        <f>IF(N599="základní",J599,0)</f>
        <v>0</v>
      </c>
      <c r="BF599" s="214">
        <f>IF(N599="snížená",J599,0)</f>
        <v>0</v>
      </c>
      <c r="BG599" s="214">
        <f>IF(N599="zákl. přenesená",J599,0)</f>
        <v>0</v>
      </c>
      <c r="BH599" s="214">
        <f>IF(N599="sníž. přenesená",J599,0)</f>
        <v>0</v>
      </c>
      <c r="BI599" s="214">
        <f>IF(N599="nulová",J599,0)</f>
        <v>0</v>
      </c>
      <c r="BJ599" s="19" t="s">
        <v>79</v>
      </c>
      <c r="BK599" s="214">
        <f>ROUND(I599*H599,2)</f>
        <v>0</v>
      </c>
      <c r="BL599" s="19" t="s">
        <v>240</v>
      </c>
      <c r="BM599" s="213" t="s">
        <v>738</v>
      </c>
    </row>
    <row r="600" s="2" customFormat="1">
      <c r="A600" s="40"/>
      <c r="B600" s="41"/>
      <c r="C600" s="42"/>
      <c r="D600" s="215" t="s">
        <v>145</v>
      </c>
      <c r="E600" s="42"/>
      <c r="F600" s="216" t="s">
        <v>739</v>
      </c>
      <c r="G600" s="42"/>
      <c r="H600" s="42"/>
      <c r="I600" s="217"/>
      <c r="J600" s="42"/>
      <c r="K600" s="42"/>
      <c r="L600" s="46"/>
      <c r="M600" s="218"/>
      <c r="N600" s="219"/>
      <c r="O600" s="86"/>
      <c r="P600" s="86"/>
      <c r="Q600" s="86"/>
      <c r="R600" s="86"/>
      <c r="S600" s="86"/>
      <c r="T600" s="87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T600" s="19" t="s">
        <v>145</v>
      </c>
      <c r="AU600" s="19" t="s">
        <v>81</v>
      </c>
    </row>
    <row r="601" s="13" customFormat="1">
      <c r="A601" s="13"/>
      <c r="B601" s="220"/>
      <c r="C601" s="221"/>
      <c r="D601" s="222" t="s">
        <v>147</v>
      </c>
      <c r="E601" s="223" t="s">
        <v>19</v>
      </c>
      <c r="F601" s="224" t="s">
        <v>663</v>
      </c>
      <c r="G601" s="221"/>
      <c r="H601" s="223" t="s">
        <v>19</v>
      </c>
      <c r="I601" s="225"/>
      <c r="J601" s="221"/>
      <c r="K601" s="221"/>
      <c r="L601" s="226"/>
      <c r="M601" s="227"/>
      <c r="N601" s="228"/>
      <c r="O601" s="228"/>
      <c r="P601" s="228"/>
      <c r="Q601" s="228"/>
      <c r="R601" s="228"/>
      <c r="S601" s="228"/>
      <c r="T601" s="229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0" t="s">
        <v>147</v>
      </c>
      <c r="AU601" s="230" t="s">
        <v>81</v>
      </c>
      <c r="AV601" s="13" t="s">
        <v>79</v>
      </c>
      <c r="AW601" s="13" t="s">
        <v>33</v>
      </c>
      <c r="AX601" s="13" t="s">
        <v>72</v>
      </c>
      <c r="AY601" s="230" t="s">
        <v>135</v>
      </c>
    </row>
    <row r="602" s="14" customFormat="1">
      <c r="A602" s="14"/>
      <c r="B602" s="231"/>
      <c r="C602" s="232"/>
      <c r="D602" s="222" t="s">
        <v>147</v>
      </c>
      <c r="E602" s="233" t="s">
        <v>19</v>
      </c>
      <c r="F602" s="234" t="s">
        <v>675</v>
      </c>
      <c r="G602" s="232"/>
      <c r="H602" s="235">
        <v>7.5</v>
      </c>
      <c r="I602" s="236"/>
      <c r="J602" s="232"/>
      <c r="K602" s="232"/>
      <c r="L602" s="237"/>
      <c r="M602" s="238"/>
      <c r="N602" s="239"/>
      <c r="O602" s="239"/>
      <c r="P602" s="239"/>
      <c r="Q602" s="239"/>
      <c r="R602" s="239"/>
      <c r="S602" s="239"/>
      <c r="T602" s="240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1" t="s">
        <v>147</v>
      </c>
      <c r="AU602" s="241" t="s">
        <v>81</v>
      </c>
      <c r="AV602" s="14" t="s">
        <v>81</v>
      </c>
      <c r="AW602" s="14" t="s">
        <v>33</v>
      </c>
      <c r="AX602" s="14" t="s">
        <v>72</v>
      </c>
      <c r="AY602" s="241" t="s">
        <v>135</v>
      </c>
    </row>
    <row r="603" s="14" customFormat="1">
      <c r="A603" s="14"/>
      <c r="B603" s="231"/>
      <c r="C603" s="232"/>
      <c r="D603" s="222" t="s">
        <v>147</v>
      </c>
      <c r="E603" s="233" t="s">
        <v>19</v>
      </c>
      <c r="F603" s="234" t="s">
        <v>685</v>
      </c>
      <c r="G603" s="232"/>
      <c r="H603" s="235">
        <v>0.90000000000000002</v>
      </c>
      <c r="I603" s="236"/>
      <c r="J603" s="232"/>
      <c r="K603" s="232"/>
      <c r="L603" s="237"/>
      <c r="M603" s="238"/>
      <c r="N603" s="239"/>
      <c r="O603" s="239"/>
      <c r="P603" s="239"/>
      <c r="Q603" s="239"/>
      <c r="R603" s="239"/>
      <c r="S603" s="239"/>
      <c r="T603" s="240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1" t="s">
        <v>147</v>
      </c>
      <c r="AU603" s="241" t="s">
        <v>81</v>
      </c>
      <c r="AV603" s="14" t="s">
        <v>81</v>
      </c>
      <c r="AW603" s="14" t="s">
        <v>33</v>
      </c>
      <c r="AX603" s="14" t="s">
        <v>72</v>
      </c>
      <c r="AY603" s="241" t="s">
        <v>135</v>
      </c>
    </row>
    <row r="604" s="15" customFormat="1">
      <c r="A604" s="15"/>
      <c r="B604" s="242"/>
      <c r="C604" s="243"/>
      <c r="D604" s="222" t="s">
        <v>147</v>
      </c>
      <c r="E604" s="244" t="s">
        <v>19</v>
      </c>
      <c r="F604" s="245" t="s">
        <v>150</v>
      </c>
      <c r="G604" s="243"/>
      <c r="H604" s="246">
        <v>8.4000000000000004</v>
      </c>
      <c r="I604" s="247"/>
      <c r="J604" s="243"/>
      <c r="K604" s="243"/>
      <c r="L604" s="248"/>
      <c r="M604" s="249"/>
      <c r="N604" s="250"/>
      <c r="O604" s="250"/>
      <c r="P604" s="250"/>
      <c r="Q604" s="250"/>
      <c r="R604" s="250"/>
      <c r="S604" s="250"/>
      <c r="T604" s="251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52" t="s">
        <v>147</v>
      </c>
      <c r="AU604" s="252" t="s">
        <v>81</v>
      </c>
      <c r="AV604" s="15" t="s">
        <v>143</v>
      </c>
      <c r="AW604" s="15" t="s">
        <v>33</v>
      </c>
      <c r="AX604" s="15" t="s">
        <v>79</v>
      </c>
      <c r="AY604" s="252" t="s">
        <v>135</v>
      </c>
    </row>
    <row r="605" s="2" customFormat="1" ht="21.75" customHeight="1">
      <c r="A605" s="40"/>
      <c r="B605" s="41"/>
      <c r="C605" s="202" t="s">
        <v>740</v>
      </c>
      <c r="D605" s="202" t="s">
        <v>138</v>
      </c>
      <c r="E605" s="203" t="s">
        <v>741</v>
      </c>
      <c r="F605" s="204" t="s">
        <v>742</v>
      </c>
      <c r="G605" s="205" t="s">
        <v>214</v>
      </c>
      <c r="H605" s="206">
        <v>5.9000000000000004</v>
      </c>
      <c r="I605" s="207"/>
      <c r="J605" s="208">
        <f>ROUND(I605*H605,2)</f>
        <v>0</v>
      </c>
      <c r="K605" s="204" t="s">
        <v>19</v>
      </c>
      <c r="L605" s="46"/>
      <c r="M605" s="209" t="s">
        <v>19</v>
      </c>
      <c r="N605" s="210" t="s">
        <v>43</v>
      </c>
      <c r="O605" s="86"/>
      <c r="P605" s="211">
        <f>O605*H605</f>
        <v>0</v>
      </c>
      <c r="Q605" s="211">
        <v>0.0038</v>
      </c>
      <c r="R605" s="211">
        <f>Q605*H605</f>
        <v>0.022420000000000002</v>
      </c>
      <c r="S605" s="211">
        <v>0</v>
      </c>
      <c r="T605" s="212">
        <f>S605*H605</f>
        <v>0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13" t="s">
        <v>240</v>
      </c>
      <c r="AT605" s="213" t="s">
        <v>138</v>
      </c>
      <c r="AU605" s="213" t="s">
        <v>81</v>
      </c>
      <c r="AY605" s="19" t="s">
        <v>135</v>
      </c>
      <c r="BE605" s="214">
        <f>IF(N605="základní",J605,0)</f>
        <v>0</v>
      </c>
      <c r="BF605" s="214">
        <f>IF(N605="snížená",J605,0)</f>
        <v>0</v>
      </c>
      <c r="BG605" s="214">
        <f>IF(N605="zákl. přenesená",J605,0)</f>
        <v>0</v>
      </c>
      <c r="BH605" s="214">
        <f>IF(N605="sníž. přenesená",J605,0)</f>
        <v>0</v>
      </c>
      <c r="BI605" s="214">
        <f>IF(N605="nulová",J605,0)</f>
        <v>0</v>
      </c>
      <c r="BJ605" s="19" t="s">
        <v>79</v>
      </c>
      <c r="BK605" s="214">
        <f>ROUND(I605*H605,2)</f>
        <v>0</v>
      </c>
      <c r="BL605" s="19" t="s">
        <v>240</v>
      </c>
      <c r="BM605" s="213" t="s">
        <v>743</v>
      </c>
    </row>
    <row r="606" s="13" customFormat="1">
      <c r="A606" s="13"/>
      <c r="B606" s="220"/>
      <c r="C606" s="221"/>
      <c r="D606" s="222" t="s">
        <v>147</v>
      </c>
      <c r="E606" s="223" t="s">
        <v>19</v>
      </c>
      <c r="F606" s="224" t="s">
        <v>663</v>
      </c>
      <c r="G606" s="221"/>
      <c r="H606" s="223" t="s">
        <v>19</v>
      </c>
      <c r="I606" s="225"/>
      <c r="J606" s="221"/>
      <c r="K606" s="221"/>
      <c r="L606" s="226"/>
      <c r="M606" s="227"/>
      <c r="N606" s="228"/>
      <c r="O606" s="228"/>
      <c r="P606" s="228"/>
      <c r="Q606" s="228"/>
      <c r="R606" s="228"/>
      <c r="S606" s="228"/>
      <c r="T606" s="229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0" t="s">
        <v>147</v>
      </c>
      <c r="AU606" s="230" t="s">
        <v>81</v>
      </c>
      <c r="AV606" s="13" t="s">
        <v>79</v>
      </c>
      <c r="AW606" s="13" t="s">
        <v>33</v>
      </c>
      <c r="AX606" s="13" t="s">
        <v>72</v>
      </c>
      <c r="AY606" s="230" t="s">
        <v>135</v>
      </c>
    </row>
    <row r="607" s="14" customFormat="1">
      <c r="A607" s="14"/>
      <c r="B607" s="231"/>
      <c r="C607" s="232"/>
      <c r="D607" s="222" t="s">
        <v>147</v>
      </c>
      <c r="E607" s="233" t="s">
        <v>19</v>
      </c>
      <c r="F607" s="234" t="s">
        <v>744</v>
      </c>
      <c r="G607" s="232"/>
      <c r="H607" s="235">
        <v>2</v>
      </c>
      <c r="I607" s="236"/>
      <c r="J607" s="232"/>
      <c r="K607" s="232"/>
      <c r="L607" s="237"/>
      <c r="M607" s="238"/>
      <c r="N607" s="239"/>
      <c r="O607" s="239"/>
      <c r="P607" s="239"/>
      <c r="Q607" s="239"/>
      <c r="R607" s="239"/>
      <c r="S607" s="239"/>
      <c r="T607" s="240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1" t="s">
        <v>147</v>
      </c>
      <c r="AU607" s="241" t="s">
        <v>81</v>
      </c>
      <c r="AV607" s="14" t="s">
        <v>81</v>
      </c>
      <c r="AW607" s="14" t="s">
        <v>33</v>
      </c>
      <c r="AX607" s="14" t="s">
        <v>72</v>
      </c>
      <c r="AY607" s="241" t="s">
        <v>135</v>
      </c>
    </row>
    <row r="608" s="14" customFormat="1">
      <c r="A608" s="14"/>
      <c r="B608" s="231"/>
      <c r="C608" s="232"/>
      <c r="D608" s="222" t="s">
        <v>147</v>
      </c>
      <c r="E608" s="233" t="s">
        <v>19</v>
      </c>
      <c r="F608" s="234" t="s">
        <v>745</v>
      </c>
      <c r="G608" s="232"/>
      <c r="H608" s="235">
        <v>2</v>
      </c>
      <c r="I608" s="236"/>
      <c r="J608" s="232"/>
      <c r="K608" s="232"/>
      <c r="L608" s="237"/>
      <c r="M608" s="238"/>
      <c r="N608" s="239"/>
      <c r="O608" s="239"/>
      <c r="P608" s="239"/>
      <c r="Q608" s="239"/>
      <c r="R608" s="239"/>
      <c r="S608" s="239"/>
      <c r="T608" s="240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1" t="s">
        <v>147</v>
      </c>
      <c r="AU608" s="241" t="s">
        <v>81</v>
      </c>
      <c r="AV608" s="14" t="s">
        <v>81</v>
      </c>
      <c r="AW608" s="14" t="s">
        <v>33</v>
      </c>
      <c r="AX608" s="14" t="s">
        <v>72</v>
      </c>
      <c r="AY608" s="241" t="s">
        <v>135</v>
      </c>
    </row>
    <row r="609" s="14" customFormat="1">
      <c r="A609" s="14"/>
      <c r="B609" s="231"/>
      <c r="C609" s="232"/>
      <c r="D609" s="222" t="s">
        <v>147</v>
      </c>
      <c r="E609" s="233" t="s">
        <v>19</v>
      </c>
      <c r="F609" s="234" t="s">
        <v>685</v>
      </c>
      <c r="G609" s="232"/>
      <c r="H609" s="235">
        <v>0.90000000000000002</v>
      </c>
      <c r="I609" s="236"/>
      <c r="J609" s="232"/>
      <c r="K609" s="232"/>
      <c r="L609" s="237"/>
      <c r="M609" s="238"/>
      <c r="N609" s="239"/>
      <c r="O609" s="239"/>
      <c r="P609" s="239"/>
      <c r="Q609" s="239"/>
      <c r="R609" s="239"/>
      <c r="S609" s="239"/>
      <c r="T609" s="240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1" t="s">
        <v>147</v>
      </c>
      <c r="AU609" s="241" t="s">
        <v>81</v>
      </c>
      <c r="AV609" s="14" t="s">
        <v>81</v>
      </c>
      <c r="AW609" s="14" t="s">
        <v>33</v>
      </c>
      <c r="AX609" s="14" t="s">
        <v>72</v>
      </c>
      <c r="AY609" s="241" t="s">
        <v>135</v>
      </c>
    </row>
    <row r="610" s="14" customFormat="1">
      <c r="A610" s="14"/>
      <c r="B610" s="231"/>
      <c r="C610" s="232"/>
      <c r="D610" s="222" t="s">
        <v>147</v>
      </c>
      <c r="E610" s="233" t="s">
        <v>19</v>
      </c>
      <c r="F610" s="234" t="s">
        <v>686</v>
      </c>
      <c r="G610" s="232"/>
      <c r="H610" s="235">
        <v>1</v>
      </c>
      <c r="I610" s="236"/>
      <c r="J610" s="232"/>
      <c r="K610" s="232"/>
      <c r="L610" s="237"/>
      <c r="M610" s="238"/>
      <c r="N610" s="239"/>
      <c r="O610" s="239"/>
      <c r="P610" s="239"/>
      <c r="Q610" s="239"/>
      <c r="R610" s="239"/>
      <c r="S610" s="239"/>
      <c r="T610" s="240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1" t="s">
        <v>147</v>
      </c>
      <c r="AU610" s="241" t="s">
        <v>81</v>
      </c>
      <c r="AV610" s="14" t="s">
        <v>81</v>
      </c>
      <c r="AW610" s="14" t="s">
        <v>33</v>
      </c>
      <c r="AX610" s="14" t="s">
        <v>72</v>
      </c>
      <c r="AY610" s="241" t="s">
        <v>135</v>
      </c>
    </row>
    <row r="611" s="15" customFormat="1">
      <c r="A611" s="15"/>
      <c r="B611" s="242"/>
      <c r="C611" s="243"/>
      <c r="D611" s="222" t="s">
        <v>147</v>
      </c>
      <c r="E611" s="244" t="s">
        <v>19</v>
      </c>
      <c r="F611" s="245" t="s">
        <v>150</v>
      </c>
      <c r="G611" s="243"/>
      <c r="H611" s="246">
        <v>5.9000000000000004</v>
      </c>
      <c r="I611" s="247"/>
      <c r="J611" s="243"/>
      <c r="K611" s="243"/>
      <c r="L611" s="248"/>
      <c r="M611" s="249"/>
      <c r="N611" s="250"/>
      <c r="O611" s="250"/>
      <c r="P611" s="250"/>
      <c r="Q611" s="250"/>
      <c r="R611" s="250"/>
      <c r="S611" s="250"/>
      <c r="T611" s="251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52" t="s">
        <v>147</v>
      </c>
      <c r="AU611" s="252" t="s">
        <v>81</v>
      </c>
      <c r="AV611" s="15" t="s">
        <v>143</v>
      </c>
      <c r="AW611" s="15" t="s">
        <v>33</v>
      </c>
      <c r="AX611" s="15" t="s">
        <v>79</v>
      </c>
      <c r="AY611" s="252" t="s">
        <v>135</v>
      </c>
    </row>
    <row r="612" s="2" customFormat="1" ht="21.75" customHeight="1">
      <c r="A612" s="40"/>
      <c r="B612" s="41"/>
      <c r="C612" s="202" t="s">
        <v>746</v>
      </c>
      <c r="D612" s="202" t="s">
        <v>138</v>
      </c>
      <c r="E612" s="203" t="s">
        <v>747</v>
      </c>
      <c r="F612" s="204" t="s">
        <v>748</v>
      </c>
      <c r="G612" s="205" t="s">
        <v>214</v>
      </c>
      <c r="H612" s="206">
        <v>2</v>
      </c>
      <c r="I612" s="207"/>
      <c r="J612" s="208">
        <f>ROUND(I612*H612,2)</f>
        <v>0</v>
      </c>
      <c r="K612" s="204" t="s">
        <v>142</v>
      </c>
      <c r="L612" s="46"/>
      <c r="M612" s="209" t="s">
        <v>19</v>
      </c>
      <c r="N612" s="210" t="s">
        <v>43</v>
      </c>
      <c r="O612" s="86"/>
      <c r="P612" s="211">
        <f>O612*H612</f>
        <v>0</v>
      </c>
      <c r="Q612" s="211">
        <v>0.00347</v>
      </c>
      <c r="R612" s="211">
        <f>Q612*H612</f>
        <v>0.00694</v>
      </c>
      <c r="S612" s="211">
        <v>0</v>
      </c>
      <c r="T612" s="212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13" t="s">
        <v>240</v>
      </c>
      <c r="AT612" s="213" t="s">
        <v>138</v>
      </c>
      <c r="AU612" s="213" t="s">
        <v>81</v>
      </c>
      <c r="AY612" s="19" t="s">
        <v>135</v>
      </c>
      <c r="BE612" s="214">
        <f>IF(N612="základní",J612,0)</f>
        <v>0</v>
      </c>
      <c r="BF612" s="214">
        <f>IF(N612="snížená",J612,0)</f>
        <v>0</v>
      </c>
      <c r="BG612" s="214">
        <f>IF(N612="zákl. přenesená",J612,0)</f>
        <v>0</v>
      </c>
      <c r="BH612" s="214">
        <f>IF(N612="sníž. přenesená",J612,0)</f>
        <v>0</v>
      </c>
      <c r="BI612" s="214">
        <f>IF(N612="nulová",J612,0)</f>
        <v>0</v>
      </c>
      <c r="BJ612" s="19" t="s">
        <v>79</v>
      </c>
      <c r="BK612" s="214">
        <f>ROUND(I612*H612,2)</f>
        <v>0</v>
      </c>
      <c r="BL612" s="19" t="s">
        <v>240</v>
      </c>
      <c r="BM612" s="213" t="s">
        <v>749</v>
      </c>
    </row>
    <row r="613" s="2" customFormat="1">
      <c r="A613" s="40"/>
      <c r="B613" s="41"/>
      <c r="C613" s="42"/>
      <c r="D613" s="215" t="s">
        <v>145</v>
      </c>
      <c r="E613" s="42"/>
      <c r="F613" s="216" t="s">
        <v>750</v>
      </c>
      <c r="G613" s="42"/>
      <c r="H613" s="42"/>
      <c r="I613" s="217"/>
      <c r="J613" s="42"/>
      <c r="K613" s="42"/>
      <c r="L613" s="46"/>
      <c r="M613" s="218"/>
      <c r="N613" s="219"/>
      <c r="O613" s="86"/>
      <c r="P613" s="86"/>
      <c r="Q613" s="86"/>
      <c r="R613" s="86"/>
      <c r="S613" s="86"/>
      <c r="T613" s="87"/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T613" s="19" t="s">
        <v>145</v>
      </c>
      <c r="AU613" s="19" t="s">
        <v>81</v>
      </c>
    </row>
    <row r="614" s="13" customFormat="1">
      <c r="A614" s="13"/>
      <c r="B614" s="220"/>
      <c r="C614" s="221"/>
      <c r="D614" s="222" t="s">
        <v>147</v>
      </c>
      <c r="E614" s="223" t="s">
        <v>19</v>
      </c>
      <c r="F614" s="224" t="s">
        <v>663</v>
      </c>
      <c r="G614" s="221"/>
      <c r="H614" s="223" t="s">
        <v>19</v>
      </c>
      <c r="I614" s="225"/>
      <c r="J614" s="221"/>
      <c r="K614" s="221"/>
      <c r="L614" s="226"/>
      <c r="M614" s="227"/>
      <c r="N614" s="228"/>
      <c r="O614" s="228"/>
      <c r="P614" s="228"/>
      <c r="Q614" s="228"/>
      <c r="R614" s="228"/>
      <c r="S614" s="228"/>
      <c r="T614" s="229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0" t="s">
        <v>147</v>
      </c>
      <c r="AU614" s="230" t="s">
        <v>81</v>
      </c>
      <c r="AV614" s="13" t="s">
        <v>79</v>
      </c>
      <c r="AW614" s="13" t="s">
        <v>33</v>
      </c>
      <c r="AX614" s="13" t="s">
        <v>72</v>
      </c>
      <c r="AY614" s="230" t="s">
        <v>135</v>
      </c>
    </row>
    <row r="615" s="14" customFormat="1">
      <c r="A615" s="14"/>
      <c r="B615" s="231"/>
      <c r="C615" s="232"/>
      <c r="D615" s="222" t="s">
        <v>147</v>
      </c>
      <c r="E615" s="233" t="s">
        <v>19</v>
      </c>
      <c r="F615" s="234" t="s">
        <v>751</v>
      </c>
      <c r="G615" s="232"/>
      <c r="H615" s="235">
        <v>2</v>
      </c>
      <c r="I615" s="236"/>
      <c r="J615" s="232"/>
      <c r="K615" s="232"/>
      <c r="L615" s="237"/>
      <c r="M615" s="238"/>
      <c r="N615" s="239"/>
      <c r="O615" s="239"/>
      <c r="P615" s="239"/>
      <c r="Q615" s="239"/>
      <c r="R615" s="239"/>
      <c r="S615" s="239"/>
      <c r="T615" s="240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1" t="s">
        <v>147</v>
      </c>
      <c r="AU615" s="241" t="s">
        <v>81</v>
      </c>
      <c r="AV615" s="14" t="s">
        <v>81</v>
      </c>
      <c r="AW615" s="14" t="s">
        <v>33</v>
      </c>
      <c r="AX615" s="14" t="s">
        <v>72</v>
      </c>
      <c r="AY615" s="241" t="s">
        <v>135</v>
      </c>
    </row>
    <row r="616" s="15" customFormat="1">
      <c r="A616" s="15"/>
      <c r="B616" s="242"/>
      <c r="C616" s="243"/>
      <c r="D616" s="222" t="s">
        <v>147</v>
      </c>
      <c r="E616" s="244" t="s">
        <v>19</v>
      </c>
      <c r="F616" s="245" t="s">
        <v>150</v>
      </c>
      <c r="G616" s="243"/>
      <c r="H616" s="246">
        <v>2</v>
      </c>
      <c r="I616" s="247"/>
      <c r="J616" s="243"/>
      <c r="K616" s="243"/>
      <c r="L616" s="248"/>
      <c r="M616" s="249"/>
      <c r="N616" s="250"/>
      <c r="O616" s="250"/>
      <c r="P616" s="250"/>
      <c r="Q616" s="250"/>
      <c r="R616" s="250"/>
      <c r="S616" s="250"/>
      <c r="T616" s="251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52" t="s">
        <v>147</v>
      </c>
      <c r="AU616" s="252" t="s">
        <v>81</v>
      </c>
      <c r="AV616" s="15" t="s">
        <v>143</v>
      </c>
      <c r="AW616" s="15" t="s">
        <v>33</v>
      </c>
      <c r="AX616" s="15" t="s">
        <v>79</v>
      </c>
      <c r="AY616" s="252" t="s">
        <v>135</v>
      </c>
    </row>
    <row r="617" s="2" customFormat="1" ht="24.15" customHeight="1">
      <c r="A617" s="40"/>
      <c r="B617" s="41"/>
      <c r="C617" s="202" t="s">
        <v>752</v>
      </c>
      <c r="D617" s="202" t="s">
        <v>138</v>
      </c>
      <c r="E617" s="203" t="s">
        <v>753</v>
      </c>
      <c r="F617" s="204" t="s">
        <v>754</v>
      </c>
      <c r="G617" s="205" t="s">
        <v>386</v>
      </c>
      <c r="H617" s="263"/>
      <c r="I617" s="207"/>
      <c r="J617" s="208">
        <f>ROUND(I617*H617,2)</f>
        <v>0</v>
      </c>
      <c r="K617" s="204" t="s">
        <v>142</v>
      </c>
      <c r="L617" s="46"/>
      <c r="M617" s="209" t="s">
        <v>19</v>
      </c>
      <c r="N617" s="210" t="s">
        <v>43</v>
      </c>
      <c r="O617" s="86"/>
      <c r="P617" s="211">
        <f>O617*H617</f>
        <v>0</v>
      </c>
      <c r="Q617" s="211">
        <v>0</v>
      </c>
      <c r="R617" s="211">
        <f>Q617*H617</f>
        <v>0</v>
      </c>
      <c r="S617" s="211">
        <v>0</v>
      </c>
      <c r="T617" s="212">
        <f>S617*H617</f>
        <v>0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13" t="s">
        <v>240</v>
      </c>
      <c r="AT617" s="213" t="s">
        <v>138</v>
      </c>
      <c r="AU617" s="213" t="s">
        <v>81</v>
      </c>
      <c r="AY617" s="19" t="s">
        <v>135</v>
      </c>
      <c r="BE617" s="214">
        <f>IF(N617="základní",J617,0)</f>
        <v>0</v>
      </c>
      <c r="BF617" s="214">
        <f>IF(N617="snížená",J617,0)</f>
        <v>0</v>
      </c>
      <c r="BG617" s="214">
        <f>IF(N617="zákl. přenesená",J617,0)</f>
        <v>0</v>
      </c>
      <c r="BH617" s="214">
        <f>IF(N617="sníž. přenesená",J617,0)</f>
        <v>0</v>
      </c>
      <c r="BI617" s="214">
        <f>IF(N617="nulová",J617,0)</f>
        <v>0</v>
      </c>
      <c r="BJ617" s="19" t="s">
        <v>79</v>
      </c>
      <c r="BK617" s="214">
        <f>ROUND(I617*H617,2)</f>
        <v>0</v>
      </c>
      <c r="BL617" s="19" t="s">
        <v>240</v>
      </c>
      <c r="BM617" s="213" t="s">
        <v>755</v>
      </c>
    </row>
    <row r="618" s="2" customFormat="1">
      <c r="A618" s="40"/>
      <c r="B618" s="41"/>
      <c r="C618" s="42"/>
      <c r="D618" s="215" t="s">
        <v>145</v>
      </c>
      <c r="E618" s="42"/>
      <c r="F618" s="216" t="s">
        <v>756</v>
      </c>
      <c r="G618" s="42"/>
      <c r="H618" s="42"/>
      <c r="I618" s="217"/>
      <c r="J618" s="42"/>
      <c r="K618" s="42"/>
      <c r="L618" s="46"/>
      <c r="M618" s="218"/>
      <c r="N618" s="219"/>
      <c r="O618" s="86"/>
      <c r="P618" s="86"/>
      <c r="Q618" s="86"/>
      <c r="R618" s="86"/>
      <c r="S618" s="86"/>
      <c r="T618" s="87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T618" s="19" t="s">
        <v>145</v>
      </c>
      <c r="AU618" s="19" t="s">
        <v>81</v>
      </c>
    </row>
    <row r="619" s="12" customFormat="1" ht="22.8" customHeight="1">
      <c r="A619" s="12"/>
      <c r="B619" s="186"/>
      <c r="C619" s="187"/>
      <c r="D619" s="188" t="s">
        <v>71</v>
      </c>
      <c r="E619" s="200" t="s">
        <v>757</v>
      </c>
      <c r="F619" s="200" t="s">
        <v>758</v>
      </c>
      <c r="G619" s="187"/>
      <c r="H619" s="187"/>
      <c r="I619" s="190"/>
      <c r="J619" s="201">
        <f>BK619</f>
        <v>0</v>
      </c>
      <c r="K619" s="187"/>
      <c r="L619" s="192"/>
      <c r="M619" s="193"/>
      <c r="N619" s="194"/>
      <c r="O619" s="194"/>
      <c r="P619" s="195">
        <f>SUM(P620:P651)</f>
        <v>0</v>
      </c>
      <c r="Q619" s="194"/>
      <c r="R619" s="195">
        <f>SUM(R620:R651)</f>
        <v>0.062894999999999993</v>
      </c>
      <c r="S619" s="194"/>
      <c r="T619" s="196">
        <f>SUM(T620:T651)</f>
        <v>0</v>
      </c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R619" s="197" t="s">
        <v>81</v>
      </c>
      <c r="AT619" s="198" t="s">
        <v>71</v>
      </c>
      <c r="AU619" s="198" t="s">
        <v>79</v>
      </c>
      <c r="AY619" s="197" t="s">
        <v>135</v>
      </c>
      <c r="BK619" s="199">
        <f>SUM(BK620:BK651)</f>
        <v>0</v>
      </c>
    </row>
    <row r="620" s="2" customFormat="1" ht="21.75" customHeight="1">
      <c r="A620" s="40"/>
      <c r="B620" s="41"/>
      <c r="C620" s="202" t="s">
        <v>759</v>
      </c>
      <c r="D620" s="202" t="s">
        <v>138</v>
      </c>
      <c r="E620" s="203" t="s">
        <v>760</v>
      </c>
      <c r="F620" s="204" t="s">
        <v>761</v>
      </c>
      <c r="G620" s="205" t="s">
        <v>141</v>
      </c>
      <c r="H620" s="206">
        <v>1.8200000000000001</v>
      </c>
      <c r="I620" s="207"/>
      <c r="J620" s="208">
        <f>ROUND(I620*H620,2)</f>
        <v>0</v>
      </c>
      <c r="K620" s="204" t="s">
        <v>142</v>
      </c>
      <c r="L620" s="46"/>
      <c r="M620" s="209" t="s">
        <v>19</v>
      </c>
      <c r="N620" s="210" t="s">
        <v>43</v>
      </c>
      <c r="O620" s="86"/>
      <c r="P620" s="211">
        <f>O620*H620</f>
        <v>0</v>
      </c>
      <c r="Q620" s="211">
        <v>0.00025999999999999998</v>
      </c>
      <c r="R620" s="211">
        <f>Q620*H620</f>
        <v>0.00047319999999999996</v>
      </c>
      <c r="S620" s="211">
        <v>0</v>
      </c>
      <c r="T620" s="212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13" t="s">
        <v>240</v>
      </c>
      <c r="AT620" s="213" t="s">
        <v>138</v>
      </c>
      <c r="AU620" s="213" t="s">
        <v>81</v>
      </c>
      <c r="AY620" s="19" t="s">
        <v>135</v>
      </c>
      <c r="BE620" s="214">
        <f>IF(N620="základní",J620,0)</f>
        <v>0</v>
      </c>
      <c r="BF620" s="214">
        <f>IF(N620="snížená",J620,0)</f>
        <v>0</v>
      </c>
      <c r="BG620" s="214">
        <f>IF(N620="zákl. přenesená",J620,0)</f>
        <v>0</v>
      </c>
      <c r="BH620" s="214">
        <f>IF(N620="sníž. přenesená",J620,0)</f>
        <v>0</v>
      </c>
      <c r="BI620" s="214">
        <f>IF(N620="nulová",J620,0)</f>
        <v>0</v>
      </c>
      <c r="BJ620" s="19" t="s">
        <v>79</v>
      </c>
      <c r="BK620" s="214">
        <f>ROUND(I620*H620,2)</f>
        <v>0</v>
      </c>
      <c r="BL620" s="19" t="s">
        <v>240</v>
      </c>
      <c r="BM620" s="213" t="s">
        <v>762</v>
      </c>
    </row>
    <row r="621" s="2" customFormat="1">
      <c r="A621" s="40"/>
      <c r="B621" s="41"/>
      <c r="C621" s="42"/>
      <c r="D621" s="215" t="s">
        <v>145</v>
      </c>
      <c r="E621" s="42"/>
      <c r="F621" s="216" t="s">
        <v>763</v>
      </c>
      <c r="G621" s="42"/>
      <c r="H621" s="42"/>
      <c r="I621" s="217"/>
      <c r="J621" s="42"/>
      <c r="K621" s="42"/>
      <c r="L621" s="46"/>
      <c r="M621" s="218"/>
      <c r="N621" s="219"/>
      <c r="O621" s="86"/>
      <c r="P621" s="86"/>
      <c r="Q621" s="86"/>
      <c r="R621" s="86"/>
      <c r="S621" s="86"/>
      <c r="T621" s="87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9" t="s">
        <v>145</v>
      </c>
      <c r="AU621" s="19" t="s">
        <v>81</v>
      </c>
    </row>
    <row r="622" s="13" customFormat="1">
      <c r="A622" s="13"/>
      <c r="B622" s="220"/>
      <c r="C622" s="221"/>
      <c r="D622" s="222" t="s">
        <v>147</v>
      </c>
      <c r="E622" s="223" t="s">
        <v>19</v>
      </c>
      <c r="F622" s="224" t="s">
        <v>764</v>
      </c>
      <c r="G622" s="221"/>
      <c r="H622" s="223" t="s">
        <v>19</v>
      </c>
      <c r="I622" s="225"/>
      <c r="J622" s="221"/>
      <c r="K622" s="221"/>
      <c r="L622" s="226"/>
      <c r="M622" s="227"/>
      <c r="N622" s="228"/>
      <c r="O622" s="228"/>
      <c r="P622" s="228"/>
      <c r="Q622" s="228"/>
      <c r="R622" s="228"/>
      <c r="S622" s="228"/>
      <c r="T622" s="229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0" t="s">
        <v>147</v>
      </c>
      <c r="AU622" s="230" t="s">
        <v>81</v>
      </c>
      <c r="AV622" s="13" t="s">
        <v>79</v>
      </c>
      <c r="AW622" s="13" t="s">
        <v>33</v>
      </c>
      <c r="AX622" s="13" t="s">
        <v>72</v>
      </c>
      <c r="AY622" s="230" t="s">
        <v>135</v>
      </c>
    </row>
    <row r="623" s="14" customFormat="1">
      <c r="A623" s="14"/>
      <c r="B623" s="231"/>
      <c r="C623" s="232"/>
      <c r="D623" s="222" t="s">
        <v>147</v>
      </c>
      <c r="E623" s="233" t="s">
        <v>19</v>
      </c>
      <c r="F623" s="234" t="s">
        <v>765</v>
      </c>
      <c r="G623" s="232"/>
      <c r="H623" s="235">
        <v>1.8200000000000001</v>
      </c>
      <c r="I623" s="236"/>
      <c r="J623" s="232"/>
      <c r="K623" s="232"/>
      <c r="L623" s="237"/>
      <c r="M623" s="238"/>
      <c r="N623" s="239"/>
      <c r="O623" s="239"/>
      <c r="P623" s="239"/>
      <c r="Q623" s="239"/>
      <c r="R623" s="239"/>
      <c r="S623" s="239"/>
      <c r="T623" s="240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1" t="s">
        <v>147</v>
      </c>
      <c r="AU623" s="241" t="s">
        <v>81</v>
      </c>
      <c r="AV623" s="14" t="s">
        <v>81</v>
      </c>
      <c r="AW623" s="14" t="s">
        <v>33</v>
      </c>
      <c r="AX623" s="14" t="s">
        <v>72</v>
      </c>
      <c r="AY623" s="241" t="s">
        <v>135</v>
      </c>
    </row>
    <row r="624" s="15" customFormat="1">
      <c r="A624" s="15"/>
      <c r="B624" s="242"/>
      <c r="C624" s="243"/>
      <c r="D624" s="222" t="s">
        <v>147</v>
      </c>
      <c r="E624" s="244" t="s">
        <v>19</v>
      </c>
      <c r="F624" s="245" t="s">
        <v>150</v>
      </c>
      <c r="G624" s="243"/>
      <c r="H624" s="246">
        <v>1.8200000000000001</v>
      </c>
      <c r="I624" s="247"/>
      <c r="J624" s="243"/>
      <c r="K624" s="243"/>
      <c r="L624" s="248"/>
      <c r="M624" s="249"/>
      <c r="N624" s="250"/>
      <c r="O624" s="250"/>
      <c r="P624" s="250"/>
      <c r="Q624" s="250"/>
      <c r="R624" s="250"/>
      <c r="S624" s="250"/>
      <c r="T624" s="251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52" t="s">
        <v>147</v>
      </c>
      <c r="AU624" s="252" t="s">
        <v>81</v>
      </c>
      <c r="AV624" s="15" t="s">
        <v>143</v>
      </c>
      <c r="AW624" s="15" t="s">
        <v>33</v>
      </c>
      <c r="AX624" s="15" t="s">
        <v>79</v>
      </c>
      <c r="AY624" s="252" t="s">
        <v>135</v>
      </c>
    </row>
    <row r="625" s="2" customFormat="1" ht="16.5" customHeight="1">
      <c r="A625" s="40"/>
      <c r="B625" s="41"/>
      <c r="C625" s="253" t="s">
        <v>766</v>
      </c>
      <c r="D625" s="253" t="s">
        <v>248</v>
      </c>
      <c r="E625" s="254" t="s">
        <v>767</v>
      </c>
      <c r="F625" s="255" t="s">
        <v>768</v>
      </c>
      <c r="G625" s="256" t="s">
        <v>141</v>
      </c>
      <c r="H625" s="257">
        <v>0.97999999999999998</v>
      </c>
      <c r="I625" s="258"/>
      <c r="J625" s="259">
        <f>ROUND(I625*H625,2)</f>
        <v>0</v>
      </c>
      <c r="K625" s="255" t="s">
        <v>142</v>
      </c>
      <c r="L625" s="260"/>
      <c r="M625" s="261" t="s">
        <v>19</v>
      </c>
      <c r="N625" s="262" t="s">
        <v>43</v>
      </c>
      <c r="O625" s="86"/>
      <c r="P625" s="211">
        <f>O625*H625</f>
        <v>0</v>
      </c>
      <c r="Q625" s="211">
        <v>0.029170000000000001</v>
      </c>
      <c r="R625" s="211">
        <f>Q625*H625</f>
        <v>0.0285866</v>
      </c>
      <c r="S625" s="211">
        <v>0</v>
      </c>
      <c r="T625" s="212">
        <f>S625*H625</f>
        <v>0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13" t="s">
        <v>342</v>
      </c>
      <c r="AT625" s="213" t="s">
        <v>248</v>
      </c>
      <c r="AU625" s="213" t="s">
        <v>81</v>
      </c>
      <c r="AY625" s="19" t="s">
        <v>135</v>
      </c>
      <c r="BE625" s="214">
        <f>IF(N625="základní",J625,0)</f>
        <v>0</v>
      </c>
      <c r="BF625" s="214">
        <f>IF(N625="snížená",J625,0)</f>
        <v>0</v>
      </c>
      <c r="BG625" s="214">
        <f>IF(N625="zákl. přenesená",J625,0)</f>
        <v>0</v>
      </c>
      <c r="BH625" s="214">
        <f>IF(N625="sníž. přenesená",J625,0)</f>
        <v>0</v>
      </c>
      <c r="BI625" s="214">
        <f>IF(N625="nulová",J625,0)</f>
        <v>0</v>
      </c>
      <c r="BJ625" s="19" t="s">
        <v>79</v>
      </c>
      <c r="BK625" s="214">
        <f>ROUND(I625*H625,2)</f>
        <v>0</v>
      </c>
      <c r="BL625" s="19" t="s">
        <v>240</v>
      </c>
      <c r="BM625" s="213" t="s">
        <v>769</v>
      </c>
    </row>
    <row r="626" s="2" customFormat="1">
      <c r="A626" s="40"/>
      <c r="B626" s="41"/>
      <c r="C626" s="42"/>
      <c r="D626" s="215" t="s">
        <v>145</v>
      </c>
      <c r="E626" s="42"/>
      <c r="F626" s="216" t="s">
        <v>770</v>
      </c>
      <c r="G626" s="42"/>
      <c r="H626" s="42"/>
      <c r="I626" s="217"/>
      <c r="J626" s="42"/>
      <c r="K626" s="42"/>
      <c r="L626" s="46"/>
      <c r="M626" s="218"/>
      <c r="N626" s="219"/>
      <c r="O626" s="86"/>
      <c r="P626" s="86"/>
      <c r="Q626" s="86"/>
      <c r="R626" s="86"/>
      <c r="S626" s="86"/>
      <c r="T626" s="87"/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T626" s="19" t="s">
        <v>145</v>
      </c>
      <c r="AU626" s="19" t="s">
        <v>81</v>
      </c>
    </row>
    <row r="627" s="13" customFormat="1">
      <c r="A627" s="13"/>
      <c r="B627" s="220"/>
      <c r="C627" s="221"/>
      <c r="D627" s="222" t="s">
        <v>147</v>
      </c>
      <c r="E627" s="223" t="s">
        <v>19</v>
      </c>
      <c r="F627" s="224" t="s">
        <v>764</v>
      </c>
      <c r="G627" s="221"/>
      <c r="H627" s="223" t="s">
        <v>19</v>
      </c>
      <c r="I627" s="225"/>
      <c r="J627" s="221"/>
      <c r="K627" s="221"/>
      <c r="L627" s="226"/>
      <c r="M627" s="227"/>
      <c r="N627" s="228"/>
      <c r="O627" s="228"/>
      <c r="P627" s="228"/>
      <c r="Q627" s="228"/>
      <c r="R627" s="228"/>
      <c r="S627" s="228"/>
      <c r="T627" s="229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0" t="s">
        <v>147</v>
      </c>
      <c r="AU627" s="230" t="s">
        <v>81</v>
      </c>
      <c r="AV627" s="13" t="s">
        <v>79</v>
      </c>
      <c r="AW627" s="13" t="s">
        <v>33</v>
      </c>
      <c r="AX627" s="13" t="s">
        <v>72</v>
      </c>
      <c r="AY627" s="230" t="s">
        <v>135</v>
      </c>
    </row>
    <row r="628" s="14" customFormat="1">
      <c r="A628" s="14"/>
      <c r="B628" s="231"/>
      <c r="C628" s="232"/>
      <c r="D628" s="222" t="s">
        <v>147</v>
      </c>
      <c r="E628" s="233" t="s">
        <v>19</v>
      </c>
      <c r="F628" s="234" t="s">
        <v>771</v>
      </c>
      <c r="G628" s="232"/>
      <c r="H628" s="235">
        <v>0.97999999999999998</v>
      </c>
      <c r="I628" s="236"/>
      <c r="J628" s="232"/>
      <c r="K628" s="232"/>
      <c r="L628" s="237"/>
      <c r="M628" s="238"/>
      <c r="N628" s="239"/>
      <c r="O628" s="239"/>
      <c r="P628" s="239"/>
      <c r="Q628" s="239"/>
      <c r="R628" s="239"/>
      <c r="S628" s="239"/>
      <c r="T628" s="240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1" t="s">
        <v>147</v>
      </c>
      <c r="AU628" s="241" t="s">
        <v>81</v>
      </c>
      <c r="AV628" s="14" t="s">
        <v>81</v>
      </c>
      <c r="AW628" s="14" t="s">
        <v>33</v>
      </c>
      <c r="AX628" s="14" t="s">
        <v>72</v>
      </c>
      <c r="AY628" s="241" t="s">
        <v>135</v>
      </c>
    </row>
    <row r="629" s="15" customFormat="1">
      <c r="A629" s="15"/>
      <c r="B629" s="242"/>
      <c r="C629" s="243"/>
      <c r="D629" s="222" t="s">
        <v>147</v>
      </c>
      <c r="E629" s="244" t="s">
        <v>19</v>
      </c>
      <c r="F629" s="245" t="s">
        <v>150</v>
      </c>
      <c r="G629" s="243"/>
      <c r="H629" s="246">
        <v>0.97999999999999998</v>
      </c>
      <c r="I629" s="247"/>
      <c r="J629" s="243"/>
      <c r="K629" s="243"/>
      <c r="L629" s="248"/>
      <c r="M629" s="249"/>
      <c r="N629" s="250"/>
      <c r="O629" s="250"/>
      <c r="P629" s="250"/>
      <c r="Q629" s="250"/>
      <c r="R629" s="250"/>
      <c r="S629" s="250"/>
      <c r="T629" s="251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52" t="s">
        <v>147</v>
      </c>
      <c r="AU629" s="252" t="s">
        <v>81</v>
      </c>
      <c r="AV629" s="15" t="s">
        <v>143</v>
      </c>
      <c r="AW629" s="15" t="s">
        <v>33</v>
      </c>
      <c r="AX629" s="15" t="s">
        <v>79</v>
      </c>
      <c r="AY629" s="252" t="s">
        <v>135</v>
      </c>
    </row>
    <row r="630" s="2" customFormat="1" ht="16.5" customHeight="1">
      <c r="A630" s="40"/>
      <c r="B630" s="41"/>
      <c r="C630" s="253" t="s">
        <v>772</v>
      </c>
      <c r="D630" s="253" t="s">
        <v>248</v>
      </c>
      <c r="E630" s="254" t="s">
        <v>773</v>
      </c>
      <c r="F630" s="255" t="s">
        <v>774</v>
      </c>
      <c r="G630" s="256" t="s">
        <v>141</v>
      </c>
      <c r="H630" s="257">
        <v>0.83999999999999997</v>
      </c>
      <c r="I630" s="258"/>
      <c r="J630" s="259">
        <f>ROUND(I630*H630,2)</f>
        <v>0</v>
      </c>
      <c r="K630" s="255" t="s">
        <v>142</v>
      </c>
      <c r="L630" s="260"/>
      <c r="M630" s="261" t="s">
        <v>19</v>
      </c>
      <c r="N630" s="262" t="s">
        <v>43</v>
      </c>
      <c r="O630" s="86"/>
      <c r="P630" s="211">
        <f>O630*H630</f>
        <v>0</v>
      </c>
      <c r="Q630" s="211">
        <v>0.040280000000000003</v>
      </c>
      <c r="R630" s="211">
        <f>Q630*H630</f>
        <v>0.033835200000000003</v>
      </c>
      <c r="S630" s="211">
        <v>0</v>
      </c>
      <c r="T630" s="212">
        <f>S630*H630</f>
        <v>0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13" t="s">
        <v>342</v>
      </c>
      <c r="AT630" s="213" t="s">
        <v>248</v>
      </c>
      <c r="AU630" s="213" t="s">
        <v>81</v>
      </c>
      <c r="AY630" s="19" t="s">
        <v>135</v>
      </c>
      <c r="BE630" s="214">
        <f>IF(N630="základní",J630,0)</f>
        <v>0</v>
      </c>
      <c r="BF630" s="214">
        <f>IF(N630="snížená",J630,0)</f>
        <v>0</v>
      </c>
      <c r="BG630" s="214">
        <f>IF(N630="zákl. přenesená",J630,0)</f>
        <v>0</v>
      </c>
      <c r="BH630" s="214">
        <f>IF(N630="sníž. přenesená",J630,0)</f>
        <v>0</v>
      </c>
      <c r="BI630" s="214">
        <f>IF(N630="nulová",J630,0)</f>
        <v>0</v>
      </c>
      <c r="BJ630" s="19" t="s">
        <v>79</v>
      </c>
      <c r="BK630" s="214">
        <f>ROUND(I630*H630,2)</f>
        <v>0</v>
      </c>
      <c r="BL630" s="19" t="s">
        <v>240</v>
      </c>
      <c r="BM630" s="213" t="s">
        <v>775</v>
      </c>
    </row>
    <row r="631" s="2" customFormat="1">
      <c r="A631" s="40"/>
      <c r="B631" s="41"/>
      <c r="C631" s="42"/>
      <c r="D631" s="215" t="s">
        <v>145</v>
      </c>
      <c r="E631" s="42"/>
      <c r="F631" s="216" t="s">
        <v>776</v>
      </c>
      <c r="G631" s="42"/>
      <c r="H631" s="42"/>
      <c r="I631" s="217"/>
      <c r="J631" s="42"/>
      <c r="K631" s="42"/>
      <c r="L631" s="46"/>
      <c r="M631" s="218"/>
      <c r="N631" s="219"/>
      <c r="O631" s="86"/>
      <c r="P631" s="86"/>
      <c r="Q631" s="86"/>
      <c r="R631" s="86"/>
      <c r="S631" s="86"/>
      <c r="T631" s="87"/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T631" s="19" t="s">
        <v>145</v>
      </c>
      <c r="AU631" s="19" t="s">
        <v>81</v>
      </c>
    </row>
    <row r="632" s="13" customFormat="1">
      <c r="A632" s="13"/>
      <c r="B632" s="220"/>
      <c r="C632" s="221"/>
      <c r="D632" s="222" t="s">
        <v>147</v>
      </c>
      <c r="E632" s="223" t="s">
        <v>19</v>
      </c>
      <c r="F632" s="224" t="s">
        <v>764</v>
      </c>
      <c r="G632" s="221"/>
      <c r="H632" s="223" t="s">
        <v>19</v>
      </c>
      <c r="I632" s="225"/>
      <c r="J632" s="221"/>
      <c r="K632" s="221"/>
      <c r="L632" s="226"/>
      <c r="M632" s="227"/>
      <c r="N632" s="228"/>
      <c r="O632" s="228"/>
      <c r="P632" s="228"/>
      <c r="Q632" s="228"/>
      <c r="R632" s="228"/>
      <c r="S632" s="228"/>
      <c r="T632" s="229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0" t="s">
        <v>147</v>
      </c>
      <c r="AU632" s="230" t="s">
        <v>81</v>
      </c>
      <c r="AV632" s="13" t="s">
        <v>79</v>
      </c>
      <c r="AW632" s="13" t="s">
        <v>33</v>
      </c>
      <c r="AX632" s="13" t="s">
        <v>72</v>
      </c>
      <c r="AY632" s="230" t="s">
        <v>135</v>
      </c>
    </row>
    <row r="633" s="14" customFormat="1">
      <c r="A633" s="14"/>
      <c r="B633" s="231"/>
      <c r="C633" s="232"/>
      <c r="D633" s="222" t="s">
        <v>147</v>
      </c>
      <c r="E633" s="233" t="s">
        <v>19</v>
      </c>
      <c r="F633" s="234" t="s">
        <v>777</v>
      </c>
      <c r="G633" s="232"/>
      <c r="H633" s="235">
        <v>0.83999999999999997</v>
      </c>
      <c r="I633" s="236"/>
      <c r="J633" s="232"/>
      <c r="K633" s="232"/>
      <c r="L633" s="237"/>
      <c r="M633" s="238"/>
      <c r="N633" s="239"/>
      <c r="O633" s="239"/>
      <c r="P633" s="239"/>
      <c r="Q633" s="239"/>
      <c r="R633" s="239"/>
      <c r="S633" s="239"/>
      <c r="T633" s="240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1" t="s">
        <v>147</v>
      </c>
      <c r="AU633" s="241" t="s">
        <v>81</v>
      </c>
      <c r="AV633" s="14" t="s">
        <v>81</v>
      </c>
      <c r="AW633" s="14" t="s">
        <v>33</v>
      </c>
      <c r="AX633" s="14" t="s">
        <v>72</v>
      </c>
      <c r="AY633" s="241" t="s">
        <v>135</v>
      </c>
    </row>
    <row r="634" s="15" customFormat="1">
      <c r="A634" s="15"/>
      <c r="B634" s="242"/>
      <c r="C634" s="243"/>
      <c r="D634" s="222" t="s">
        <v>147</v>
      </c>
      <c r="E634" s="244" t="s">
        <v>19</v>
      </c>
      <c r="F634" s="245" t="s">
        <v>150</v>
      </c>
      <c r="G634" s="243"/>
      <c r="H634" s="246">
        <v>0.83999999999999997</v>
      </c>
      <c r="I634" s="247"/>
      <c r="J634" s="243"/>
      <c r="K634" s="243"/>
      <c r="L634" s="248"/>
      <c r="M634" s="249"/>
      <c r="N634" s="250"/>
      <c r="O634" s="250"/>
      <c r="P634" s="250"/>
      <c r="Q634" s="250"/>
      <c r="R634" s="250"/>
      <c r="S634" s="250"/>
      <c r="T634" s="251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52" t="s">
        <v>147</v>
      </c>
      <c r="AU634" s="252" t="s">
        <v>81</v>
      </c>
      <c r="AV634" s="15" t="s">
        <v>143</v>
      </c>
      <c r="AW634" s="15" t="s">
        <v>33</v>
      </c>
      <c r="AX634" s="15" t="s">
        <v>79</v>
      </c>
      <c r="AY634" s="252" t="s">
        <v>135</v>
      </c>
    </row>
    <row r="635" s="2" customFormat="1" ht="24.15" customHeight="1">
      <c r="A635" s="40"/>
      <c r="B635" s="41"/>
      <c r="C635" s="202" t="s">
        <v>778</v>
      </c>
      <c r="D635" s="202" t="s">
        <v>138</v>
      </c>
      <c r="E635" s="203" t="s">
        <v>779</v>
      </c>
      <c r="F635" s="204" t="s">
        <v>780</v>
      </c>
      <c r="G635" s="205" t="s">
        <v>141</v>
      </c>
      <c r="H635" s="206">
        <v>1.8200000000000001</v>
      </c>
      <c r="I635" s="207"/>
      <c r="J635" s="208">
        <f>ROUND(I635*H635,2)</f>
        <v>0</v>
      </c>
      <c r="K635" s="204" t="s">
        <v>142</v>
      </c>
      <c r="L635" s="46"/>
      <c r="M635" s="209" t="s">
        <v>19</v>
      </c>
      <c r="N635" s="210" t="s">
        <v>43</v>
      </c>
      <c r="O635" s="86"/>
      <c r="P635" s="211">
        <f>O635*H635</f>
        <v>0</v>
      </c>
      <c r="Q635" s="211">
        <v>0</v>
      </c>
      <c r="R635" s="211">
        <f>Q635*H635</f>
        <v>0</v>
      </c>
      <c r="S635" s="211">
        <v>0</v>
      </c>
      <c r="T635" s="212">
        <f>S635*H635</f>
        <v>0</v>
      </c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R635" s="213" t="s">
        <v>240</v>
      </c>
      <c r="AT635" s="213" t="s">
        <v>138</v>
      </c>
      <c r="AU635" s="213" t="s">
        <v>81</v>
      </c>
      <c r="AY635" s="19" t="s">
        <v>135</v>
      </c>
      <c r="BE635" s="214">
        <f>IF(N635="základní",J635,0)</f>
        <v>0</v>
      </c>
      <c r="BF635" s="214">
        <f>IF(N635="snížená",J635,0)</f>
        <v>0</v>
      </c>
      <c r="BG635" s="214">
        <f>IF(N635="zákl. přenesená",J635,0)</f>
        <v>0</v>
      </c>
      <c r="BH635" s="214">
        <f>IF(N635="sníž. přenesená",J635,0)</f>
        <v>0</v>
      </c>
      <c r="BI635" s="214">
        <f>IF(N635="nulová",J635,0)</f>
        <v>0</v>
      </c>
      <c r="BJ635" s="19" t="s">
        <v>79</v>
      </c>
      <c r="BK635" s="214">
        <f>ROUND(I635*H635,2)</f>
        <v>0</v>
      </c>
      <c r="BL635" s="19" t="s">
        <v>240</v>
      </c>
      <c r="BM635" s="213" t="s">
        <v>781</v>
      </c>
    </row>
    <row r="636" s="2" customFormat="1">
      <c r="A636" s="40"/>
      <c r="B636" s="41"/>
      <c r="C636" s="42"/>
      <c r="D636" s="215" t="s">
        <v>145</v>
      </c>
      <c r="E636" s="42"/>
      <c r="F636" s="216" t="s">
        <v>782</v>
      </c>
      <c r="G636" s="42"/>
      <c r="H636" s="42"/>
      <c r="I636" s="217"/>
      <c r="J636" s="42"/>
      <c r="K636" s="42"/>
      <c r="L636" s="46"/>
      <c r="M636" s="218"/>
      <c r="N636" s="219"/>
      <c r="O636" s="86"/>
      <c r="P636" s="86"/>
      <c r="Q636" s="86"/>
      <c r="R636" s="86"/>
      <c r="S636" s="86"/>
      <c r="T636" s="87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T636" s="19" t="s">
        <v>145</v>
      </c>
      <c r="AU636" s="19" t="s">
        <v>81</v>
      </c>
    </row>
    <row r="637" s="13" customFormat="1">
      <c r="A637" s="13"/>
      <c r="B637" s="220"/>
      <c r="C637" s="221"/>
      <c r="D637" s="222" t="s">
        <v>147</v>
      </c>
      <c r="E637" s="223" t="s">
        <v>19</v>
      </c>
      <c r="F637" s="224" t="s">
        <v>764</v>
      </c>
      <c r="G637" s="221"/>
      <c r="H637" s="223" t="s">
        <v>19</v>
      </c>
      <c r="I637" s="225"/>
      <c r="J637" s="221"/>
      <c r="K637" s="221"/>
      <c r="L637" s="226"/>
      <c r="M637" s="227"/>
      <c r="N637" s="228"/>
      <c r="O637" s="228"/>
      <c r="P637" s="228"/>
      <c r="Q637" s="228"/>
      <c r="R637" s="228"/>
      <c r="S637" s="228"/>
      <c r="T637" s="229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0" t="s">
        <v>147</v>
      </c>
      <c r="AU637" s="230" t="s">
        <v>81</v>
      </c>
      <c r="AV637" s="13" t="s">
        <v>79</v>
      </c>
      <c r="AW637" s="13" t="s">
        <v>33</v>
      </c>
      <c r="AX637" s="13" t="s">
        <v>72</v>
      </c>
      <c r="AY637" s="230" t="s">
        <v>135</v>
      </c>
    </row>
    <row r="638" s="14" customFormat="1">
      <c r="A638" s="14"/>
      <c r="B638" s="231"/>
      <c r="C638" s="232"/>
      <c r="D638" s="222" t="s">
        <v>147</v>
      </c>
      <c r="E638" s="233" t="s">
        <v>19</v>
      </c>
      <c r="F638" s="234" t="s">
        <v>765</v>
      </c>
      <c r="G638" s="232"/>
      <c r="H638" s="235">
        <v>1.8200000000000001</v>
      </c>
      <c r="I638" s="236"/>
      <c r="J638" s="232"/>
      <c r="K638" s="232"/>
      <c r="L638" s="237"/>
      <c r="M638" s="238"/>
      <c r="N638" s="239"/>
      <c r="O638" s="239"/>
      <c r="P638" s="239"/>
      <c r="Q638" s="239"/>
      <c r="R638" s="239"/>
      <c r="S638" s="239"/>
      <c r="T638" s="240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41" t="s">
        <v>147</v>
      </c>
      <c r="AU638" s="241" t="s">
        <v>81</v>
      </c>
      <c r="AV638" s="14" t="s">
        <v>81</v>
      </c>
      <c r="AW638" s="14" t="s">
        <v>33</v>
      </c>
      <c r="AX638" s="14" t="s">
        <v>72</v>
      </c>
      <c r="AY638" s="241" t="s">
        <v>135</v>
      </c>
    </row>
    <row r="639" s="15" customFormat="1">
      <c r="A639" s="15"/>
      <c r="B639" s="242"/>
      <c r="C639" s="243"/>
      <c r="D639" s="222" t="s">
        <v>147</v>
      </c>
      <c r="E639" s="244" t="s">
        <v>19</v>
      </c>
      <c r="F639" s="245" t="s">
        <v>150</v>
      </c>
      <c r="G639" s="243"/>
      <c r="H639" s="246">
        <v>1.8200000000000001</v>
      </c>
      <c r="I639" s="247"/>
      <c r="J639" s="243"/>
      <c r="K639" s="243"/>
      <c r="L639" s="248"/>
      <c r="M639" s="249"/>
      <c r="N639" s="250"/>
      <c r="O639" s="250"/>
      <c r="P639" s="250"/>
      <c r="Q639" s="250"/>
      <c r="R639" s="250"/>
      <c r="S639" s="250"/>
      <c r="T639" s="251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52" t="s">
        <v>147</v>
      </c>
      <c r="AU639" s="252" t="s">
        <v>81</v>
      </c>
      <c r="AV639" s="15" t="s">
        <v>143</v>
      </c>
      <c r="AW639" s="15" t="s">
        <v>33</v>
      </c>
      <c r="AX639" s="15" t="s">
        <v>79</v>
      </c>
      <c r="AY639" s="252" t="s">
        <v>135</v>
      </c>
    </row>
    <row r="640" s="2" customFormat="1" ht="24.15" customHeight="1">
      <c r="A640" s="40"/>
      <c r="B640" s="41"/>
      <c r="C640" s="202" t="s">
        <v>783</v>
      </c>
      <c r="D640" s="202" t="s">
        <v>138</v>
      </c>
      <c r="E640" s="203" t="s">
        <v>784</v>
      </c>
      <c r="F640" s="204" t="s">
        <v>785</v>
      </c>
      <c r="G640" s="205" t="s">
        <v>256</v>
      </c>
      <c r="H640" s="206">
        <v>2</v>
      </c>
      <c r="I640" s="207"/>
      <c r="J640" s="208">
        <f>ROUND(I640*H640,2)</f>
        <v>0</v>
      </c>
      <c r="K640" s="204" t="s">
        <v>142</v>
      </c>
      <c r="L640" s="46"/>
      <c r="M640" s="209" t="s">
        <v>19</v>
      </c>
      <c r="N640" s="210" t="s">
        <v>43</v>
      </c>
      <c r="O640" s="86"/>
      <c r="P640" s="211">
        <f>O640*H640</f>
        <v>0</v>
      </c>
      <c r="Q640" s="211">
        <v>0</v>
      </c>
      <c r="R640" s="211">
        <f>Q640*H640</f>
        <v>0</v>
      </c>
      <c r="S640" s="211">
        <v>0</v>
      </c>
      <c r="T640" s="212">
        <f>S640*H640</f>
        <v>0</v>
      </c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R640" s="213" t="s">
        <v>240</v>
      </c>
      <c r="AT640" s="213" t="s">
        <v>138</v>
      </c>
      <c r="AU640" s="213" t="s">
        <v>81</v>
      </c>
      <c r="AY640" s="19" t="s">
        <v>135</v>
      </c>
      <c r="BE640" s="214">
        <f>IF(N640="základní",J640,0)</f>
        <v>0</v>
      </c>
      <c r="BF640" s="214">
        <f>IF(N640="snížená",J640,0)</f>
        <v>0</v>
      </c>
      <c r="BG640" s="214">
        <f>IF(N640="zákl. přenesená",J640,0)</f>
        <v>0</v>
      </c>
      <c r="BH640" s="214">
        <f>IF(N640="sníž. přenesená",J640,0)</f>
        <v>0</v>
      </c>
      <c r="BI640" s="214">
        <f>IF(N640="nulová",J640,0)</f>
        <v>0</v>
      </c>
      <c r="BJ640" s="19" t="s">
        <v>79</v>
      </c>
      <c r="BK640" s="214">
        <f>ROUND(I640*H640,2)</f>
        <v>0</v>
      </c>
      <c r="BL640" s="19" t="s">
        <v>240</v>
      </c>
      <c r="BM640" s="213" t="s">
        <v>786</v>
      </c>
    </row>
    <row r="641" s="2" customFormat="1">
      <c r="A641" s="40"/>
      <c r="B641" s="41"/>
      <c r="C641" s="42"/>
      <c r="D641" s="215" t="s">
        <v>145</v>
      </c>
      <c r="E641" s="42"/>
      <c r="F641" s="216" t="s">
        <v>787</v>
      </c>
      <c r="G641" s="42"/>
      <c r="H641" s="42"/>
      <c r="I641" s="217"/>
      <c r="J641" s="42"/>
      <c r="K641" s="42"/>
      <c r="L641" s="46"/>
      <c r="M641" s="218"/>
      <c r="N641" s="219"/>
      <c r="O641" s="86"/>
      <c r="P641" s="86"/>
      <c r="Q641" s="86"/>
      <c r="R641" s="86"/>
      <c r="S641" s="86"/>
      <c r="T641" s="87"/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T641" s="19" t="s">
        <v>145</v>
      </c>
      <c r="AU641" s="19" t="s">
        <v>81</v>
      </c>
    </row>
    <row r="642" s="13" customFormat="1">
      <c r="A642" s="13"/>
      <c r="B642" s="220"/>
      <c r="C642" s="221"/>
      <c r="D642" s="222" t="s">
        <v>147</v>
      </c>
      <c r="E642" s="223" t="s">
        <v>19</v>
      </c>
      <c r="F642" s="224" t="s">
        <v>764</v>
      </c>
      <c r="G642" s="221"/>
      <c r="H642" s="223" t="s">
        <v>19</v>
      </c>
      <c r="I642" s="225"/>
      <c r="J642" s="221"/>
      <c r="K642" s="221"/>
      <c r="L642" s="226"/>
      <c r="M642" s="227"/>
      <c r="N642" s="228"/>
      <c r="O642" s="228"/>
      <c r="P642" s="228"/>
      <c r="Q642" s="228"/>
      <c r="R642" s="228"/>
      <c r="S642" s="228"/>
      <c r="T642" s="229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0" t="s">
        <v>147</v>
      </c>
      <c r="AU642" s="230" t="s">
        <v>81</v>
      </c>
      <c r="AV642" s="13" t="s">
        <v>79</v>
      </c>
      <c r="AW642" s="13" t="s">
        <v>33</v>
      </c>
      <c r="AX642" s="13" t="s">
        <v>72</v>
      </c>
      <c r="AY642" s="230" t="s">
        <v>135</v>
      </c>
    </row>
    <row r="643" s="14" customFormat="1">
      <c r="A643" s="14"/>
      <c r="B643" s="231"/>
      <c r="C643" s="232"/>
      <c r="D643" s="222" t="s">
        <v>147</v>
      </c>
      <c r="E643" s="233" t="s">
        <v>19</v>
      </c>
      <c r="F643" s="234" t="s">
        <v>788</v>
      </c>
      <c r="G643" s="232"/>
      <c r="H643" s="235">
        <v>2</v>
      </c>
      <c r="I643" s="236"/>
      <c r="J643" s="232"/>
      <c r="K643" s="232"/>
      <c r="L643" s="237"/>
      <c r="M643" s="238"/>
      <c r="N643" s="239"/>
      <c r="O643" s="239"/>
      <c r="P643" s="239"/>
      <c r="Q643" s="239"/>
      <c r="R643" s="239"/>
      <c r="S643" s="239"/>
      <c r="T643" s="240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1" t="s">
        <v>147</v>
      </c>
      <c r="AU643" s="241" t="s">
        <v>81</v>
      </c>
      <c r="AV643" s="14" t="s">
        <v>81</v>
      </c>
      <c r="AW643" s="14" t="s">
        <v>33</v>
      </c>
      <c r="AX643" s="14" t="s">
        <v>72</v>
      </c>
      <c r="AY643" s="241" t="s">
        <v>135</v>
      </c>
    </row>
    <row r="644" s="15" customFormat="1">
      <c r="A644" s="15"/>
      <c r="B644" s="242"/>
      <c r="C644" s="243"/>
      <c r="D644" s="222" t="s">
        <v>147</v>
      </c>
      <c r="E644" s="244" t="s">
        <v>19</v>
      </c>
      <c r="F644" s="245" t="s">
        <v>150</v>
      </c>
      <c r="G644" s="243"/>
      <c r="H644" s="246">
        <v>2</v>
      </c>
      <c r="I644" s="247"/>
      <c r="J644" s="243"/>
      <c r="K644" s="243"/>
      <c r="L644" s="248"/>
      <c r="M644" s="249"/>
      <c r="N644" s="250"/>
      <c r="O644" s="250"/>
      <c r="P644" s="250"/>
      <c r="Q644" s="250"/>
      <c r="R644" s="250"/>
      <c r="S644" s="250"/>
      <c r="T644" s="251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52" t="s">
        <v>147</v>
      </c>
      <c r="AU644" s="252" t="s">
        <v>81</v>
      </c>
      <c r="AV644" s="15" t="s">
        <v>143</v>
      </c>
      <c r="AW644" s="15" t="s">
        <v>33</v>
      </c>
      <c r="AX644" s="15" t="s">
        <v>79</v>
      </c>
      <c r="AY644" s="252" t="s">
        <v>135</v>
      </c>
    </row>
    <row r="645" s="2" customFormat="1" ht="24.15" customHeight="1">
      <c r="A645" s="40"/>
      <c r="B645" s="41"/>
      <c r="C645" s="202" t="s">
        <v>789</v>
      </c>
      <c r="D645" s="202" t="s">
        <v>138</v>
      </c>
      <c r="E645" s="203" t="s">
        <v>790</v>
      </c>
      <c r="F645" s="204" t="s">
        <v>791</v>
      </c>
      <c r="G645" s="205" t="s">
        <v>256</v>
      </c>
      <c r="H645" s="206">
        <v>1</v>
      </c>
      <c r="I645" s="207"/>
      <c r="J645" s="208">
        <f>ROUND(I645*H645,2)</f>
        <v>0</v>
      </c>
      <c r="K645" s="204" t="s">
        <v>142</v>
      </c>
      <c r="L645" s="46"/>
      <c r="M645" s="209" t="s">
        <v>19</v>
      </c>
      <c r="N645" s="210" t="s">
        <v>43</v>
      </c>
      <c r="O645" s="86"/>
      <c r="P645" s="211">
        <f>O645*H645</f>
        <v>0</v>
      </c>
      <c r="Q645" s="211">
        <v>0</v>
      </c>
      <c r="R645" s="211">
        <f>Q645*H645</f>
        <v>0</v>
      </c>
      <c r="S645" s="211">
        <v>0</v>
      </c>
      <c r="T645" s="212">
        <f>S645*H645</f>
        <v>0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13" t="s">
        <v>240</v>
      </c>
      <c r="AT645" s="213" t="s">
        <v>138</v>
      </c>
      <c r="AU645" s="213" t="s">
        <v>81</v>
      </c>
      <c r="AY645" s="19" t="s">
        <v>135</v>
      </c>
      <c r="BE645" s="214">
        <f>IF(N645="základní",J645,0)</f>
        <v>0</v>
      </c>
      <c r="BF645" s="214">
        <f>IF(N645="snížená",J645,0)</f>
        <v>0</v>
      </c>
      <c r="BG645" s="214">
        <f>IF(N645="zákl. přenesená",J645,0)</f>
        <v>0</v>
      </c>
      <c r="BH645" s="214">
        <f>IF(N645="sníž. přenesená",J645,0)</f>
        <v>0</v>
      </c>
      <c r="BI645" s="214">
        <f>IF(N645="nulová",J645,0)</f>
        <v>0</v>
      </c>
      <c r="BJ645" s="19" t="s">
        <v>79</v>
      </c>
      <c r="BK645" s="214">
        <f>ROUND(I645*H645,2)</f>
        <v>0</v>
      </c>
      <c r="BL645" s="19" t="s">
        <v>240</v>
      </c>
      <c r="BM645" s="213" t="s">
        <v>792</v>
      </c>
    </row>
    <row r="646" s="2" customFormat="1">
      <c r="A646" s="40"/>
      <c r="B646" s="41"/>
      <c r="C646" s="42"/>
      <c r="D646" s="215" t="s">
        <v>145</v>
      </c>
      <c r="E646" s="42"/>
      <c r="F646" s="216" t="s">
        <v>793</v>
      </c>
      <c r="G646" s="42"/>
      <c r="H646" s="42"/>
      <c r="I646" s="217"/>
      <c r="J646" s="42"/>
      <c r="K646" s="42"/>
      <c r="L646" s="46"/>
      <c r="M646" s="218"/>
      <c r="N646" s="219"/>
      <c r="O646" s="86"/>
      <c r="P646" s="86"/>
      <c r="Q646" s="86"/>
      <c r="R646" s="86"/>
      <c r="S646" s="86"/>
      <c r="T646" s="87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T646" s="19" t="s">
        <v>145</v>
      </c>
      <c r="AU646" s="19" t="s">
        <v>81</v>
      </c>
    </row>
    <row r="647" s="13" customFormat="1">
      <c r="A647" s="13"/>
      <c r="B647" s="220"/>
      <c r="C647" s="221"/>
      <c r="D647" s="222" t="s">
        <v>147</v>
      </c>
      <c r="E647" s="223" t="s">
        <v>19</v>
      </c>
      <c r="F647" s="224" t="s">
        <v>764</v>
      </c>
      <c r="G647" s="221"/>
      <c r="H647" s="223" t="s">
        <v>19</v>
      </c>
      <c r="I647" s="225"/>
      <c r="J647" s="221"/>
      <c r="K647" s="221"/>
      <c r="L647" s="226"/>
      <c r="M647" s="227"/>
      <c r="N647" s="228"/>
      <c r="O647" s="228"/>
      <c r="P647" s="228"/>
      <c r="Q647" s="228"/>
      <c r="R647" s="228"/>
      <c r="S647" s="228"/>
      <c r="T647" s="229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0" t="s">
        <v>147</v>
      </c>
      <c r="AU647" s="230" t="s">
        <v>81</v>
      </c>
      <c r="AV647" s="13" t="s">
        <v>79</v>
      </c>
      <c r="AW647" s="13" t="s">
        <v>33</v>
      </c>
      <c r="AX647" s="13" t="s">
        <v>72</v>
      </c>
      <c r="AY647" s="230" t="s">
        <v>135</v>
      </c>
    </row>
    <row r="648" s="14" customFormat="1">
      <c r="A648" s="14"/>
      <c r="B648" s="231"/>
      <c r="C648" s="232"/>
      <c r="D648" s="222" t="s">
        <v>147</v>
      </c>
      <c r="E648" s="233" t="s">
        <v>19</v>
      </c>
      <c r="F648" s="234" t="s">
        <v>794</v>
      </c>
      <c r="G648" s="232"/>
      <c r="H648" s="235">
        <v>1</v>
      </c>
      <c r="I648" s="236"/>
      <c r="J648" s="232"/>
      <c r="K648" s="232"/>
      <c r="L648" s="237"/>
      <c r="M648" s="238"/>
      <c r="N648" s="239"/>
      <c r="O648" s="239"/>
      <c r="P648" s="239"/>
      <c r="Q648" s="239"/>
      <c r="R648" s="239"/>
      <c r="S648" s="239"/>
      <c r="T648" s="240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1" t="s">
        <v>147</v>
      </c>
      <c r="AU648" s="241" t="s">
        <v>81</v>
      </c>
      <c r="AV648" s="14" t="s">
        <v>81</v>
      </c>
      <c r="AW648" s="14" t="s">
        <v>33</v>
      </c>
      <c r="AX648" s="14" t="s">
        <v>72</v>
      </c>
      <c r="AY648" s="241" t="s">
        <v>135</v>
      </c>
    </row>
    <row r="649" s="15" customFormat="1">
      <c r="A649" s="15"/>
      <c r="B649" s="242"/>
      <c r="C649" s="243"/>
      <c r="D649" s="222" t="s">
        <v>147</v>
      </c>
      <c r="E649" s="244" t="s">
        <v>19</v>
      </c>
      <c r="F649" s="245" t="s">
        <v>150</v>
      </c>
      <c r="G649" s="243"/>
      <c r="H649" s="246">
        <v>1</v>
      </c>
      <c r="I649" s="247"/>
      <c r="J649" s="243"/>
      <c r="K649" s="243"/>
      <c r="L649" s="248"/>
      <c r="M649" s="249"/>
      <c r="N649" s="250"/>
      <c r="O649" s="250"/>
      <c r="P649" s="250"/>
      <c r="Q649" s="250"/>
      <c r="R649" s="250"/>
      <c r="S649" s="250"/>
      <c r="T649" s="251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52" t="s">
        <v>147</v>
      </c>
      <c r="AU649" s="252" t="s">
        <v>81</v>
      </c>
      <c r="AV649" s="15" t="s">
        <v>143</v>
      </c>
      <c r="AW649" s="15" t="s">
        <v>33</v>
      </c>
      <c r="AX649" s="15" t="s">
        <v>79</v>
      </c>
      <c r="AY649" s="252" t="s">
        <v>135</v>
      </c>
    </row>
    <row r="650" s="2" customFormat="1" ht="24.15" customHeight="1">
      <c r="A650" s="40"/>
      <c r="B650" s="41"/>
      <c r="C650" s="202" t="s">
        <v>795</v>
      </c>
      <c r="D650" s="202" t="s">
        <v>138</v>
      </c>
      <c r="E650" s="203" t="s">
        <v>796</v>
      </c>
      <c r="F650" s="204" t="s">
        <v>797</v>
      </c>
      <c r="G650" s="205" t="s">
        <v>386</v>
      </c>
      <c r="H650" s="263"/>
      <c r="I650" s="207"/>
      <c r="J650" s="208">
        <f>ROUND(I650*H650,2)</f>
        <v>0</v>
      </c>
      <c r="K650" s="204" t="s">
        <v>142</v>
      </c>
      <c r="L650" s="46"/>
      <c r="M650" s="209" t="s">
        <v>19</v>
      </c>
      <c r="N650" s="210" t="s">
        <v>43</v>
      </c>
      <c r="O650" s="86"/>
      <c r="P650" s="211">
        <f>O650*H650</f>
        <v>0</v>
      </c>
      <c r="Q650" s="211">
        <v>0</v>
      </c>
      <c r="R650" s="211">
        <f>Q650*H650</f>
        <v>0</v>
      </c>
      <c r="S650" s="211">
        <v>0</v>
      </c>
      <c r="T650" s="212">
        <f>S650*H650</f>
        <v>0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13" t="s">
        <v>240</v>
      </c>
      <c r="AT650" s="213" t="s">
        <v>138</v>
      </c>
      <c r="AU650" s="213" t="s">
        <v>81</v>
      </c>
      <c r="AY650" s="19" t="s">
        <v>135</v>
      </c>
      <c r="BE650" s="214">
        <f>IF(N650="základní",J650,0)</f>
        <v>0</v>
      </c>
      <c r="BF650" s="214">
        <f>IF(N650="snížená",J650,0)</f>
        <v>0</v>
      </c>
      <c r="BG650" s="214">
        <f>IF(N650="zákl. přenesená",J650,0)</f>
        <v>0</v>
      </c>
      <c r="BH650" s="214">
        <f>IF(N650="sníž. přenesená",J650,0)</f>
        <v>0</v>
      </c>
      <c r="BI650" s="214">
        <f>IF(N650="nulová",J650,0)</f>
        <v>0</v>
      </c>
      <c r="BJ650" s="19" t="s">
        <v>79</v>
      </c>
      <c r="BK650" s="214">
        <f>ROUND(I650*H650,2)</f>
        <v>0</v>
      </c>
      <c r="BL650" s="19" t="s">
        <v>240</v>
      </c>
      <c r="BM650" s="213" t="s">
        <v>798</v>
      </c>
    </row>
    <row r="651" s="2" customFormat="1">
      <c r="A651" s="40"/>
      <c r="B651" s="41"/>
      <c r="C651" s="42"/>
      <c r="D651" s="215" t="s">
        <v>145</v>
      </c>
      <c r="E651" s="42"/>
      <c r="F651" s="216" t="s">
        <v>799</v>
      </c>
      <c r="G651" s="42"/>
      <c r="H651" s="42"/>
      <c r="I651" s="217"/>
      <c r="J651" s="42"/>
      <c r="K651" s="42"/>
      <c r="L651" s="46"/>
      <c r="M651" s="218"/>
      <c r="N651" s="219"/>
      <c r="O651" s="86"/>
      <c r="P651" s="86"/>
      <c r="Q651" s="86"/>
      <c r="R651" s="86"/>
      <c r="S651" s="86"/>
      <c r="T651" s="87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T651" s="19" t="s">
        <v>145</v>
      </c>
      <c r="AU651" s="19" t="s">
        <v>81</v>
      </c>
    </row>
    <row r="652" s="12" customFormat="1" ht="22.8" customHeight="1">
      <c r="A652" s="12"/>
      <c r="B652" s="186"/>
      <c r="C652" s="187"/>
      <c r="D652" s="188" t="s">
        <v>71</v>
      </c>
      <c r="E652" s="200" t="s">
        <v>800</v>
      </c>
      <c r="F652" s="200" t="s">
        <v>801</v>
      </c>
      <c r="G652" s="187"/>
      <c r="H652" s="187"/>
      <c r="I652" s="190"/>
      <c r="J652" s="201">
        <f>BK652</f>
        <v>0</v>
      </c>
      <c r="K652" s="187"/>
      <c r="L652" s="192"/>
      <c r="M652" s="193"/>
      <c r="N652" s="194"/>
      <c r="O652" s="194"/>
      <c r="P652" s="195">
        <f>SUM(P653:P667)</f>
        <v>0</v>
      </c>
      <c r="Q652" s="194"/>
      <c r="R652" s="195">
        <f>SUM(R653:R667)</f>
        <v>0.127272</v>
      </c>
      <c r="S652" s="194"/>
      <c r="T652" s="196">
        <f>SUM(T653:T667)</f>
        <v>1.123178</v>
      </c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R652" s="197" t="s">
        <v>81</v>
      </c>
      <c r="AT652" s="198" t="s">
        <v>71</v>
      </c>
      <c r="AU652" s="198" t="s">
        <v>79</v>
      </c>
      <c r="AY652" s="197" t="s">
        <v>135</v>
      </c>
      <c r="BK652" s="199">
        <f>SUM(BK653:BK667)</f>
        <v>0</v>
      </c>
    </row>
    <row r="653" s="2" customFormat="1" ht="16.5" customHeight="1">
      <c r="A653" s="40"/>
      <c r="B653" s="41"/>
      <c r="C653" s="202" t="s">
        <v>802</v>
      </c>
      <c r="D653" s="202" t="s">
        <v>138</v>
      </c>
      <c r="E653" s="203" t="s">
        <v>803</v>
      </c>
      <c r="F653" s="204" t="s">
        <v>804</v>
      </c>
      <c r="G653" s="205" t="s">
        <v>141</v>
      </c>
      <c r="H653" s="206">
        <v>9.8000000000000007</v>
      </c>
      <c r="I653" s="207"/>
      <c r="J653" s="208">
        <f>ROUND(I653*H653,2)</f>
        <v>0</v>
      </c>
      <c r="K653" s="204" t="s">
        <v>142</v>
      </c>
      <c r="L653" s="46"/>
      <c r="M653" s="209" t="s">
        <v>19</v>
      </c>
      <c r="N653" s="210" t="s">
        <v>43</v>
      </c>
      <c r="O653" s="86"/>
      <c r="P653" s="211">
        <f>O653*H653</f>
        <v>0</v>
      </c>
      <c r="Q653" s="211">
        <v>0</v>
      </c>
      <c r="R653" s="211">
        <f>Q653*H653</f>
        <v>0</v>
      </c>
      <c r="S653" s="211">
        <v>0.083169999999999994</v>
      </c>
      <c r="T653" s="212">
        <f>S653*H653</f>
        <v>0.81506599999999996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13" t="s">
        <v>240</v>
      </c>
      <c r="AT653" s="213" t="s">
        <v>138</v>
      </c>
      <c r="AU653" s="213" t="s">
        <v>81</v>
      </c>
      <c r="AY653" s="19" t="s">
        <v>135</v>
      </c>
      <c r="BE653" s="214">
        <f>IF(N653="základní",J653,0)</f>
        <v>0</v>
      </c>
      <c r="BF653" s="214">
        <f>IF(N653="snížená",J653,0)</f>
        <v>0</v>
      </c>
      <c r="BG653" s="214">
        <f>IF(N653="zákl. přenesená",J653,0)</f>
        <v>0</v>
      </c>
      <c r="BH653" s="214">
        <f>IF(N653="sníž. přenesená",J653,0)</f>
        <v>0</v>
      </c>
      <c r="BI653" s="214">
        <f>IF(N653="nulová",J653,0)</f>
        <v>0</v>
      </c>
      <c r="BJ653" s="19" t="s">
        <v>79</v>
      </c>
      <c r="BK653" s="214">
        <f>ROUND(I653*H653,2)</f>
        <v>0</v>
      </c>
      <c r="BL653" s="19" t="s">
        <v>240</v>
      </c>
      <c r="BM653" s="213" t="s">
        <v>805</v>
      </c>
    </row>
    <row r="654" s="2" customFormat="1">
      <c r="A654" s="40"/>
      <c r="B654" s="41"/>
      <c r="C654" s="42"/>
      <c r="D654" s="215" t="s">
        <v>145</v>
      </c>
      <c r="E654" s="42"/>
      <c r="F654" s="216" t="s">
        <v>806</v>
      </c>
      <c r="G654" s="42"/>
      <c r="H654" s="42"/>
      <c r="I654" s="217"/>
      <c r="J654" s="42"/>
      <c r="K654" s="42"/>
      <c r="L654" s="46"/>
      <c r="M654" s="218"/>
      <c r="N654" s="219"/>
      <c r="O654" s="86"/>
      <c r="P654" s="86"/>
      <c r="Q654" s="86"/>
      <c r="R654" s="86"/>
      <c r="S654" s="86"/>
      <c r="T654" s="87"/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T654" s="19" t="s">
        <v>145</v>
      </c>
      <c r="AU654" s="19" t="s">
        <v>81</v>
      </c>
    </row>
    <row r="655" s="13" customFormat="1">
      <c r="A655" s="13"/>
      <c r="B655" s="220"/>
      <c r="C655" s="221"/>
      <c r="D655" s="222" t="s">
        <v>147</v>
      </c>
      <c r="E655" s="223" t="s">
        <v>19</v>
      </c>
      <c r="F655" s="224" t="s">
        <v>807</v>
      </c>
      <c r="G655" s="221"/>
      <c r="H655" s="223" t="s">
        <v>19</v>
      </c>
      <c r="I655" s="225"/>
      <c r="J655" s="221"/>
      <c r="K655" s="221"/>
      <c r="L655" s="226"/>
      <c r="M655" s="227"/>
      <c r="N655" s="228"/>
      <c r="O655" s="228"/>
      <c r="P655" s="228"/>
      <c r="Q655" s="228"/>
      <c r="R655" s="228"/>
      <c r="S655" s="228"/>
      <c r="T655" s="229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0" t="s">
        <v>147</v>
      </c>
      <c r="AU655" s="230" t="s">
        <v>81</v>
      </c>
      <c r="AV655" s="13" t="s">
        <v>79</v>
      </c>
      <c r="AW655" s="13" t="s">
        <v>33</v>
      </c>
      <c r="AX655" s="13" t="s">
        <v>72</v>
      </c>
      <c r="AY655" s="230" t="s">
        <v>135</v>
      </c>
    </row>
    <row r="656" s="14" customFormat="1">
      <c r="A656" s="14"/>
      <c r="B656" s="231"/>
      <c r="C656" s="232"/>
      <c r="D656" s="222" t="s">
        <v>147</v>
      </c>
      <c r="E656" s="233" t="s">
        <v>19</v>
      </c>
      <c r="F656" s="234" t="s">
        <v>808</v>
      </c>
      <c r="G656" s="232"/>
      <c r="H656" s="235">
        <v>9.8000000000000007</v>
      </c>
      <c r="I656" s="236"/>
      <c r="J656" s="232"/>
      <c r="K656" s="232"/>
      <c r="L656" s="237"/>
      <c r="M656" s="238"/>
      <c r="N656" s="239"/>
      <c r="O656" s="239"/>
      <c r="P656" s="239"/>
      <c r="Q656" s="239"/>
      <c r="R656" s="239"/>
      <c r="S656" s="239"/>
      <c r="T656" s="240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1" t="s">
        <v>147</v>
      </c>
      <c r="AU656" s="241" t="s">
        <v>81</v>
      </c>
      <c r="AV656" s="14" t="s">
        <v>81</v>
      </c>
      <c r="AW656" s="14" t="s">
        <v>33</v>
      </c>
      <c r="AX656" s="14" t="s">
        <v>72</v>
      </c>
      <c r="AY656" s="241" t="s">
        <v>135</v>
      </c>
    </row>
    <row r="657" s="15" customFormat="1">
      <c r="A657" s="15"/>
      <c r="B657" s="242"/>
      <c r="C657" s="243"/>
      <c r="D657" s="222" t="s">
        <v>147</v>
      </c>
      <c r="E657" s="244" t="s">
        <v>19</v>
      </c>
      <c r="F657" s="245" t="s">
        <v>150</v>
      </c>
      <c r="G657" s="243"/>
      <c r="H657" s="246">
        <v>9.8000000000000007</v>
      </c>
      <c r="I657" s="247"/>
      <c r="J657" s="243"/>
      <c r="K657" s="243"/>
      <c r="L657" s="248"/>
      <c r="M657" s="249"/>
      <c r="N657" s="250"/>
      <c r="O657" s="250"/>
      <c r="P657" s="250"/>
      <c r="Q657" s="250"/>
      <c r="R657" s="250"/>
      <c r="S657" s="250"/>
      <c r="T657" s="251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52" t="s">
        <v>147</v>
      </c>
      <c r="AU657" s="252" t="s">
        <v>81</v>
      </c>
      <c r="AV657" s="15" t="s">
        <v>143</v>
      </c>
      <c r="AW657" s="15" t="s">
        <v>33</v>
      </c>
      <c r="AX657" s="15" t="s">
        <v>79</v>
      </c>
      <c r="AY657" s="252" t="s">
        <v>135</v>
      </c>
    </row>
    <row r="658" s="2" customFormat="1" ht="16.5" customHeight="1">
      <c r="A658" s="40"/>
      <c r="B658" s="41"/>
      <c r="C658" s="202" t="s">
        <v>809</v>
      </c>
      <c r="D658" s="202" t="s">
        <v>138</v>
      </c>
      <c r="E658" s="203" t="s">
        <v>810</v>
      </c>
      <c r="F658" s="204" t="s">
        <v>811</v>
      </c>
      <c r="G658" s="205" t="s">
        <v>256</v>
      </c>
      <c r="H658" s="206">
        <v>117.59999999999999</v>
      </c>
      <c r="I658" s="207"/>
      <c r="J658" s="208">
        <f>ROUND(I658*H658,2)</f>
        <v>0</v>
      </c>
      <c r="K658" s="204" t="s">
        <v>142</v>
      </c>
      <c r="L658" s="46"/>
      <c r="M658" s="209" t="s">
        <v>19</v>
      </c>
      <c r="N658" s="210" t="s">
        <v>43</v>
      </c>
      <c r="O658" s="86"/>
      <c r="P658" s="211">
        <f>O658*H658</f>
        <v>0</v>
      </c>
      <c r="Q658" s="211">
        <v>0.00083000000000000001</v>
      </c>
      <c r="R658" s="211">
        <f>Q658*H658</f>
        <v>0.097608</v>
      </c>
      <c r="S658" s="211">
        <v>0.0026199999999999999</v>
      </c>
      <c r="T658" s="212">
        <f>S658*H658</f>
        <v>0.308112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13" t="s">
        <v>240</v>
      </c>
      <c r="AT658" s="213" t="s">
        <v>138</v>
      </c>
      <c r="AU658" s="213" t="s">
        <v>81</v>
      </c>
      <c r="AY658" s="19" t="s">
        <v>135</v>
      </c>
      <c r="BE658" s="214">
        <f>IF(N658="základní",J658,0)</f>
        <v>0</v>
      </c>
      <c r="BF658" s="214">
        <f>IF(N658="snížená",J658,0)</f>
        <v>0</v>
      </c>
      <c r="BG658" s="214">
        <f>IF(N658="zákl. přenesená",J658,0)</f>
        <v>0</v>
      </c>
      <c r="BH658" s="214">
        <f>IF(N658="sníž. přenesená",J658,0)</f>
        <v>0</v>
      </c>
      <c r="BI658" s="214">
        <f>IF(N658="nulová",J658,0)</f>
        <v>0</v>
      </c>
      <c r="BJ658" s="19" t="s">
        <v>79</v>
      </c>
      <c r="BK658" s="214">
        <f>ROUND(I658*H658,2)</f>
        <v>0</v>
      </c>
      <c r="BL658" s="19" t="s">
        <v>240</v>
      </c>
      <c r="BM658" s="213" t="s">
        <v>812</v>
      </c>
    </row>
    <row r="659" s="2" customFormat="1">
      <c r="A659" s="40"/>
      <c r="B659" s="41"/>
      <c r="C659" s="42"/>
      <c r="D659" s="215" t="s">
        <v>145</v>
      </c>
      <c r="E659" s="42"/>
      <c r="F659" s="216" t="s">
        <v>813</v>
      </c>
      <c r="G659" s="42"/>
      <c r="H659" s="42"/>
      <c r="I659" s="217"/>
      <c r="J659" s="42"/>
      <c r="K659" s="42"/>
      <c r="L659" s="46"/>
      <c r="M659" s="218"/>
      <c r="N659" s="219"/>
      <c r="O659" s="86"/>
      <c r="P659" s="86"/>
      <c r="Q659" s="86"/>
      <c r="R659" s="86"/>
      <c r="S659" s="86"/>
      <c r="T659" s="87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T659" s="19" t="s">
        <v>145</v>
      </c>
      <c r="AU659" s="19" t="s">
        <v>81</v>
      </c>
    </row>
    <row r="660" s="13" customFormat="1">
      <c r="A660" s="13"/>
      <c r="B660" s="220"/>
      <c r="C660" s="221"/>
      <c r="D660" s="222" t="s">
        <v>147</v>
      </c>
      <c r="E660" s="223" t="s">
        <v>19</v>
      </c>
      <c r="F660" s="224" t="s">
        <v>807</v>
      </c>
      <c r="G660" s="221"/>
      <c r="H660" s="223" t="s">
        <v>19</v>
      </c>
      <c r="I660" s="225"/>
      <c r="J660" s="221"/>
      <c r="K660" s="221"/>
      <c r="L660" s="226"/>
      <c r="M660" s="227"/>
      <c r="N660" s="228"/>
      <c r="O660" s="228"/>
      <c r="P660" s="228"/>
      <c r="Q660" s="228"/>
      <c r="R660" s="228"/>
      <c r="S660" s="228"/>
      <c r="T660" s="229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0" t="s">
        <v>147</v>
      </c>
      <c r="AU660" s="230" t="s">
        <v>81</v>
      </c>
      <c r="AV660" s="13" t="s">
        <v>79</v>
      </c>
      <c r="AW660" s="13" t="s">
        <v>33</v>
      </c>
      <c r="AX660" s="13" t="s">
        <v>72</v>
      </c>
      <c r="AY660" s="230" t="s">
        <v>135</v>
      </c>
    </row>
    <row r="661" s="14" customFormat="1">
      <c r="A661" s="14"/>
      <c r="B661" s="231"/>
      <c r="C661" s="232"/>
      <c r="D661" s="222" t="s">
        <v>147</v>
      </c>
      <c r="E661" s="233" t="s">
        <v>19</v>
      </c>
      <c r="F661" s="234" t="s">
        <v>814</v>
      </c>
      <c r="G661" s="232"/>
      <c r="H661" s="235">
        <v>117.59999999999999</v>
      </c>
      <c r="I661" s="236"/>
      <c r="J661" s="232"/>
      <c r="K661" s="232"/>
      <c r="L661" s="237"/>
      <c r="M661" s="238"/>
      <c r="N661" s="239"/>
      <c r="O661" s="239"/>
      <c r="P661" s="239"/>
      <c r="Q661" s="239"/>
      <c r="R661" s="239"/>
      <c r="S661" s="239"/>
      <c r="T661" s="240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1" t="s">
        <v>147</v>
      </c>
      <c r="AU661" s="241" t="s">
        <v>81</v>
      </c>
      <c r="AV661" s="14" t="s">
        <v>81</v>
      </c>
      <c r="AW661" s="14" t="s">
        <v>33</v>
      </c>
      <c r="AX661" s="14" t="s">
        <v>72</v>
      </c>
      <c r="AY661" s="241" t="s">
        <v>135</v>
      </c>
    </row>
    <row r="662" s="15" customFormat="1">
      <c r="A662" s="15"/>
      <c r="B662" s="242"/>
      <c r="C662" s="243"/>
      <c r="D662" s="222" t="s">
        <v>147</v>
      </c>
      <c r="E662" s="244" t="s">
        <v>19</v>
      </c>
      <c r="F662" s="245" t="s">
        <v>150</v>
      </c>
      <c r="G662" s="243"/>
      <c r="H662" s="246">
        <v>117.59999999999999</v>
      </c>
      <c r="I662" s="247"/>
      <c r="J662" s="243"/>
      <c r="K662" s="243"/>
      <c r="L662" s="248"/>
      <c r="M662" s="249"/>
      <c r="N662" s="250"/>
      <c r="O662" s="250"/>
      <c r="P662" s="250"/>
      <c r="Q662" s="250"/>
      <c r="R662" s="250"/>
      <c r="S662" s="250"/>
      <c r="T662" s="251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52" t="s">
        <v>147</v>
      </c>
      <c r="AU662" s="252" t="s">
        <v>81</v>
      </c>
      <c r="AV662" s="15" t="s">
        <v>143</v>
      </c>
      <c r="AW662" s="15" t="s">
        <v>33</v>
      </c>
      <c r="AX662" s="15" t="s">
        <v>79</v>
      </c>
      <c r="AY662" s="252" t="s">
        <v>135</v>
      </c>
    </row>
    <row r="663" s="2" customFormat="1" ht="16.5" customHeight="1">
      <c r="A663" s="40"/>
      <c r="B663" s="41"/>
      <c r="C663" s="253" t="s">
        <v>815</v>
      </c>
      <c r="D663" s="253" t="s">
        <v>248</v>
      </c>
      <c r="E663" s="254" t="s">
        <v>816</v>
      </c>
      <c r="F663" s="255" t="s">
        <v>817</v>
      </c>
      <c r="G663" s="256" t="s">
        <v>141</v>
      </c>
      <c r="H663" s="257">
        <v>1.6479999999999999</v>
      </c>
      <c r="I663" s="258"/>
      <c r="J663" s="259">
        <f>ROUND(I663*H663,2)</f>
        <v>0</v>
      </c>
      <c r="K663" s="255" t="s">
        <v>142</v>
      </c>
      <c r="L663" s="260"/>
      <c r="M663" s="261" t="s">
        <v>19</v>
      </c>
      <c r="N663" s="262" t="s">
        <v>43</v>
      </c>
      <c r="O663" s="86"/>
      <c r="P663" s="211">
        <f>O663*H663</f>
        <v>0</v>
      </c>
      <c r="Q663" s="211">
        <v>0.017999999999999999</v>
      </c>
      <c r="R663" s="211">
        <f>Q663*H663</f>
        <v>0.029663999999999996</v>
      </c>
      <c r="S663" s="211">
        <v>0</v>
      </c>
      <c r="T663" s="212">
        <f>S663*H663</f>
        <v>0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13" t="s">
        <v>342</v>
      </c>
      <c r="AT663" s="213" t="s">
        <v>248</v>
      </c>
      <c r="AU663" s="213" t="s">
        <v>81</v>
      </c>
      <c r="AY663" s="19" t="s">
        <v>135</v>
      </c>
      <c r="BE663" s="214">
        <f>IF(N663="základní",J663,0)</f>
        <v>0</v>
      </c>
      <c r="BF663" s="214">
        <f>IF(N663="snížená",J663,0)</f>
        <v>0</v>
      </c>
      <c r="BG663" s="214">
        <f>IF(N663="zákl. přenesená",J663,0)</f>
        <v>0</v>
      </c>
      <c r="BH663" s="214">
        <f>IF(N663="sníž. přenesená",J663,0)</f>
        <v>0</v>
      </c>
      <c r="BI663" s="214">
        <f>IF(N663="nulová",J663,0)</f>
        <v>0</v>
      </c>
      <c r="BJ663" s="19" t="s">
        <v>79</v>
      </c>
      <c r="BK663" s="214">
        <f>ROUND(I663*H663,2)</f>
        <v>0</v>
      </c>
      <c r="BL663" s="19" t="s">
        <v>240</v>
      </c>
      <c r="BM663" s="213" t="s">
        <v>818</v>
      </c>
    </row>
    <row r="664" s="2" customFormat="1">
      <c r="A664" s="40"/>
      <c r="B664" s="41"/>
      <c r="C664" s="42"/>
      <c r="D664" s="215" t="s">
        <v>145</v>
      </c>
      <c r="E664" s="42"/>
      <c r="F664" s="216" t="s">
        <v>819</v>
      </c>
      <c r="G664" s="42"/>
      <c r="H664" s="42"/>
      <c r="I664" s="217"/>
      <c r="J664" s="42"/>
      <c r="K664" s="42"/>
      <c r="L664" s="46"/>
      <c r="M664" s="218"/>
      <c r="N664" s="219"/>
      <c r="O664" s="86"/>
      <c r="P664" s="86"/>
      <c r="Q664" s="86"/>
      <c r="R664" s="86"/>
      <c r="S664" s="86"/>
      <c r="T664" s="87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T664" s="19" t="s">
        <v>145</v>
      </c>
      <c r="AU664" s="19" t="s">
        <v>81</v>
      </c>
    </row>
    <row r="665" s="14" customFormat="1">
      <c r="A665" s="14"/>
      <c r="B665" s="231"/>
      <c r="C665" s="232"/>
      <c r="D665" s="222" t="s">
        <v>147</v>
      </c>
      <c r="E665" s="232"/>
      <c r="F665" s="234" t="s">
        <v>820</v>
      </c>
      <c r="G665" s="232"/>
      <c r="H665" s="235">
        <v>1.6479999999999999</v>
      </c>
      <c r="I665" s="236"/>
      <c r="J665" s="232"/>
      <c r="K665" s="232"/>
      <c r="L665" s="237"/>
      <c r="M665" s="238"/>
      <c r="N665" s="239"/>
      <c r="O665" s="239"/>
      <c r="P665" s="239"/>
      <c r="Q665" s="239"/>
      <c r="R665" s="239"/>
      <c r="S665" s="239"/>
      <c r="T665" s="240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1" t="s">
        <v>147</v>
      </c>
      <c r="AU665" s="241" t="s">
        <v>81</v>
      </c>
      <c r="AV665" s="14" t="s">
        <v>81</v>
      </c>
      <c r="AW665" s="14" t="s">
        <v>4</v>
      </c>
      <c r="AX665" s="14" t="s">
        <v>79</v>
      </c>
      <c r="AY665" s="241" t="s">
        <v>135</v>
      </c>
    </row>
    <row r="666" s="2" customFormat="1" ht="24.15" customHeight="1">
      <c r="A666" s="40"/>
      <c r="B666" s="41"/>
      <c r="C666" s="202" t="s">
        <v>821</v>
      </c>
      <c r="D666" s="202" t="s">
        <v>138</v>
      </c>
      <c r="E666" s="203" t="s">
        <v>822</v>
      </c>
      <c r="F666" s="204" t="s">
        <v>823</v>
      </c>
      <c r="G666" s="205" t="s">
        <v>386</v>
      </c>
      <c r="H666" s="263"/>
      <c r="I666" s="207"/>
      <c r="J666" s="208">
        <f>ROUND(I666*H666,2)</f>
        <v>0</v>
      </c>
      <c r="K666" s="204" t="s">
        <v>142</v>
      </c>
      <c r="L666" s="46"/>
      <c r="M666" s="209" t="s">
        <v>19</v>
      </c>
      <c r="N666" s="210" t="s">
        <v>43</v>
      </c>
      <c r="O666" s="86"/>
      <c r="P666" s="211">
        <f>O666*H666</f>
        <v>0</v>
      </c>
      <c r="Q666" s="211">
        <v>0</v>
      </c>
      <c r="R666" s="211">
        <f>Q666*H666</f>
        <v>0</v>
      </c>
      <c r="S666" s="211">
        <v>0</v>
      </c>
      <c r="T666" s="212">
        <f>S666*H666</f>
        <v>0</v>
      </c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R666" s="213" t="s">
        <v>240</v>
      </c>
      <c r="AT666" s="213" t="s">
        <v>138</v>
      </c>
      <c r="AU666" s="213" t="s">
        <v>81</v>
      </c>
      <c r="AY666" s="19" t="s">
        <v>135</v>
      </c>
      <c r="BE666" s="214">
        <f>IF(N666="základní",J666,0)</f>
        <v>0</v>
      </c>
      <c r="BF666" s="214">
        <f>IF(N666="snížená",J666,0)</f>
        <v>0</v>
      </c>
      <c r="BG666" s="214">
        <f>IF(N666="zákl. přenesená",J666,0)</f>
        <v>0</v>
      </c>
      <c r="BH666" s="214">
        <f>IF(N666="sníž. přenesená",J666,0)</f>
        <v>0</v>
      </c>
      <c r="BI666" s="214">
        <f>IF(N666="nulová",J666,0)</f>
        <v>0</v>
      </c>
      <c r="BJ666" s="19" t="s">
        <v>79</v>
      </c>
      <c r="BK666" s="214">
        <f>ROUND(I666*H666,2)</f>
        <v>0</v>
      </c>
      <c r="BL666" s="19" t="s">
        <v>240</v>
      </c>
      <c r="BM666" s="213" t="s">
        <v>824</v>
      </c>
    </row>
    <row r="667" s="2" customFormat="1">
      <c r="A667" s="40"/>
      <c r="B667" s="41"/>
      <c r="C667" s="42"/>
      <c r="D667" s="215" t="s">
        <v>145</v>
      </c>
      <c r="E667" s="42"/>
      <c r="F667" s="216" t="s">
        <v>825</v>
      </c>
      <c r="G667" s="42"/>
      <c r="H667" s="42"/>
      <c r="I667" s="217"/>
      <c r="J667" s="42"/>
      <c r="K667" s="42"/>
      <c r="L667" s="46"/>
      <c r="M667" s="218"/>
      <c r="N667" s="219"/>
      <c r="O667" s="86"/>
      <c r="P667" s="86"/>
      <c r="Q667" s="86"/>
      <c r="R667" s="86"/>
      <c r="S667" s="86"/>
      <c r="T667" s="87"/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T667" s="19" t="s">
        <v>145</v>
      </c>
      <c r="AU667" s="19" t="s">
        <v>81</v>
      </c>
    </row>
    <row r="668" s="12" customFormat="1" ht="22.8" customHeight="1">
      <c r="A668" s="12"/>
      <c r="B668" s="186"/>
      <c r="C668" s="187"/>
      <c r="D668" s="188" t="s">
        <v>71</v>
      </c>
      <c r="E668" s="200" t="s">
        <v>826</v>
      </c>
      <c r="F668" s="200" t="s">
        <v>827</v>
      </c>
      <c r="G668" s="187"/>
      <c r="H668" s="187"/>
      <c r="I668" s="190"/>
      <c r="J668" s="201">
        <f>BK668</f>
        <v>0</v>
      </c>
      <c r="K668" s="187"/>
      <c r="L668" s="192"/>
      <c r="M668" s="193"/>
      <c r="N668" s="194"/>
      <c r="O668" s="194"/>
      <c r="P668" s="195">
        <f>SUM(P669:P686)</f>
        <v>0</v>
      </c>
      <c r="Q668" s="194"/>
      <c r="R668" s="195">
        <f>SUM(R669:R686)</f>
        <v>0.40901900000000002</v>
      </c>
      <c r="S668" s="194"/>
      <c r="T668" s="196">
        <f>SUM(T669:T686)</f>
        <v>0.58616000000000001</v>
      </c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R668" s="197" t="s">
        <v>81</v>
      </c>
      <c r="AT668" s="198" t="s">
        <v>71</v>
      </c>
      <c r="AU668" s="198" t="s">
        <v>79</v>
      </c>
      <c r="AY668" s="197" t="s">
        <v>135</v>
      </c>
      <c r="BK668" s="199">
        <f>SUM(BK669:BK686)</f>
        <v>0</v>
      </c>
    </row>
    <row r="669" s="2" customFormat="1" ht="16.5" customHeight="1">
      <c r="A669" s="40"/>
      <c r="B669" s="41"/>
      <c r="C669" s="202" t="s">
        <v>828</v>
      </c>
      <c r="D669" s="202" t="s">
        <v>138</v>
      </c>
      <c r="E669" s="203" t="s">
        <v>829</v>
      </c>
      <c r="F669" s="204" t="s">
        <v>830</v>
      </c>
      <c r="G669" s="205" t="s">
        <v>141</v>
      </c>
      <c r="H669" s="206">
        <v>21.550000000000001</v>
      </c>
      <c r="I669" s="207"/>
      <c r="J669" s="208">
        <f>ROUND(I669*H669,2)</f>
        <v>0</v>
      </c>
      <c r="K669" s="204" t="s">
        <v>142</v>
      </c>
      <c r="L669" s="46"/>
      <c r="M669" s="209" t="s">
        <v>19</v>
      </c>
      <c r="N669" s="210" t="s">
        <v>43</v>
      </c>
      <c r="O669" s="86"/>
      <c r="P669" s="211">
        <f>O669*H669</f>
        <v>0</v>
      </c>
      <c r="Q669" s="211">
        <v>0</v>
      </c>
      <c r="R669" s="211">
        <f>Q669*H669</f>
        <v>0</v>
      </c>
      <c r="S669" s="211">
        <v>0.027199999999999998</v>
      </c>
      <c r="T669" s="212">
        <f>S669*H669</f>
        <v>0.58616000000000001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13" t="s">
        <v>240</v>
      </c>
      <c r="AT669" s="213" t="s">
        <v>138</v>
      </c>
      <c r="AU669" s="213" t="s">
        <v>81</v>
      </c>
      <c r="AY669" s="19" t="s">
        <v>135</v>
      </c>
      <c r="BE669" s="214">
        <f>IF(N669="základní",J669,0)</f>
        <v>0</v>
      </c>
      <c r="BF669" s="214">
        <f>IF(N669="snížená",J669,0)</f>
        <v>0</v>
      </c>
      <c r="BG669" s="214">
        <f>IF(N669="zákl. přenesená",J669,0)</f>
        <v>0</v>
      </c>
      <c r="BH669" s="214">
        <f>IF(N669="sníž. přenesená",J669,0)</f>
        <v>0</v>
      </c>
      <c r="BI669" s="214">
        <f>IF(N669="nulová",J669,0)</f>
        <v>0</v>
      </c>
      <c r="BJ669" s="19" t="s">
        <v>79</v>
      </c>
      <c r="BK669" s="214">
        <f>ROUND(I669*H669,2)</f>
        <v>0</v>
      </c>
      <c r="BL669" s="19" t="s">
        <v>240</v>
      </c>
      <c r="BM669" s="213" t="s">
        <v>831</v>
      </c>
    </row>
    <row r="670" s="2" customFormat="1">
      <c r="A670" s="40"/>
      <c r="B670" s="41"/>
      <c r="C670" s="42"/>
      <c r="D670" s="215" t="s">
        <v>145</v>
      </c>
      <c r="E670" s="42"/>
      <c r="F670" s="216" t="s">
        <v>832</v>
      </c>
      <c r="G670" s="42"/>
      <c r="H670" s="42"/>
      <c r="I670" s="217"/>
      <c r="J670" s="42"/>
      <c r="K670" s="42"/>
      <c r="L670" s="46"/>
      <c r="M670" s="218"/>
      <c r="N670" s="219"/>
      <c r="O670" s="86"/>
      <c r="P670" s="86"/>
      <c r="Q670" s="86"/>
      <c r="R670" s="86"/>
      <c r="S670" s="86"/>
      <c r="T670" s="87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T670" s="19" t="s">
        <v>145</v>
      </c>
      <c r="AU670" s="19" t="s">
        <v>81</v>
      </c>
    </row>
    <row r="671" s="13" customFormat="1">
      <c r="A671" s="13"/>
      <c r="B671" s="220"/>
      <c r="C671" s="221"/>
      <c r="D671" s="222" t="s">
        <v>147</v>
      </c>
      <c r="E671" s="223" t="s">
        <v>19</v>
      </c>
      <c r="F671" s="224" t="s">
        <v>807</v>
      </c>
      <c r="G671" s="221"/>
      <c r="H671" s="223" t="s">
        <v>19</v>
      </c>
      <c r="I671" s="225"/>
      <c r="J671" s="221"/>
      <c r="K671" s="221"/>
      <c r="L671" s="226"/>
      <c r="M671" s="227"/>
      <c r="N671" s="228"/>
      <c r="O671" s="228"/>
      <c r="P671" s="228"/>
      <c r="Q671" s="228"/>
      <c r="R671" s="228"/>
      <c r="S671" s="228"/>
      <c r="T671" s="229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0" t="s">
        <v>147</v>
      </c>
      <c r="AU671" s="230" t="s">
        <v>81</v>
      </c>
      <c r="AV671" s="13" t="s">
        <v>79</v>
      </c>
      <c r="AW671" s="13" t="s">
        <v>33</v>
      </c>
      <c r="AX671" s="13" t="s">
        <v>72</v>
      </c>
      <c r="AY671" s="230" t="s">
        <v>135</v>
      </c>
    </row>
    <row r="672" s="14" customFormat="1">
      <c r="A672" s="14"/>
      <c r="B672" s="231"/>
      <c r="C672" s="232"/>
      <c r="D672" s="222" t="s">
        <v>147</v>
      </c>
      <c r="E672" s="233" t="s">
        <v>19</v>
      </c>
      <c r="F672" s="234" t="s">
        <v>833</v>
      </c>
      <c r="G672" s="232"/>
      <c r="H672" s="235">
        <v>21.550000000000001</v>
      </c>
      <c r="I672" s="236"/>
      <c r="J672" s="232"/>
      <c r="K672" s="232"/>
      <c r="L672" s="237"/>
      <c r="M672" s="238"/>
      <c r="N672" s="239"/>
      <c r="O672" s="239"/>
      <c r="P672" s="239"/>
      <c r="Q672" s="239"/>
      <c r="R672" s="239"/>
      <c r="S672" s="239"/>
      <c r="T672" s="240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1" t="s">
        <v>147</v>
      </c>
      <c r="AU672" s="241" t="s">
        <v>81</v>
      </c>
      <c r="AV672" s="14" t="s">
        <v>81</v>
      </c>
      <c r="AW672" s="14" t="s">
        <v>33</v>
      </c>
      <c r="AX672" s="14" t="s">
        <v>72</v>
      </c>
      <c r="AY672" s="241" t="s">
        <v>135</v>
      </c>
    </row>
    <row r="673" s="15" customFormat="1">
      <c r="A673" s="15"/>
      <c r="B673" s="242"/>
      <c r="C673" s="243"/>
      <c r="D673" s="222" t="s">
        <v>147</v>
      </c>
      <c r="E673" s="244" t="s">
        <v>19</v>
      </c>
      <c r="F673" s="245" t="s">
        <v>150</v>
      </c>
      <c r="G673" s="243"/>
      <c r="H673" s="246">
        <v>21.550000000000001</v>
      </c>
      <c r="I673" s="247"/>
      <c r="J673" s="243"/>
      <c r="K673" s="243"/>
      <c r="L673" s="248"/>
      <c r="M673" s="249"/>
      <c r="N673" s="250"/>
      <c r="O673" s="250"/>
      <c r="P673" s="250"/>
      <c r="Q673" s="250"/>
      <c r="R673" s="250"/>
      <c r="S673" s="250"/>
      <c r="T673" s="251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52" t="s">
        <v>147</v>
      </c>
      <c r="AU673" s="252" t="s">
        <v>81</v>
      </c>
      <c r="AV673" s="15" t="s">
        <v>143</v>
      </c>
      <c r="AW673" s="15" t="s">
        <v>33</v>
      </c>
      <c r="AX673" s="15" t="s">
        <v>79</v>
      </c>
      <c r="AY673" s="252" t="s">
        <v>135</v>
      </c>
    </row>
    <row r="674" s="2" customFormat="1" ht="24.15" customHeight="1">
      <c r="A674" s="40"/>
      <c r="B674" s="41"/>
      <c r="C674" s="202" t="s">
        <v>834</v>
      </c>
      <c r="D674" s="202" t="s">
        <v>138</v>
      </c>
      <c r="E674" s="203" t="s">
        <v>835</v>
      </c>
      <c r="F674" s="204" t="s">
        <v>836</v>
      </c>
      <c r="G674" s="205" t="s">
        <v>141</v>
      </c>
      <c r="H674" s="206">
        <v>21.550000000000001</v>
      </c>
      <c r="I674" s="207"/>
      <c r="J674" s="208">
        <f>ROUND(I674*H674,2)</f>
        <v>0</v>
      </c>
      <c r="K674" s="204" t="s">
        <v>142</v>
      </c>
      <c r="L674" s="46"/>
      <c r="M674" s="209" t="s">
        <v>19</v>
      </c>
      <c r="N674" s="210" t="s">
        <v>43</v>
      </c>
      <c r="O674" s="86"/>
      <c r="P674" s="211">
        <f>O674*H674</f>
        <v>0</v>
      </c>
      <c r="Q674" s="211">
        <v>0.0060000000000000001</v>
      </c>
      <c r="R674" s="211">
        <f>Q674*H674</f>
        <v>0.1293</v>
      </c>
      <c r="S674" s="211">
        <v>0</v>
      </c>
      <c r="T674" s="212">
        <f>S674*H674</f>
        <v>0</v>
      </c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R674" s="213" t="s">
        <v>240</v>
      </c>
      <c r="AT674" s="213" t="s">
        <v>138</v>
      </c>
      <c r="AU674" s="213" t="s">
        <v>81</v>
      </c>
      <c r="AY674" s="19" t="s">
        <v>135</v>
      </c>
      <c r="BE674" s="214">
        <f>IF(N674="základní",J674,0)</f>
        <v>0</v>
      </c>
      <c r="BF674" s="214">
        <f>IF(N674="snížená",J674,0)</f>
        <v>0</v>
      </c>
      <c r="BG674" s="214">
        <f>IF(N674="zákl. přenesená",J674,0)</f>
        <v>0</v>
      </c>
      <c r="BH674" s="214">
        <f>IF(N674="sníž. přenesená",J674,0)</f>
        <v>0</v>
      </c>
      <c r="BI674" s="214">
        <f>IF(N674="nulová",J674,0)</f>
        <v>0</v>
      </c>
      <c r="BJ674" s="19" t="s">
        <v>79</v>
      </c>
      <c r="BK674" s="214">
        <f>ROUND(I674*H674,2)</f>
        <v>0</v>
      </c>
      <c r="BL674" s="19" t="s">
        <v>240</v>
      </c>
      <c r="BM674" s="213" t="s">
        <v>837</v>
      </c>
    </row>
    <row r="675" s="2" customFormat="1">
      <c r="A675" s="40"/>
      <c r="B675" s="41"/>
      <c r="C675" s="42"/>
      <c r="D675" s="215" t="s">
        <v>145</v>
      </c>
      <c r="E675" s="42"/>
      <c r="F675" s="216" t="s">
        <v>838</v>
      </c>
      <c r="G675" s="42"/>
      <c r="H675" s="42"/>
      <c r="I675" s="217"/>
      <c r="J675" s="42"/>
      <c r="K675" s="42"/>
      <c r="L675" s="46"/>
      <c r="M675" s="218"/>
      <c r="N675" s="219"/>
      <c r="O675" s="86"/>
      <c r="P675" s="86"/>
      <c r="Q675" s="86"/>
      <c r="R675" s="86"/>
      <c r="S675" s="86"/>
      <c r="T675" s="87"/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T675" s="19" t="s">
        <v>145</v>
      </c>
      <c r="AU675" s="19" t="s">
        <v>81</v>
      </c>
    </row>
    <row r="676" s="13" customFormat="1">
      <c r="A676" s="13"/>
      <c r="B676" s="220"/>
      <c r="C676" s="221"/>
      <c r="D676" s="222" t="s">
        <v>147</v>
      </c>
      <c r="E676" s="223" t="s">
        <v>19</v>
      </c>
      <c r="F676" s="224" t="s">
        <v>807</v>
      </c>
      <c r="G676" s="221"/>
      <c r="H676" s="223" t="s">
        <v>19</v>
      </c>
      <c r="I676" s="225"/>
      <c r="J676" s="221"/>
      <c r="K676" s="221"/>
      <c r="L676" s="226"/>
      <c r="M676" s="227"/>
      <c r="N676" s="228"/>
      <c r="O676" s="228"/>
      <c r="P676" s="228"/>
      <c r="Q676" s="228"/>
      <c r="R676" s="228"/>
      <c r="S676" s="228"/>
      <c r="T676" s="229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0" t="s">
        <v>147</v>
      </c>
      <c r="AU676" s="230" t="s">
        <v>81</v>
      </c>
      <c r="AV676" s="13" t="s">
        <v>79</v>
      </c>
      <c r="AW676" s="13" t="s">
        <v>33</v>
      </c>
      <c r="AX676" s="13" t="s">
        <v>72</v>
      </c>
      <c r="AY676" s="230" t="s">
        <v>135</v>
      </c>
    </row>
    <row r="677" s="14" customFormat="1">
      <c r="A677" s="14"/>
      <c r="B677" s="231"/>
      <c r="C677" s="232"/>
      <c r="D677" s="222" t="s">
        <v>147</v>
      </c>
      <c r="E677" s="233" t="s">
        <v>19</v>
      </c>
      <c r="F677" s="234" t="s">
        <v>833</v>
      </c>
      <c r="G677" s="232"/>
      <c r="H677" s="235">
        <v>21.550000000000001</v>
      </c>
      <c r="I677" s="236"/>
      <c r="J677" s="232"/>
      <c r="K677" s="232"/>
      <c r="L677" s="237"/>
      <c r="M677" s="238"/>
      <c r="N677" s="239"/>
      <c r="O677" s="239"/>
      <c r="P677" s="239"/>
      <c r="Q677" s="239"/>
      <c r="R677" s="239"/>
      <c r="S677" s="239"/>
      <c r="T677" s="240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1" t="s">
        <v>147</v>
      </c>
      <c r="AU677" s="241" t="s">
        <v>81</v>
      </c>
      <c r="AV677" s="14" t="s">
        <v>81</v>
      </c>
      <c r="AW677" s="14" t="s">
        <v>33</v>
      </c>
      <c r="AX677" s="14" t="s">
        <v>72</v>
      </c>
      <c r="AY677" s="241" t="s">
        <v>135</v>
      </c>
    </row>
    <row r="678" s="15" customFormat="1">
      <c r="A678" s="15"/>
      <c r="B678" s="242"/>
      <c r="C678" s="243"/>
      <c r="D678" s="222" t="s">
        <v>147</v>
      </c>
      <c r="E678" s="244" t="s">
        <v>19</v>
      </c>
      <c r="F678" s="245" t="s">
        <v>150</v>
      </c>
      <c r="G678" s="243"/>
      <c r="H678" s="246">
        <v>21.550000000000001</v>
      </c>
      <c r="I678" s="247"/>
      <c r="J678" s="243"/>
      <c r="K678" s="243"/>
      <c r="L678" s="248"/>
      <c r="M678" s="249"/>
      <c r="N678" s="250"/>
      <c r="O678" s="250"/>
      <c r="P678" s="250"/>
      <c r="Q678" s="250"/>
      <c r="R678" s="250"/>
      <c r="S678" s="250"/>
      <c r="T678" s="251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52" t="s">
        <v>147</v>
      </c>
      <c r="AU678" s="252" t="s">
        <v>81</v>
      </c>
      <c r="AV678" s="15" t="s">
        <v>143</v>
      </c>
      <c r="AW678" s="15" t="s">
        <v>33</v>
      </c>
      <c r="AX678" s="15" t="s">
        <v>79</v>
      </c>
      <c r="AY678" s="252" t="s">
        <v>135</v>
      </c>
    </row>
    <row r="679" s="2" customFormat="1" ht="16.5" customHeight="1">
      <c r="A679" s="40"/>
      <c r="B679" s="41"/>
      <c r="C679" s="253" t="s">
        <v>839</v>
      </c>
      <c r="D679" s="253" t="s">
        <v>248</v>
      </c>
      <c r="E679" s="254" t="s">
        <v>840</v>
      </c>
      <c r="F679" s="255" t="s">
        <v>841</v>
      </c>
      <c r="G679" s="256" t="s">
        <v>141</v>
      </c>
      <c r="H679" s="257">
        <v>23.704999999999998</v>
      </c>
      <c r="I679" s="258"/>
      <c r="J679" s="259">
        <f>ROUND(I679*H679,2)</f>
        <v>0</v>
      </c>
      <c r="K679" s="255" t="s">
        <v>142</v>
      </c>
      <c r="L679" s="260"/>
      <c r="M679" s="261" t="s">
        <v>19</v>
      </c>
      <c r="N679" s="262" t="s">
        <v>43</v>
      </c>
      <c r="O679" s="86"/>
      <c r="P679" s="211">
        <f>O679*H679</f>
        <v>0</v>
      </c>
      <c r="Q679" s="211">
        <v>0.0118</v>
      </c>
      <c r="R679" s="211">
        <f>Q679*H679</f>
        <v>0.279719</v>
      </c>
      <c r="S679" s="211">
        <v>0</v>
      </c>
      <c r="T679" s="212">
        <f>S679*H679</f>
        <v>0</v>
      </c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R679" s="213" t="s">
        <v>342</v>
      </c>
      <c r="AT679" s="213" t="s">
        <v>248</v>
      </c>
      <c r="AU679" s="213" t="s">
        <v>81</v>
      </c>
      <c r="AY679" s="19" t="s">
        <v>135</v>
      </c>
      <c r="BE679" s="214">
        <f>IF(N679="základní",J679,0)</f>
        <v>0</v>
      </c>
      <c r="BF679" s="214">
        <f>IF(N679="snížená",J679,0)</f>
        <v>0</v>
      </c>
      <c r="BG679" s="214">
        <f>IF(N679="zákl. přenesená",J679,0)</f>
        <v>0</v>
      </c>
      <c r="BH679" s="214">
        <f>IF(N679="sníž. přenesená",J679,0)</f>
        <v>0</v>
      </c>
      <c r="BI679" s="214">
        <f>IF(N679="nulová",J679,0)</f>
        <v>0</v>
      </c>
      <c r="BJ679" s="19" t="s">
        <v>79</v>
      </c>
      <c r="BK679" s="214">
        <f>ROUND(I679*H679,2)</f>
        <v>0</v>
      </c>
      <c r="BL679" s="19" t="s">
        <v>240</v>
      </c>
      <c r="BM679" s="213" t="s">
        <v>842</v>
      </c>
    </row>
    <row r="680" s="2" customFormat="1">
      <c r="A680" s="40"/>
      <c r="B680" s="41"/>
      <c r="C680" s="42"/>
      <c r="D680" s="215" t="s">
        <v>145</v>
      </c>
      <c r="E680" s="42"/>
      <c r="F680" s="216" t="s">
        <v>843</v>
      </c>
      <c r="G680" s="42"/>
      <c r="H680" s="42"/>
      <c r="I680" s="217"/>
      <c r="J680" s="42"/>
      <c r="K680" s="42"/>
      <c r="L680" s="46"/>
      <c r="M680" s="218"/>
      <c r="N680" s="219"/>
      <c r="O680" s="86"/>
      <c r="P680" s="86"/>
      <c r="Q680" s="86"/>
      <c r="R680" s="86"/>
      <c r="S680" s="86"/>
      <c r="T680" s="87"/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T680" s="19" t="s">
        <v>145</v>
      </c>
      <c r="AU680" s="19" t="s">
        <v>81</v>
      </c>
    </row>
    <row r="681" s="13" customFormat="1">
      <c r="A681" s="13"/>
      <c r="B681" s="220"/>
      <c r="C681" s="221"/>
      <c r="D681" s="222" t="s">
        <v>147</v>
      </c>
      <c r="E681" s="223" t="s">
        <v>19</v>
      </c>
      <c r="F681" s="224" t="s">
        <v>807</v>
      </c>
      <c r="G681" s="221"/>
      <c r="H681" s="223" t="s">
        <v>19</v>
      </c>
      <c r="I681" s="225"/>
      <c r="J681" s="221"/>
      <c r="K681" s="221"/>
      <c r="L681" s="226"/>
      <c r="M681" s="227"/>
      <c r="N681" s="228"/>
      <c r="O681" s="228"/>
      <c r="P681" s="228"/>
      <c r="Q681" s="228"/>
      <c r="R681" s="228"/>
      <c r="S681" s="228"/>
      <c r="T681" s="229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0" t="s">
        <v>147</v>
      </c>
      <c r="AU681" s="230" t="s">
        <v>81</v>
      </c>
      <c r="AV681" s="13" t="s">
        <v>79</v>
      </c>
      <c r="AW681" s="13" t="s">
        <v>33</v>
      </c>
      <c r="AX681" s="13" t="s">
        <v>72</v>
      </c>
      <c r="AY681" s="230" t="s">
        <v>135</v>
      </c>
    </row>
    <row r="682" s="14" customFormat="1">
      <c r="A682" s="14"/>
      <c r="B682" s="231"/>
      <c r="C682" s="232"/>
      <c r="D682" s="222" t="s">
        <v>147</v>
      </c>
      <c r="E682" s="233" t="s">
        <v>19</v>
      </c>
      <c r="F682" s="234" t="s">
        <v>833</v>
      </c>
      <c r="G682" s="232"/>
      <c r="H682" s="235">
        <v>21.550000000000001</v>
      </c>
      <c r="I682" s="236"/>
      <c r="J682" s="232"/>
      <c r="K682" s="232"/>
      <c r="L682" s="237"/>
      <c r="M682" s="238"/>
      <c r="N682" s="239"/>
      <c r="O682" s="239"/>
      <c r="P682" s="239"/>
      <c r="Q682" s="239"/>
      <c r="R682" s="239"/>
      <c r="S682" s="239"/>
      <c r="T682" s="240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1" t="s">
        <v>147</v>
      </c>
      <c r="AU682" s="241" t="s">
        <v>81</v>
      </c>
      <c r="AV682" s="14" t="s">
        <v>81</v>
      </c>
      <c r="AW682" s="14" t="s">
        <v>33</v>
      </c>
      <c r="AX682" s="14" t="s">
        <v>72</v>
      </c>
      <c r="AY682" s="241" t="s">
        <v>135</v>
      </c>
    </row>
    <row r="683" s="15" customFormat="1">
      <c r="A683" s="15"/>
      <c r="B683" s="242"/>
      <c r="C683" s="243"/>
      <c r="D683" s="222" t="s">
        <v>147</v>
      </c>
      <c r="E683" s="244" t="s">
        <v>19</v>
      </c>
      <c r="F683" s="245" t="s">
        <v>150</v>
      </c>
      <c r="G683" s="243"/>
      <c r="H683" s="246">
        <v>21.550000000000001</v>
      </c>
      <c r="I683" s="247"/>
      <c r="J683" s="243"/>
      <c r="K683" s="243"/>
      <c r="L683" s="248"/>
      <c r="M683" s="249"/>
      <c r="N683" s="250"/>
      <c r="O683" s="250"/>
      <c r="P683" s="250"/>
      <c r="Q683" s="250"/>
      <c r="R683" s="250"/>
      <c r="S683" s="250"/>
      <c r="T683" s="251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T683" s="252" t="s">
        <v>147</v>
      </c>
      <c r="AU683" s="252" t="s">
        <v>81</v>
      </c>
      <c r="AV683" s="15" t="s">
        <v>143</v>
      </c>
      <c r="AW683" s="15" t="s">
        <v>33</v>
      </c>
      <c r="AX683" s="15" t="s">
        <v>79</v>
      </c>
      <c r="AY683" s="252" t="s">
        <v>135</v>
      </c>
    </row>
    <row r="684" s="14" customFormat="1">
      <c r="A684" s="14"/>
      <c r="B684" s="231"/>
      <c r="C684" s="232"/>
      <c r="D684" s="222" t="s">
        <v>147</v>
      </c>
      <c r="E684" s="232"/>
      <c r="F684" s="234" t="s">
        <v>844</v>
      </c>
      <c r="G684" s="232"/>
      <c r="H684" s="235">
        <v>23.704999999999998</v>
      </c>
      <c r="I684" s="236"/>
      <c r="J684" s="232"/>
      <c r="K684" s="232"/>
      <c r="L684" s="237"/>
      <c r="M684" s="238"/>
      <c r="N684" s="239"/>
      <c r="O684" s="239"/>
      <c r="P684" s="239"/>
      <c r="Q684" s="239"/>
      <c r="R684" s="239"/>
      <c r="S684" s="239"/>
      <c r="T684" s="240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1" t="s">
        <v>147</v>
      </c>
      <c r="AU684" s="241" t="s">
        <v>81</v>
      </c>
      <c r="AV684" s="14" t="s">
        <v>81</v>
      </c>
      <c r="AW684" s="14" t="s">
        <v>4</v>
      </c>
      <c r="AX684" s="14" t="s">
        <v>79</v>
      </c>
      <c r="AY684" s="241" t="s">
        <v>135</v>
      </c>
    </row>
    <row r="685" s="2" customFormat="1" ht="24.15" customHeight="1">
      <c r="A685" s="40"/>
      <c r="B685" s="41"/>
      <c r="C685" s="202" t="s">
        <v>845</v>
      </c>
      <c r="D685" s="202" t="s">
        <v>138</v>
      </c>
      <c r="E685" s="203" t="s">
        <v>846</v>
      </c>
      <c r="F685" s="204" t="s">
        <v>847</v>
      </c>
      <c r="G685" s="205" t="s">
        <v>386</v>
      </c>
      <c r="H685" s="263"/>
      <c r="I685" s="207"/>
      <c r="J685" s="208">
        <f>ROUND(I685*H685,2)</f>
        <v>0</v>
      </c>
      <c r="K685" s="204" t="s">
        <v>142</v>
      </c>
      <c r="L685" s="46"/>
      <c r="M685" s="209" t="s">
        <v>19</v>
      </c>
      <c r="N685" s="210" t="s">
        <v>43</v>
      </c>
      <c r="O685" s="86"/>
      <c r="P685" s="211">
        <f>O685*H685</f>
        <v>0</v>
      </c>
      <c r="Q685" s="211">
        <v>0</v>
      </c>
      <c r="R685" s="211">
        <f>Q685*H685</f>
        <v>0</v>
      </c>
      <c r="S685" s="211">
        <v>0</v>
      </c>
      <c r="T685" s="212">
        <f>S685*H685</f>
        <v>0</v>
      </c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R685" s="213" t="s">
        <v>240</v>
      </c>
      <c r="AT685" s="213" t="s">
        <v>138</v>
      </c>
      <c r="AU685" s="213" t="s">
        <v>81</v>
      </c>
      <c r="AY685" s="19" t="s">
        <v>135</v>
      </c>
      <c r="BE685" s="214">
        <f>IF(N685="základní",J685,0)</f>
        <v>0</v>
      </c>
      <c r="BF685" s="214">
        <f>IF(N685="snížená",J685,0)</f>
        <v>0</v>
      </c>
      <c r="BG685" s="214">
        <f>IF(N685="zákl. přenesená",J685,0)</f>
        <v>0</v>
      </c>
      <c r="BH685" s="214">
        <f>IF(N685="sníž. přenesená",J685,0)</f>
        <v>0</v>
      </c>
      <c r="BI685" s="214">
        <f>IF(N685="nulová",J685,0)</f>
        <v>0</v>
      </c>
      <c r="BJ685" s="19" t="s">
        <v>79</v>
      </c>
      <c r="BK685" s="214">
        <f>ROUND(I685*H685,2)</f>
        <v>0</v>
      </c>
      <c r="BL685" s="19" t="s">
        <v>240</v>
      </c>
      <c r="BM685" s="213" t="s">
        <v>848</v>
      </c>
    </row>
    <row r="686" s="2" customFormat="1">
      <c r="A686" s="40"/>
      <c r="B686" s="41"/>
      <c r="C686" s="42"/>
      <c r="D686" s="215" t="s">
        <v>145</v>
      </c>
      <c r="E686" s="42"/>
      <c r="F686" s="216" t="s">
        <v>849</v>
      </c>
      <c r="G686" s="42"/>
      <c r="H686" s="42"/>
      <c r="I686" s="217"/>
      <c r="J686" s="42"/>
      <c r="K686" s="42"/>
      <c r="L686" s="46"/>
      <c r="M686" s="218"/>
      <c r="N686" s="219"/>
      <c r="O686" s="86"/>
      <c r="P686" s="86"/>
      <c r="Q686" s="86"/>
      <c r="R686" s="86"/>
      <c r="S686" s="86"/>
      <c r="T686" s="87"/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T686" s="19" t="s">
        <v>145</v>
      </c>
      <c r="AU686" s="19" t="s">
        <v>81</v>
      </c>
    </row>
    <row r="687" s="12" customFormat="1" ht="22.8" customHeight="1">
      <c r="A687" s="12"/>
      <c r="B687" s="186"/>
      <c r="C687" s="187"/>
      <c r="D687" s="188" t="s">
        <v>71</v>
      </c>
      <c r="E687" s="200" t="s">
        <v>850</v>
      </c>
      <c r="F687" s="200" t="s">
        <v>851</v>
      </c>
      <c r="G687" s="187"/>
      <c r="H687" s="187"/>
      <c r="I687" s="190"/>
      <c r="J687" s="201">
        <f>BK687</f>
        <v>0</v>
      </c>
      <c r="K687" s="187"/>
      <c r="L687" s="192"/>
      <c r="M687" s="193"/>
      <c r="N687" s="194"/>
      <c r="O687" s="194"/>
      <c r="P687" s="195">
        <f>SUM(P688:P766)</f>
        <v>0</v>
      </c>
      <c r="Q687" s="194"/>
      <c r="R687" s="195">
        <f>SUM(R688:R766)</f>
        <v>0.72099111999999987</v>
      </c>
      <c r="S687" s="194"/>
      <c r="T687" s="196">
        <f>SUM(T688:T766)</f>
        <v>0</v>
      </c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R687" s="197" t="s">
        <v>81</v>
      </c>
      <c r="AT687" s="198" t="s">
        <v>71</v>
      </c>
      <c r="AU687" s="198" t="s">
        <v>79</v>
      </c>
      <c r="AY687" s="197" t="s">
        <v>135</v>
      </c>
      <c r="BK687" s="199">
        <f>SUM(BK688:BK766)</f>
        <v>0</v>
      </c>
    </row>
    <row r="688" s="2" customFormat="1" ht="16.5" customHeight="1">
      <c r="A688" s="40"/>
      <c r="B688" s="41"/>
      <c r="C688" s="202" t="s">
        <v>852</v>
      </c>
      <c r="D688" s="202" t="s">
        <v>138</v>
      </c>
      <c r="E688" s="203" t="s">
        <v>853</v>
      </c>
      <c r="F688" s="204" t="s">
        <v>854</v>
      </c>
      <c r="G688" s="205" t="s">
        <v>141</v>
      </c>
      <c r="H688" s="206">
        <v>10</v>
      </c>
      <c r="I688" s="207"/>
      <c r="J688" s="208">
        <f>ROUND(I688*H688,2)</f>
        <v>0</v>
      </c>
      <c r="K688" s="204" t="s">
        <v>142</v>
      </c>
      <c r="L688" s="46"/>
      <c r="M688" s="209" t="s">
        <v>19</v>
      </c>
      <c r="N688" s="210" t="s">
        <v>43</v>
      </c>
      <c r="O688" s="86"/>
      <c r="P688" s="211">
        <f>O688*H688</f>
        <v>0</v>
      </c>
      <c r="Q688" s="211">
        <v>0.00021000000000000001</v>
      </c>
      <c r="R688" s="211">
        <f>Q688*H688</f>
        <v>0.0021000000000000003</v>
      </c>
      <c r="S688" s="211">
        <v>0</v>
      </c>
      <c r="T688" s="212">
        <f>S688*H688</f>
        <v>0</v>
      </c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R688" s="213" t="s">
        <v>240</v>
      </c>
      <c r="AT688" s="213" t="s">
        <v>138</v>
      </c>
      <c r="AU688" s="213" t="s">
        <v>81</v>
      </c>
      <c r="AY688" s="19" t="s">
        <v>135</v>
      </c>
      <c r="BE688" s="214">
        <f>IF(N688="základní",J688,0)</f>
        <v>0</v>
      </c>
      <c r="BF688" s="214">
        <f>IF(N688="snížená",J688,0)</f>
        <v>0</v>
      </c>
      <c r="BG688" s="214">
        <f>IF(N688="zákl. přenesená",J688,0)</f>
        <v>0</v>
      </c>
      <c r="BH688" s="214">
        <f>IF(N688="sníž. přenesená",J688,0)</f>
        <v>0</v>
      </c>
      <c r="BI688" s="214">
        <f>IF(N688="nulová",J688,0)</f>
        <v>0</v>
      </c>
      <c r="BJ688" s="19" t="s">
        <v>79</v>
      </c>
      <c r="BK688" s="214">
        <f>ROUND(I688*H688,2)</f>
        <v>0</v>
      </c>
      <c r="BL688" s="19" t="s">
        <v>240</v>
      </c>
      <c r="BM688" s="213" t="s">
        <v>855</v>
      </c>
    </row>
    <row r="689" s="2" customFormat="1">
      <c r="A689" s="40"/>
      <c r="B689" s="41"/>
      <c r="C689" s="42"/>
      <c r="D689" s="215" t="s">
        <v>145</v>
      </c>
      <c r="E689" s="42"/>
      <c r="F689" s="216" t="s">
        <v>856</v>
      </c>
      <c r="G689" s="42"/>
      <c r="H689" s="42"/>
      <c r="I689" s="217"/>
      <c r="J689" s="42"/>
      <c r="K689" s="42"/>
      <c r="L689" s="46"/>
      <c r="M689" s="218"/>
      <c r="N689" s="219"/>
      <c r="O689" s="86"/>
      <c r="P689" s="86"/>
      <c r="Q689" s="86"/>
      <c r="R689" s="86"/>
      <c r="S689" s="86"/>
      <c r="T689" s="87"/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T689" s="19" t="s">
        <v>145</v>
      </c>
      <c r="AU689" s="19" t="s">
        <v>81</v>
      </c>
    </row>
    <row r="690" s="13" customFormat="1">
      <c r="A690" s="13"/>
      <c r="B690" s="220"/>
      <c r="C690" s="221"/>
      <c r="D690" s="222" t="s">
        <v>147</v>
      </c>
      <c r="E690" s="223" t="s">
        <v>19</v>
      </c>
      <c r="F690" s="224" t="s">
        <v>245</v>
      </c>
      <c r="G690" s="221"/>
      <c r="H690" s="223" t="s">
        <v>19</v>
      </c>
      <c r="I690" s="225"/>
      <c r="J690" s="221"/>
      <c r="K690" s="221"/>
      <c r="L690" s="226"/>
      <c r="M690" s="227"/>
      <c r="N690" s="228"/>
      <c r="O690" s="228"/>
      <c r="P690" s="228"/>
      <c r="Q690" s="228"/>
      <c r="R690" s="228"/>
      <c r="S690" s="228"/>
      <c r="T690" s="229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0" t="s">
        <v>147</v>
      </c>
      <c r="AU690" s="230" t="s">
        <v>81</v>
      </c>
      <c r="AV690" s="13" t="s">
        <v>79</v>
      </c>
      <c r="AW690" s="13" t="s">
        <v>33</v>
      </c>
      <c r="AX690" s="13" t="s">
        <v>72</v>
      </c>
      <c r="AY690" s="230" t="s">
        <v>135</v>
      </c>
    </row>
    <row r="691" s="14" customFormat="1">
      <c r="A691" s="14"/>
      <c r="B691" s="231"/>
      <c r="C691" s="232"/>
      <c r="D691" s="222" t="s">
        <v>147</v>
      </c>
      <c r="E691" s="233" t="s">
        <v>19</v>
      </c>
      <c r="F691" s="234" t="s">
        <v>857</v>
      </c>
      <c r="G691" s="232"/>
      <c r="H691" s="235">
        <v>10</v>
      </c>
      <c r="I691" s="236"/>
      <c r="J691" s="232"/>
      <c r="K691" s="232"/>
      <c r="L691" s="237"/>
      <c r="M691" s="238"/>
      <c r="N691" s="239"/>
      <c r="O691" s="239"/>
      <c r="P691" s="239"/>
      <c r="Q691" s="239"/>
      <c r="R691" s="239"/>
      <c r="S691" s="239"/>
      <c r="T691" s="240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1" t="s">
        <v>147</v>
      </c>
      <c r="AU691" s="241" t="s">
        <v>81</v>
      </c>
      <c r="AV691" s="14" t="s">
        <v>81</v>
      </c>
      <c r="AW691" s="14" t="s">
        <v>33</v>
      </c>
      <c r="AX691" s="14" t="s">
        <v>72</v>
      </c>
      <c r="AY691" s="241" t="s">
        <v>135</v>
      </c>
    </row>
    <row r="692" s="15" customFormat="1">
      <c r="A692" s="15"/>
      <c r="B692" s="242"/>
      <c r="C692" s="243"/>
      <c r="D692" s="222" t="s">
        <v>147</v>
      </c>
      <c r="E692" s="244" t="s">
        <v>19</v>
      </c>
      <c r="F692" s="245" t="s">
        <v>150</v>
      </c>
      <c r="G692" s="243"/>
      <c r="H692" s="246">
        <v>10</v>
      </c>
      <c r="I692" s="247"/>
      <c r="J692" s="243"/>
      <c r="K692" s="243"/>
      <c r="L692" s="248"/>
      <c r="M692" s="249"/>
      <c r="N692" s="250"/>
      <c r="O692" s="250"/>
      <c r="P692" s="250"/>
      <c r="Q692" s="250"/>
      <c r="R692" s="250"/>
      <c r="S692" s="250"/>
      <c r="T692" s="251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52" t="s">
        <v>147</v>
      </c>
      <c r="AU692" s="252" t="s">
        <v>81</v>
      </c>
      <c r="AV692" s="15" t="s">
        <v>143</v>
      </c>
      <c r="AW692" s="15" t="s">
        <v>33</v>
      </c>
      <c r="AX692" s="15" t="s">
        <v>79</v>
      </c>
      <c r="AY692" s="252" t="s">
        <v>135</v>
      </c>
    </row>
    <row r="693" s="2" customFormat="1" ht="16.5" customHeight="1">
      <c r="A693" s="40"/>
      <c r="B693" s="41"/>
      <c r="C693" s="202" t="s">
        <v>858</v>
      </c>
      <c r="D693" s="202" t="s">
        <v>138</v>
      </c>
      <c r="E693" s="203" t="s">
        <v>859</v>
      </c>
      <c r="F693" s="204" t="s">
        <v>860</v>
      </c>
      <c r="G693" s="205" t="s">
        <v>141</v>
      </c>
      <c r="H693" s="206">
        <v>10</v>
      </c>
      <c r="I693" s="207"/>
      <c r="J693" s="208">
        <f>ROUND(I693*H693,2)</f>
        <v>0</v>
      </c>
      <c r="K693" s="204" t="s">
        <v>142</v>
      </c>
      <c r="L693" s="46"/>
      <c r="M693" s="209" t="s">
        <v>19</v>
      </c>
      <c r="N693" s="210" t="s">
        <v>43</v>
      </c>
      <c r="O693" s="86"/>
      <c r="P693" s="211">
        <f>O693*H693</f>
        <v>0</v>
      </c>
      <c r="Q693" s="211">
        <v>0.00021000000000000001</v>
      </c>
      <c r="R693" s="211">
        <f>Q693*H693</f>
        <v>0.0021000000000000003</v>
      </c>
      <c r="S693" s="211">
        <v>0</v>
      </c>
      <c r="T693" s="212">
        <f>S693*H693</f>
        <v>0</v>
      </c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R693" s="213" t="s">
        <v>240</v>
      </c>
      <c r="AT693" s="213" t="s">
        <v>138</v>
      </c>
      <c r="AU693" s="213" t="s">
        <v>81</v>
      </c>
      <c r="AY693" s="19" t="s">
        <v>135</v>
      </c>
      <c r="BE693" s="214">
        <f>IF(N693="základní",J693,0)</f>
        <v>0</v>
      </c>
      <c r="BF693" s="214">
        <f>IF(N693="snížená",J693,0)</f>
        <v>0</v>
      </c>
      <c r="BG693" s="214">
        <f>IF(N693="zákl. přenesená",J693,0)</f>
        <v>0</v>
      </c>
      <c r="BH693" s="214">
        <f>IF(N693="sníž. přenesená",J693,0)</f>
        <v>0</v>
      </c>
      <c r="BI693" s="214">
        <f>IF(N693="nulová",J693,0)</f>
        <v>0</v>
      </c>
      <c r="BJ693" s="19" t="s">
        <v>79</v>
      </c>
      <c r="BK693" s="214">
        <f>ROUND(I693*H693,2)</f>
        <v>0</v>
      </c>
      <c r="BL693" s="19" t="s">
        <v>240</v>
      </c>
      <c r="BM693" s="213" t="s">
        <v>861</v>
      </c>
    </row>
    <row r="694" s="2" customFormat="1">
      <c r="A694" s="40"/>
      <c r="B694" s="41"/>
      <c r="C694" s="42"/>
      <c r="D694" s="215" t="s">
        <v>145</v>
      </c>
      <c r="E694" s="42"/>
      <c r="F694" s="216" t="s">
        <v>862</v>
      </c>
      <c r="G694" s="42"/>
      <c r="H694" s="42"/>
      <c r="I694" s="217"/>
      <c r="J694" s="42"/>
      <c r="K694" s="42"/>
      <c r="L694" s="46"/>
      <c r="M694" s="218"/>
      <c r="N694" s="219"/>
      <c r="O694" s="86"/>
      <c r="P694" s="86"/>
      <c r="Q694" s="86"/>
      <c r="R694" s="86"/>
      <c r="S694" s="86"/>
      <c r="T694" s="87"/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T694" s="19" t="s">
        <v>145</v>
      </c>
      <c r="AU694" s="19" t="s">
        <v>81</v>
      </c>
    </row>
    <row r="695" s="13" customFormat="1">
      <c r="A695" s="13"/>
      <c r="B695" s="220"/>
      <c r="C695" s="221"/>
      <c r="D695" s="222" t="s">
        <v>147</v>
      </c>
      <c r="E695" s="223" t="s">
        <v>19</v>
      </c>
      <c r="F695" s="224" t="s">
        <v>245</v>
      </c>
      <c r="G695" s="221"/>
      <c r="H695" s="223" t="s">
        <v>19</v>
      </c>
      <c r="I695" s="225"/>
      <c r="J695" s="221"/>
      <c r="K695" s="221"/>
      <c r="L695" s="226"/>
      <c r="M695" s="227"/>
      <c r="N695" s="228"/>
      <c r="O695" s="228"/>
      <c r="P695" s="228"/>
      <c r="Q695" s="228"/>
      <c r="R695" s="228"/>
      <c r="S695" s="228"/>
      <c r="T695" s="229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0" t="s">
        <v>147</v>
      </c>
      <c r="AU695" s="230" t="s">
        <v>81</v>
      </c>
      <c r="AV695" s="13" t="s">
        <v>79</v>
      </c>
      <c r="AW695" s="13" t="s">
        <v>33</v>
      </c>
      <c r="AX695" s="13" t="s">
        <v>72</v>
      </c>
      <c r="AY695" s="230" t="s">
        <v>135</v>
      </c>
    </row>
    <row r="696" s="14" customFormat="1">
      <c r="A696" s="14"/>
      <c r="B696" s="231"/>
      <c r="C696" s="232"/>
      <c r="D696" s="222" t="s">
        <v>147</v>
      </c>
      <c r="E696" s="233" t="s">
        <v>19</v>
      </c>
      <c r="F696" s="234" t="s">
        <v>857</v>
      </c>
      <c r="G696" s="232"/>
      <c r="H696" s="235">
        <v>10</v>
      </c>
      <c r="I696" s="236"/>
      <c r="J696" s="232"/>
      <c r="K696" s="232"/>
      <c r="L696" s="237"/>
      <c r="M696" s="238"/>
      <c r="N696" s="239"/>
      <c r="O696" s="239"/>
      <c r="P696" s="239"/>
      <c r="Q696" s="239"/>
      <c r="R696" s="239"/>
      <c r="S696" s="239"/>
      <c r="T696" s="240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1" t="s">
        <v>147</v>
      </c>
      <c r="AU696" s="241" t="s">
        <v>81</v>
      </c>
      <c r="AV696" s="14" t="s">
        <v>81</v>
      </c>
      <c r="AW696" s="14" t="s">
        <v>33</v>
      </c>
      <c r="AX696" s="14" t="s">
        <v>72</v>
      </c>
      <c r="AY696" s="241" t="s">
        <v>135</v>
      </c>
    </row>
    <row r="697" s="15" customFormat="1">
      <c r="A697" s="15"/>
      <c r="B697" s="242"/>
      <c r="C697" s="243"/>
      <c r="D697" s="222" t="s">
        <v>147</v>
      </c>
      <c r="E697" s="244" t="s">
        <v>19</v>
      </c>
      <c r="F697" s="245" t="s">
        <v>150</v>
      </c>
      <c r="G697" s="243"/>
      <c r="H697" s="246">
        <v>10</v>
      </c>
      <c r="I697" s="247"/>
      <c r="J697" s="243"/>
      <c r="K697" s="243"/>
      <c r="L697" s="248"/>
      <c r="M697" s="249"/>
      <c r="N697" s="250"/>
      <c r="O697" s="250"/>
      <c r="P697" s="250"/>
      <c r="Q697" s="250"/>
      <c r="R697" s="250"/>
      <c r="S697" s="250"/>
      <c r="T697" s="251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252" t="s">
        <v>147</v>
      </c>
      <c r="AU697" s="252" t="s">
        <v>81</v>
      </c>
      <c r="AV697" s="15" t="s">
        <v>143</v>
      </c>
      <c r="AW697" s="15" t="s">
        <v>33</v>
      </c>
      <c r="AX697" s="15" t="s">
        <v>79</v>
      </c>
      <c r="AY697" s="252" t="s">
        <v>135</v>
      </c>
    </row>
    <row r="698" s="2" customFormat="1" ht="21.75" customHeight="1">
      <c r="A698" s="40"/>
      <c r="B698" s="41"/>
      <c r="C698" s="202" t="s">
        <v>863</v>
      </c>
      <c r="D698" s="202" t="s">
        <v>138</v>
      </c>
      <c r="E698" s="203" t="s">
        <v>864</v>
      </c>
      <c r="F698" s="204" t="s">
        <v>865</v>
      </c>
      <c r="G698" s="205" t="s">
        <v>141</v>
      </c>
      <c r="H698" s="206">
        <v>36</v>
      </c>
      <c r="I698" s="207"/>
      <c r="J698" s="208">
        <f>ROUND(I698*H698,2)</f>
        <v>0</v>
      </c>
      <c r="K698" s="204" t="s">
        <v>142</v>
      </c>
      <c r="L698" s="46"/>
      <c r="M698" s="209" t="s">
        <v>19</v>
      </c>
      <c r="N698" s="210" t="s">
        <v>43</v>
      </c>
      <c r="O698" s="86"/>
      <c r="P698" s="211">
        <f>O698*H698</f>
        <v>0</v>
      </c>
      <c r="Q698" s="211">
        <v>6.9999999999999994E-05</v>
      </c>
      <c r="R698" s="211">
        <f>Q698*H698</f>
        <v>0.0025199999999999997</v>
      </c>
      <c r="S698" s="211">
        <v>0</v>
      </c>
      <c r="T698" s="212">
        <f>S698*H698</f>
        <v>0</v>
      </c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R698" s="213" t="s">
        <v>240</v>
      </c>
      <c r="AT698" s="213" t="s">
        <v>138</v>
      </c>
      <c r="AU698" s="213" t="s">
        <v>81</v>
      </c>
      <c r="AY698" s="19" t="s">
        <v>135</v>
      </c>
      <c r="BE698" s="214">
        <f>IF(N698="základní",J698,0)</f>
        <v>0</v>
      </c>
      <c r="BF698" s="214">
        <f>IF(N698="snížená",J698,0)</f>
        <v>0</v>
      </c>
      <c r="BG698" s="214">
        <f>IF(N698="zákl. přenesená",J698,0)</f>
        <v>0</v>
      </c>
      <c r="BH698" s="214">
        <f>IF(N698="sníž. přenesená",J698,0)</f>
        <v>0</v>
      </c>
      <c r="BI698" s="214">
        <f>IF(N698="nulová",J698,0)</f>
        <v>0</v>
      </c>
      <c r="BJ698" s="19" t="s">
        <v>79</v>
      </c>
      <c r="BK698" s="214">
        <f>ROUND(I698*H698,2)</f>
        <v>0</v>
      </c>
      <c r="BL698" s="19" t="s">
        <v>240</v>
      </c>
      <c r="BM698" s="213" t="s">
        <v>866</v>
      </c>
    </row>
    <row r="699" s="2" customFormat="1">
      <c r="A699" s="40"/>
      <c r="B699" s="41"/>
      <c r="C699" s="42"/>
      <c r="D699" s="215" t="s">
        <v>145</v>
      </c>
      <c r="E699" s="42"/>
      <c r="F699" s="216" t="s">
        <v>867</v>
      </c>
      <c r="G699" s="42"/>
      <c r="H699" s="42"/>
      <c r="I699" s="217"/>
      <c r="J699" s="42"/>
      <c r="K699" s="42"/>
      <c r="L699" s="46"/>
      <c r="M699" s="218"/>
      <c r="N699" s="219"/>
      <c r="O699" s="86"/>
      <c r="P699" s="86"/>
      <c r="Q699" s="86"/>
      <c r="R699" s="86"/>
      <c r="S699" s="86"/>
      <c r="T699" s="87"/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T699" s="19" t="s">
        <v>145</v>
      </c>
      <c r="AU699" s="19" t="s">
        <v>81</v>
      </c>
    </row>
    <row r="700" s="13" customFormat="1">
      <c r="A700" s="13"/>
      <c r="B700" s="220"/>
      <c r="C700" s="221"/>
      <c r="D700" s="222" t="s">
        <v>147</v>
      </c>
      <c r="E700" s="223" t="s">
        <v>19</v>
      </c>
      <c r="F700" s="224" t="s">
        <v>868</v>
      </c>
      <c r="G700" s="221"/>
      <c r="H700" s="223" t="s">
        <v>19</v>
      </c>
      <c r="I700" s="225"/>
      <c r="J700" s="221"/>
      <c r="K700" s="221"/>
      <c r="L700" s="226"/>
      <c r="M700" s="227"/>
      <c r="N700" s="228"/>
      <c r="O700" s="228"/>
      <c r="P700" s="228"/>
      <c r="Q700" s="228"/>
      <c r="R700" s="228"/>
      <c r="S700" s="228"/>
      <c r="T700" s="229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0" t="s">
        <v>147</v>
      </c>
      <c r="AU700" s="230" t="s">
        <v>81</v>
      </c>
      <c r="AV700" s="13" t="s">
        <v>79</v>
      </c>
      <c r="AW700" s="13" t="s">
        <v>33</v>
      </c>
      <c r="AX700" s="13" t="s">
        <v>72</v>
      </c>
      <c r="AY700" s="230" t="s">
        <v>135</v>
      </c>
    </row>
    <row r="701" s="14" customFormat="1">
      <c r="A701" s="14"/>
      <c r="B701" s="231"/>
      <c r="C701" s="232"/>
      <c r="D701" s="222" t="s">
        <v>147</v>
      </c>
      <c r="E701" s="233" t="s">
        <v>19</v>
      </c>
      <c r="F701" s="234" t="s">
        <v>869</v>
      </c>
      <c r="G701" s="232"/>
      <c r="H701" s="235">
        <v>36</v>
      </c>
      <c r="I701" s="236"/>
      <c r="J701" s="232"/>
      <c r="K701" s="232"/>
      <c r="L701" s="237"/>
      <c r="M701" s="238"/>
      <c r="N701" s="239"/>
      <c r="O701" s="239"/>
      <c r="P701" s="239"/>
      <c r="Q701" s="239"/>
      <c r="R701" s="239"/>
      <c r="S701" s="239"/>
      <c r="T701" s="240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1" t="s">
        <v>147</v>
      </c>
      <c r="AU701" s="241" t="s">
        <v>81</v>
      </c>
      <c r="AV701" s="14" t="s">
        <v>81</v>
      </c>
      <c r="AW701" s="14" t="s">
        <v>33</v>
      </c>
      <c r="AX701" s="14" t="s">
        <v>72</v>
      </c>
      <c r="AY701" s="241" t="s">
        <v>135</v>
      </c>
    </row>
    <row r="702" s="15" customFormat="1">
      <c r="A702" s="15"/>
      <c r="B702" s="242"/>
      <c r="C702" s="243"/>
      <c r="D702" s="222" t="s">
        <v>147</v>
      </c>
      <c r="E702" s="244" t="s">
        <v>19</v>
      </c>
      <c r="F702" s="245" t="s">
        <v>150</v>
      </c>
      <c r="G702" s="243"/>
      <c r="H702" s="246">
        <v>36</v>
      </c>
      <c r="I702" s="247"/>
      <c r="J702" s="243"/>
      <c r="K702" s="243"/>
      <c r="L702" s="248"/>
      <c r="M702" s="249"/>
      <c r="N702" s="250"/>
      <c r="O702" s="250"/>
      <c r="P702" s="250"/>
      <c r="Q702" s="250"/>
      <c r="R702" s="250"/>
      <c r="S702" s="250"/>
      <c r="T702" s="251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T702" s="252" t="s">
        <v>147</v>
      </c>
      <c r="AU702" s="252" t="s">
        <v>81</v>
      </c>
      <c r="AV702" s="15" t="s">
        <v>143</v>
      </c>
      <c r="AW702" s="15" t="s">
        <v>33</v>
      </c>
      <c r="AX702" s="15" t="s">
        <v>79</v>
      </c>
      <c r="AY702" s="252" t="s">
        <v>135</v>
      </c>
    </row>
    <row r="703" s="2" customFormat="1" ht="16.5" customHeight="1">
      <c r="A703" s="40"/>
      <c r="B703" s="41"/>
      <c r="C703" s="202" t="s">
        <v>870</v>
      </c>
      <c r="D703" s="202" t="s">
        <v>138</v>
      </c>
      <c r="E703" s="203" t="s">
        <v>871</v>
      </c>
      <c r="F703" s="204" t="s">
        <v>872</v>
      </c>
      <c r="G703" s="205" t="s">
        <v>141</v>
      </c>
      <c r="H703" s="206">
        <v>36</v>
      </c>
      <c r="I703" s="207"/>
      <c r="J703" s="208">
        <f>ROUND(I703*H703,2)</f>
        <v>0</v>
      </c>
      <c r="K703" s="204" t="s">
        <v>142</v>
      </c>
      <c r="L703" s="46"/>
      <c r="M703" s="209" t="s">
        <v>19</v>
      </c>
      <c r="N703" s="210" t="s">
        <v>43</v>
      </c>
      <c r="O703" s="86"/>
      <c r="P703" s="211">
        <f>O703*H703</f>
        <v>0</v>
      </c>
      <c r="Q703" s="211">
        <v>6.0000000000000002E-05</v>
      </c>
      <c r="R703" s="211">
        <f>Q703*H703</f>
        <v>0.00216</v>
      </c>
      <c r="S703" s="211">
        <v>0</v>
      </c>
      <c r="T703" s="212">
        <f>S703*H703</f>
        <v>0</v>
      </c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R703" s="213" t="s">
        <v>240</v>
      </c>
      <c r="AT703" s="213" t="s">
        <v>138</v>
      </c>
      <c r="AU703" s="213" t="s">
        <v>81</v>
      </c>
      <c r="AY703" s="19" t="s">
        <v>135</v>
      </c>
      <c r="BE703" s="214">
        <f>IF(N703="základní",J703,0)</f>
        <v>0</v>
      </c>
      <c r="BF703" s="214">
        <f>IF(N703="snížená",J703,0)</f>
        <v>0</v>
      </c>
      <c r="BG703" s="214">
        <f>IF(N703="zákl. přenesená",J703,0)</f>
        <v>0</v>
      </c>
      <c r="BH703" s="214">
        <f>IF(N703="sníž. přenesená",J703,0)</f>
        <v>0</v>
      </c>
      <c r="BI703" s="214">
        <f>IF(N703="nulová",J703,0)</f>
        <v>0</v>
      </c>
      <c r="BJ703" s="19" t="s">
        <v>79</v>
      </c>
      <c r="BK703" s="214">
        <f>ROUND(I703*H703,2)</f>
        <v>0</v>
      </c>
      <c r="BL703" s="19" t="s">
        <v>240</v>
      </c>
      <c r="BM703" s="213" t="s">
        <v>873</v>
      </c>
    </row>
    <row r="704" s="2" customFormat="1">
      <c r="A704" s="40"/>
      <c r="B704" s="41"/>
      <c r="C704" s="42"/>
      <c r="D704" s="215" t="s">
        <v>145</v>
      </c>
      <c r="E704" s="42"/>
      <c r="F704" s="216" t="s">
        <v>874</v>
      </c>
      <c r="G704" s="42"/>
      <c r="H704" s="42"/>
      <c r="I704" s="217"/>
      <c r="J704" s="42"/>
      <c r="K704" s="42"/>
      <c r="L704" s="46"/>
      <c r="M704" s="218"/>
      <c r="N704" s="219"/>
      <c r="O704" s="86"/>
      <c r="P704" s="86"/>
      <c r="Q704" s="86"/>
      <c r="R704" s="86"/>
      <c r="S704" s="86"/>
      <c r="T704" s="87"/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T704" s="19" t="s">
        <v>145</v>
      </c>
      <c r="AU704" s="19" t="s">
        <v>81</v>
      </c>
    </row>
    <row r="705" s="13" customFormat="1">
      <c r="A705" s="13"/>
      <c r="B705" s="220"/>
      <c r="C705" s="221"/>
      <c r="D705" s="222" t="s">
        <v>147</v>
      </c>
      <c r="E705" s="223" t="s">
        <v>19</v>
      </c>
      <c r="F705" s="224" t="s">
        <v>868</v>
      </c>
      <c r="G705" s="221"/>
      <c r="H705" s="223" t="s">
        <v>19</v>
      </c>
      <c r="I705" s="225"/>
      <c r="J705" s="221"/>
      <c r="K705" s="221"/>
      <c r="L705" s="226"/>
      <c r="M705" s="227"/>
      <c r="N705" s="228"/>
      <c r="O705" s="228"/>
      <c r="P705" s="228"/>
      <c r="Q705" s="228"/>
      <c r="R705" s="228"/>
      <c r="S705" s="228"/>
      <c r="T705" s="229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0" t="s">
        <v>147</v>
      </c>
      <c r="AU705" s="230" t="s">
        <v>81</v>
      </c>
      <c r="AV705" s="13" t="s">
        <v>79</v>
      </c>
      <c r="AW705" s="13" t="s">
        <v>33</v>
      </c>
      <c r="AX705" s="13" t="s">
        <v>72</v>
      </c>
      <c r="AY705" s="230" t="s">
        <v>135</v>
      </c>
    </row>
    <row r="706" s="14" customFormat="1">
      <c r="A706" s="14"/>
      <c r="B706" s="231"/>
      <c r="C706" s="232"/>
      <c r="D706" s="222" t="s">
        <v>147</v>
      </c>
      <c r="E706" s="233" t="s">
        <v>19</v>
      </c>
      <c r="F706" s="234" t="s">
        <v>869</v>
      </c>
      <c r="G706" s="232"/>
      <c r="H706" s="235">
        <v>36</v>
      </c>
      <c r="I706" s="236"/>
      <c r="J706" s="232"/>
      <c r="K706" s="232"/>
      <c r="L706" s="237"/>
      <c r="M706" s="238"/>
      <c r="N706" s="239"/>
      <c r="O706" s="239"/>
      <c r="P706" s="239"/>
      <c r="Q706" s="239"/>
      <c r="R706" s="239"/>
      <c r="S706" s="239"/>
      <c r="T706" s="240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1" t="s">
        <v>147</v>
      </c>
      <c r="AU706" s="241" t="s">
        <v>81</v>
      </c>
      <c r="AV706" s="14" t="s">
        <v>81</v>
      </c>
      <c r="AW706" s="14" t="s">
        <v>33</v>
      </c>
      <c r="AX706" s="14" t="s">
        <v>72</v>
      </c>
      <c r="AY706" s="241" t="s">
        <v>135</v>
      </c>
    </row>
    <row r="707" s="15" customFormat="1">
      <c r="A707" s="15"/>
      <c r="B707" s="242"/>
      <c r="C707" s="243"/>
      <c r="D707" s="222" t="s">
        <v>147</v>
      </c>
      <c r="E707" s="244" t="s">
        <v>19</v>
      </c>
      <c r="F707" s="245" t="s">
        <v>150</v>
      </c>
      <c r="G707" s="243"/>
      <c r="H707" s="246">
        <v>36</v>
      </c>
      <c r="I707" s="247"/>
      <c r="J707" s="243"/>
      <c r="K707" s="243"/>
      <c r="L707" s="248"/>
      <c r="M707" s="249"/>
      <c r="N707" s="250"/>
      <c r="O707" s="250"/>
      <c r="P707" s="250"/>
      <c r="Q707" s="250"/>
      <c r="R707" s="250"/>
      <c r="S707" s="250"/>
      <c r="T707" s="251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T707" s="252" t="s">
        <v>147</v>
      </c>
      <c r="AU707" s="252" t="s">
        <v>81</v>
      </c>
      <c r="AV707" s="15" t="s">
        <v>143</v>
      </c>
      <c r="AW707" s="15" t="s">
        <v>33</v>
      </c>
      <c r="AX707" s="15" t="s">
        <v>79</v>
      </c>
      <c r="AY707" s="252" t="s">
        <v>135</v>
      </c>
    </row>
    <row r="708" s="2" customFormat="1" ht="16.5" customHeight="1">
      <c r="A708" s="40"/>
      <c r="B708" s="41"/>
      <c r="C708" s="202" t="s">
        <v>875</v>
      </c>
      <c r="D708" s="202" t="s">
        <v>138</v>
      </c>
      <c r="E708" s="203" t="s">
        <v>876</v>
      </c>
      <c r="F708" s="204" t="s">
        <v>877</v>
      </c>
      <c r="G708" s="205" t="s">
        <v>141</v>
      </c>
      <c r="H708" s="206">
        <v>36</v>
      </c>
      <c r="I708" s="207"/>
      <c r="J708" s="208">
        <f>ROUND(I708*H708,2)</f>
        <v>0</v>
      </c>
      <c r="K708" s="204" t="s">
        <v>142</v>
      </c>
      <c r="L708" s="46"/>
      <c r="M708" s="209" t="s">
        <v>19</v>
      </c>
      <c r="N708" s="210" t="s">
        <v>43</v>
      </c>
      <c r="O708" s="86"/>
      <c r="P708" s="211">
        <f>O708*H708</f>
        <v>0</v>
      </c>
      <c r="Q708" s="211">
        <v>0</v>
      </c>
      <c r="R708" s="211">
        <f>Q708*H708</f>
        <v>0</v>
      </c>
      <c r="S708" s="211">
        <v>0</v>
      </c>
      <c r="T708" s="212">
        <f>S708*H708</f>
        <v>0</v>
      </c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R708" s="213" t="s">
        <v>240</v>
      </c>
      <c r="AT708" s="213" t="s">
        <v>138</v>
      </c>
      <c r="AU708" s="213" t="s">
        <v>81</v>
      </c>
      <c r="AY708" s="19" t="s">
        <v>135</v>
      </c>
      <c r="BE708" s="214">
        <f>IF(N708="základní",J708,0)</f>
        <v>0</v>
      </c>
      <c r="BF708" s="214">
        <f>IF(N708="snížená",J708,0)</f>
        <v>0</v>
      </c>
      <c r="BG708" s="214">
        <f>IF(N708="zákl. přenesená",J708,0)</f>
        <v>0</v>
      </c>
      <c r="BH708" s="214">
        <f>IF(N708="sníž. přenesená",J708,0)</f>
        <v>0</v>
      </c>
      <c r="BI708" s="214">
        <f>IF(N708="nulová",J708,0)</f>
        <v>0</v>
      </c>
      <c r="BJ708" s="19" t="s">
        <v>79</v>
      </c>
      <c r="BK708" s="214">
        <f>ROUND(I708*H708,2)</f>
        <v>0</v>
      </c>
      <c r="BL708" s="19" t="s">
        <v>240</v>
      </c>
      <c r="BM708" s="213" t="s">
        <v>878</v>
      </c>
    </row>
    <row r="709" s="2" customFormat="1">
      <c r="A709" s="40"/>
      <c r="B709" s="41"/>
      <c r="C709" s="42"/>
      <c r="D709" s="215" t="s">
        <v>145</v>
      </c>
      <c r="E709" s="42"/>
      <c r="F709" s="216" t="s">
        <v>879</v>
      </c>
      <c r="G709" s="42"/>
      <c r="H709" s="42"/>
      <c r="I709" s="217"/>
      <c r="J709" s="42"/>
      <c r="K709" s="42"/>
      <c r="L709" s="46"/>
      <c r="M709" s="218"/>
      <c r="N709" s="219"/>
      <c r="O709" s="86"/>
      <c r="P709" s="86"/>
      <c r="Q709" s="86"/>
      <c r="R709" s="86"/>
      <c r="S709" s="86"/>
      <c r="T709" s="87"/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T709" s="19" t="s">
        <v>145</v>
      </c>
      <c r="AU709" s="19" t="s">
        <v>81</v>
      </c>
    </row>
    <row r="710" s="13" customFormat="1">
      <c r="A710" s="13"/>
      <c r="B710" s="220"/>
      <c r="C710" s="221"/>
      <c r="D710" s="222" t="s">
        <v>147</v>
      </c>
      <c r="E710" s="223" t="s">
        <v>19</v>
      </c>
      <c r="F710" s="224" t="s">
        <v>868</v>
      </c>
      <c r="G710" s="221"/>
      <c r="H710" s="223" t="s">
        <v>19</v>
      </c>
      <c r="I710" s="225"/>
      <c r="J710" s="221"/>
      <c r="K710" s="221"/>
      <c r="L710" s="226"/>
      <c r="M710" s="227"/>
      <c r="N710" s="228"/>
      <c r="O710" s="228"/>
      <c r="P710" s="228"/>
      <c r="Q710" s="228"/>
      <c r="R710" s="228"/>
      <c r="S710" s="228"/>
      <c r="T710" s="229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0" t="s">
        <v>147</v>
      </c>
      <c r="AU710" s="230" t="s">
        <v>81</v>
      </c>
      <c r="AV710" s="13" t="s">
        <v>79</v>
      </c>
      <c r="AW710" s="13" t="s">
        <v>33</v>
      </c>
      <c r="AX710" s="13" t="s">
        <v>72</v>
      </c>
      <c r="AY710" s="230" t="s">
        <v>135</v>
      </c>
    </row>
    <row r="711" s="14" customFormat="1">
      <c r="A711" s="14"/>
      <c r="B711" s="231"/>
      <c r="C711" s="232"/>
      <c r="D711" s="222" t="s">
        <v>147</v>
      </c>
      <c r="E711" s="233" t="s">
        <v>19</v>
      </c>
      <c r="F711" s="234" t="s">
        <v>869</v>
      </c>
      <c r="G711" s="232"/>
      <c r="H711" s="235">
        <v>36</v>
      </c>
      <c r="I711" s="236"/>
      <c r="J711" s="232"/>
      <c r="K711" s="232"/>
      <c r="L711" s="237"/>
      <c r="M711" s="238"/>
      <c r="N711" s="239"/>
      <c r="O711" s="239"/>
      <c r="P711" s="239"/>
      <c r="Q711" s="239"/>
      <c r="R711" s="239"/>
      <c r="S711" s="239"/>
      <c r="T711" s="240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1" t="s">
        <v>147</v>
      </c>
      <c r="AU711" s="241" t="s">
        <v>81</v>
      </c>
      <c r="AV711" s="14" t="s">
        <v>81</v>
      </c>
      <c r="AW711" s="14" t="s">
        <v>33</v>
      </c>
      <c r="AX711" s="14" t="s">
        <v>72</v>
      </c>
      <c r="AY711" s="241" t="s">
        <v>135</v>
      </c>
    </row>
    <row r="712" s="15" customFormat="1">
      <c r="A712" s="15"/>
      <c r="B712" s="242"/>
      <c r="C712" s="243"/>
      <c r="D712" s="222" t="s">
        <v>147</v>
      </c>
      <c r="E712" s="244" t="s">
        <v>19</v>
      </c>
      <c r="F712" s="245" t="s">
        <v>150</v>
      </c>
      <c r="G712" s="243"/>
      <c r="H712" s="246">
        <v>36</v>
      </c>
      <c r="I712" s="247"/>
      <c r="J712" s="243"/>
      <c r="K712" s="243"/>
      <c r="L712" s="248"/>
      <c r="M712" s="249"/>
      <c r="N712" s="250"/>
      <c r="O712" s="250"/>
      <c r="P712" s="250"/>
      <c r="Q712" s="250"/>
      <c r="R712" s="250"/>
      <c r="S712" s="250"/>
      <c r="T712" s="251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52" t="s">
        <v>147</v>
      </c>
      <c r="AU712" s="252" t="s">
        <v>81</v>
      </c>
      <c r="AV712" s="15" t="s">
        <v>143</v>
      </c>
      <c r="AW712" s="15" t="s">
        <v>33</v>
      </c>
      <c r="AX712" s="15" t="s">
        <v>79</v>
      </c>
      <c r="AY712" s="252" t="s">
        <v>135</v>
      </c>
    </row>
    <row r="713" s="2" customFormat="1" ht="16.5" customHeight="1">
      <c r="A713" s="40"/>
      <c r="B713" s="41"/>
      <c r="C713" s="202" t="s">
        <v>880</v>
      </c>
      <c r="D713" s="202" t="s">
        <v>138</v>
      </c>
      <c r="E713" s="203" t="s">
        <v>881</v>
      </c>
      <c r="F713" s="204" t="s">
        <v>882</v>
      </c>
      <c r="G713" s="205" t="s">
        <v>141</v>
      </c>
      <c r="H713" s="206">
        <v>36</v>
      </c>
      <c r="I713" s="207"/>
      <c r="J713" s="208">
        <f>ROUND(I713*H713,2)</f>
        <v>0</v>
      </c>
      <c r="K713" s="204" t="s">
        <v>142</v>
      </c>
      <c r="L713" s="46"/>
      <c r="M713" s="209" t="s">
        <v>19</v>
      </c>
      <c r="N713" s="210" t="s">
        <v>43</v>
      </c>
      <c r="O713" s="86"/>
      <c r="P713" s="211">
        <f>O713*H713</f>
        <v>0</v>
      </c>
      <c r="Q713" s="211">
        <v>0.00013999999999999999</v>
      </c>
      <c r="R713" s="211">
        <f>Q713*H713</f>
        <v>0.0050399999999999993</v>
      </c>
      <c r="S713" s="211">
        <v>0</v>
      </c>
      <c r="T713" s="212">
        <f>S713*H713</f>
        <v>0</v>
      </c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R713" s="213" t="s">
        <v>240</v>
      </c>
      <c r="AT713" s="213" t="s">
        <v>138</v>
      </c>
      <c r="AU713" s="213" t="s">
        <v>81</v>
      </c>
      <c r="AY713" s="19" t="s">
        <v>135</v>
      </c>
      <c r="BE713" s="214">
        <f>IF(N713="základní",J713,0)</f>
        <v>0</v>
      </c>
      <c r="BF713" s="214">
        <f>IF(N713="snížená",J713,0)</f>
        <v>0</v>
      </c>
      <c r="BG713" s="214">
        <f>IF(N713="zákl. přenesená",J713,0)</f>
        <v>0</v>
      </c>
      <c r="BH713" s="214">
        <f>IF(N713="sníž. přenesená",J713,0)</f>
        <v>0</v>
      </c>
      <c r="BI713" s="214">
        <f>IF(N713="nulová",J713,0)</f>
        <v>0</v>
      </c>
      <c r="BJ713" s="19" t="s">
        <v>79</v>
      </c>
      <c r="BK713" s="214">
        <f>ROUND(I713*H713,2)</f>
        <v>0</v>
      </c>
      <c r="BL713" s="19" t="s">
        <v>240</v>
      </c>
      <c r="BM713" s="213" t="s">
        <v>883</v>
      </c>
    </row>
    <row r="714" s="2" customFormat="1">
      <c r="A714" s="40"/>
      <c r="B714" s="41"/>
      <c r="C714" s="42"/>
      <c r="D714" s="215" t="s">
        <v>145</v>
      </c>
      <c r="E714" s="42"/>
      <c r="F714" s="216" t="s">
        <v>884</v>
      </c>
      <c r="G714" s="42"/>
      <c r="H714" s="42"/>
      <c r="I714" s="217"/>
      <c r="J714" s="42"/>
      <c r="K714" s="42"/>
      <c r="L714" s="46"/>
      <c r="M714" s="218"/>
      <c r="N714" s="219"/>
      <c r="O714" s="86"/>
      <c r="P714" s="86"/>
      <c r="Q714" s="86"/>
      <c r="R714" s="86"/>
      <c r="S714" s="86"/>
      <c r="T714" s="87"/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T714" s="19" t="s">
        <v>145</v>
      </c>
      <c r="AU714" s="19" t="s">
        <v>81</v>
      </c>
    </row>
    <row r="715" s="13" customFormat="1">
      <c r="A715" s="13"/>
      <c r="B715" s="220"/>
      <c r="C715" s="221"/>
      <c r="D715" s="222" t="s">
        <v>147</v>
      </c>
      <c r="E715" s="223" t="s">
        <v>19</v>
      </c>
      <c r="F715" s="224" t="s">
        <v>868</v>
      </c>
      <c r="G715" s="221"/>
      <c r="H715" s="223" t="s">
        <v>19</v>
      </c>
      <c r="I715" s="225"/>
      <c r="J715" s="221"/>
      <c r="K715" s="221"/>
      <c r="L715" s="226"/>
      <c r="M715" s="227"/>
      <c r="N715" s="228"/>
      <c r="O715" s="228"/>
      <c r="P715" s="228"/>
      <c r="Q715" s="228"/>
      <c r="R715" s="228"/>
      <c r="S715" s="228"/>
      <c r="T715" s="229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0" t="s">
        <v>147</v>
      </c>
      <c r="AU715" s="230" t="s">
        <v>81</v>
      </c>
      <c r="AV715" s="13" t="s">
        <v>79</v>
      </c>
      <c r="AW715" s="13" t="s">
        <v>33</v>
      </c>
      <c r="AX715" s="13" t="s">
        <v>72</v>
      </c>
      <c r="AY715" s="230" t="s">
        <v>135</v>
      </c>
    </row>
    <row r="716" s="14" customFormat="1">
      <c r="A716" s="14"/>
      <c r="B716" s="231"/>
      <c r="C716" s="232"/>
      <c r="D716" s="222" t="s">
        <v>147</v>
      </c>
      <c r="E716" s="233" t="s">
        <v>19</v>
      </c>
      <c r="F716" s="234" t="s">
        <v>869</v>
      </c>
      <c r="G716" s="232"/>
      <c r="H716" s="235">
        <v>36</v>
      </c>
      <c r="I716" s="236"/>
      <c r="J716" s="232"/>
      <c r="K716" s="232"/>
      <c r="L716" s="237"/>
      <c r="M716" s="238"/>
      <c r="N716" s="239"/>
      <c r="O716" s="239"/>
      <c r="P716" s="239"/>
      <c r="Q716" s="239"/>
      <c r="R716" s="239"/>
      <c r="S716" s="239"/>
      <c r="T716" s="240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41" t="s">
        <v>147</v>
      </c>
      <c r="AU716" s="241" t="s">
        <v>81</v>
      </c>
      <c r="AV716" s="14" t="s">
        <v>81</v>
      </c>
      <c r="AW716" s="14" t="s">
        <v>33</v>
      </c>
      <c r="AX716" s="14" t="s">
        <v>72</v>
      </c>
      <c r="AY716" s="241" t="s">
        <v>135</v>
      </c>
    </row>
    <row r="717" s="15" customFormat="1">
      <c r="A717" s="15"/>
      <c r="B717" s="242"/>
      <c r="C717" s="243"/>
      <c r="D717" s="222" t="s">
        <v>147</v>
      </c>
      <c r="E717" s="244" t="s">
        <v>19</v>
      </c>
      <c r="F717" s="245" t="s">
        <v>150</v>
      </c>
      <c r="G717" s="243"/>
      <c r="H717" s="246">
        <v>36</v>
      </c>
      <c r="I717" s="247"/>
      <c r="J717" s="243"/>
      <c r="K717" s="243"/>
      <c r="L717" s="248"/>
      <c r="M717" s="249"/>
      <c r="N717" s="250"/>
      <c r="O717" s="250"/>
      <c r="P717" s="250"/>
      <c r="Q717" s="250"/>
      <c r="R717" s="250"/>
      <c r="S717" s="250"/>
      <c r="T717" s="251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52" t="s">
        <v>147</v>
      </c>
      <c r="AU717" s="252" t="s">
        <v>81</v>
      </c>
      <c r="AV717" s="15" t="s">
        <v>143</v>
      </c>
      <c r="AW717" s="15" t="s">
        <v>33</v>
      </c>
      <c r="AX717" s="15" t="s">
        <v>79</v>
      </c>
      <c r="AY717" s="252" t="s">
        <v>135</v>
      </c>
    </row>
    <row r="718" s="2" customFormat="1" ht="16.5" customHeight="1">
      <c r="A718" s="40"/>
      <c r="B718" s="41"/>
      <c r="C718" s="202" t="s">
        <v>885</v>
      </c>
      <c r="D718" s="202" t="s">
        <v>138</v>
      </c>
      <c r="E718" s="203" t="s">
        <v>886</v>
      </c>
      <c r="F718" s="204" t="s">
        <v>887</v>
      </c>
      <c r="G718" s="205" t="s">
        <v>141</v>
      </c>
      <c r="H718" s="206">
        <v>36</v>
      </c>
      <c r="I718" s="207"/>
      <c r="J718" s="208">
        <f>ROUND(I718*H718,2)</f>
        <v>0</v>
      </c>
      <c r="K718" s="204" t="s">
        <v>142</v>
      </c>
      <c r="L718" s="46"/>
      <c r="M718" s="209" t="s">
        <v>19</v>
      </c>
      <c r="N718" s="210" t="s">
        <v>43</v>
      </c>
      <c r="O718" s="86"/>
      <c r="P718" s="211">
        <f>O718*H718</f>
        <v>0</v>
      </c>
      <c r="Q718" s="211">
        <v>0.00013999999999999999</v>
      </c>
      <c r="R718" s="211">
        <f>Q718*H718</f>
        <v>0.0050399999999999993</v>
      </c>
      <c r="S718" s="211">
        <v>0</v>
      </c>
      <c r="T718" s="212">
        <f>S718*H718</f>
        <v>0</v>
      </c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R718" s="213" t="s">
        <v>240</v>
      </c>
      <c r="AT718" s="213" t="s">
        <v>138</v>
      </c>
      <c r="AU718" s="213" t="s">
        <v>81</v>
      </c>
      <c r="AY718" s="19" t="s">
        <v>135</v>
      </c>
      <c r="BE718" s="214">
        <f>IF(N718="základní",J718,0)</f>
        <v>0</v>
      </c>
      <c r="BF718" s="214">
        <f>IF(N718="snížená",J718,0)</f>
        <v>0</v>
      </c>
      <c r="BG718" s="214">
        <f>IF(N718="zákl. přenesená",J718,0)</f>
        <v>0</v>
      </c>
      <c r="BH718" s="214">
        <f>IF(N718="sníž. přenesená",J718,0)</f>
        <v>0</v>
      </c>
      <c r="BI718" s="214">
        <f>IF(N718="nulová",J718,0)</f>
        <v>0</v>
      </c>
      <c r="BJ718" s="19" t="s">
        <v>79</v>
      </c>
      <c r="BK718" s="214">
        <f>ROUND(I718*H718,2)</f>
        <v>0</v>
      </c>
      <c r="BL718" s="19" t="s">
        <v>240</v>
      </c>
      <c r="BM718" s="213" t="s">
        <v>888</v>
      </c>
    </row>
    <row r="719" s="2" customFormat="1">
      <c r="A719" s="40"/>
      <c r="B719" s="41"/>
      <c r="C719" s="42"/>
      <c r="D719" s="215" t="s">
        <v>145</v>
      </c>
      <c r="E719" s="42"/>
      <c r="F719" s="216" t="s">
        <v>889</v>
      </c>
      <c r="G719" s="42"/>
      <c r="H719" s="42"/>
      <c r="I719" s="217"/>
      <c r="J719" s="42"/>
      <c r="K719" s="42"/>
      <c r="L719" s="46"/>
      <c r="M719" s="218"/>
      <c r="N719" s="219"/>
      <c r="O719" s="86"/>
      <c r="P719" s="86"/>
      <c r="Q719" s="86"/>
      <c r="R719" s="86"/>
      <c r="S719" s="86"/>
      <c r="T719" s="87"/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T719" s="19" t="s">
        <v>145</v>
      </c>
      <c r="AU719" s="19" t="s">
        <v>81</v>
      </c>
    </row>
    <row r="720" s="13" customFormat="1">
      <c r="A720" s="13"/>
      <c r="B720" s="220"/>
      <c r="C720" s="221"/>
      <c r="D720" s="222" t="s">
        <v>147</v>
      </c>
      <c r="E720" s="223" t="s">
        <v>19</v>
      </c>
      <c r="F720" s="224" t="s">
        <v>868</v>
      </c>
      <c r="G720" s="221"/>
      <c r="H720" s="223" t="s">
        <v>19</v>
      </c>
      <c r="I720" s="225"/>
      <c r="J720" s="221"/>
      <c r="K720" s="221"/>
      <c r="L720" s="226"/>
      <c r="M720" s="227"/>
      <c r="N720" s="228"/>
      <c r="O720" s="228"/>
      <c r="P720" s="228"/>
      <c r="Q720" s="228"/>
      <c r="R720" s="228"/>
      <c r="S720" s="228"/>
      <c r="T720" s="229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0" t="s">
        <v>147</v>
      </c>
      <c r="AU720" s="230" t="s">
        <v>81</v>
      </c>
      <c r="AV720" s="13" t="s">
        <v>79</v>
      </c>
      <c r="AW720" s="13" t="s">
        <v>33</v>
      </c>
      <c r="AX720" s="13" t="s">
        <v>72</v>
      </c>
      <c r="AY720" s="230" t="s">
        <v>135</v>
      </c>
    </row>
    <row r="721" s="14" customFormat="1">
      <c r="A721" s="14"/>
      <c r="B721" s="231"/>
      <c r="C721" s="232"/>
      <c r="D721" s="222" t="s">
        <v>147</v>
      </c>
      <c r="E721" s="233" t="s">
        <v>19</v>
      </c>
      <c r="F721" s="234" t="s">
        <v>869</v>
      </c>
      <c r="G721" s="232"/>
      <c r="H721" s="235">
        <v>36</v>
      </c>
      <c r="I721" s="236"/>
      <c r="J721" s="232"/>
      <c r="K721" s="232"/>
      <c r="L721" s="237"/>
      <c r="M721" s="238"/>
      <c r="N721" s="239"/>
      <c r="O721" s="239"/>
      <c r="P721" s="239"/>
      <c r="Q721" s="239"/>
      <c r="R721" s="239"/>
      <c r="S721" s="239"/>
      <c r="T721" s="240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41" t="s">
        <v>147</v>
      </c>
      <c r="AU721" s="241" t="s">
        <v>81</v>
      </c>
      <c r="AV721" s="14" t="s">
        <v>81</v>
      </c>
      <c r="AW721" s="14" t="s">
        <v>33</v>
      </c>
      <c r="AX721" s="14" t="s">
        <v>72</v>
      </c>
      <c r="AY721" s="241" t="s">
        <v>135</v>
      </c>
    </row>
    <row r="722" s="15" customFormat="1">
      <c r="A722" s="15"/>
      <c r="B722" s="242"/>
      <c r="C722" s="243"/>
      <c r="D722" s="222" t="s">
        <v>147</v>
      </c>
      <c r="E722" s="244" t="s">
        <v>19</v>
      </c>
      <c r="F722" s="245" t="s">
        <v>150</v>
      </c>
      <c r="G722" s="243"/>
      <c r="H722" s="246">
        <v>36</v>
      </c>
      <c r="I722" s="247"/>
      <c r="J722" s="243"/>
      <c r="K722" s="243"/>
      <c r="L722" s="248"/>
      <c r="M722" s="249"/>
      <c r="N722" s="250"/>
      <c r="O722" s="250"/>
      <c r="P722" s="250"/>
      <c r="Q722" s="250"/>
      <c r="R722" s="250"/>
      <c r="S722" s="250"/>
      <c r="T722" s="251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52" t="s">
        <v>147</v>
      </c>
      <c r="AU722" s="252" t="s">
        <v>81</v>
      </c>
      <c r="AV722" s="15" t="s">
        <v>143</v>
      </c>
      <c r="AW722" s="15" t="s">
        <v>33</v>
      </c>
      <c r="AX722" s="15" t="s">
        <v>79</v>
      </c>
      <c r="AY722" s="252" t="s">
        <v>135</v>
      </c>
    </row>
    <row r="723" s="2" customFormat="1" ht="16.5" customHeight="1">
      <c r="A723" s="40"/>
      <c r="B723" s="41"/>
      <c r="C723" s="202" t="s">
        <v>890</v>
      </c>
      <c r="D723" s="202" t="s">
        <v>138</v>
      </c>
      <c r="E723" s="203" t="s">
        <v>891</v>
      </c>
      <c r="F723" s="204" t="s">
        <v>892</v>
      </c>
      <c r="G723" s="205" t="s">
        <v>141</v>
      </c>
      <c r="H723" s="206">
        <v>36</v>
      </c>
      <c r="I723" s="207"/>
      <c r="J723" s="208">
        <f>ROUND(I723*H723,2)</f>
        <v>0</v>
      </c>
      <c r="K723" s="204" t="s">
        <v>142</v>
      </c>
      <c r="L723" s="46"/>
      <c r="M723" s="209" t="s">
        <v>19</v>
      </c>
      <c r="N723" s="210" t="s">
        <v>43</v>
      </c>
      <c r="O723" s="86"/>
      <c r="P723" s="211">
        <f>O723*H723</f>
        <v>0</v>
      </c>
      <c r="Q723" s="211">
        <v>0.00013999999999999999</v>
      </c>
      <c r="R723" s="211">
        <f>Q723*H723</f>
        <v>0.0050399999999999993</v>
      </c>
      <c r="S723" s="211">
        <v>0</v>
      </c>
      <c r="T723" s="212">
        <f>S723*H723</f>
        <v>0</v>
      </c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R723" s="213" t="s">
        <v>240</v>
      </c>
      <c r="AT723" s="213" t="s">
        <v>138</v>
      </c>
      <c r="AU723" s="213" t="s">
        <v>81</v>
      </c>
      <c r="AY723" s="19" t="s">
        <v>135</v>
      </c>
      <c r="BE723" s="214">
        <f>IF(N723="základní",J723,0)</f>
        <v>0</v>
      </c>
      <c r="BF723" s="214">
        <f>IF(N723="snížená",J723,0)</f>
        <v>0</v>
      </c>
      <c r="BG723" s="214">
        <f>IF(N723="zákl. přenesená",J723,0)</f>
        <v>0</v>
      </c>
      <c r="BH723" s="214">
        <f>IF(N723="sníž. přenesená",J723,0)</f>
        <v>0</v>
      </c>
      <c r="BI723" s="214">
        <f>IF(N723="nulová",J723,0)</f>
        <v>0</v>
      </c>
      <c r="BJ723" s="19" t="s">
        <v>79</v>
      </c>
      <c r="BK723" s="214">
        <f>ROUND(I723*H723,2)</f>
        <v>0</v>
      </c>
      <c r="BL723" s="19" t="s">
        <v>240</v>
      </c>
      <c r="BM723" s="213" t="s">
        <v>893</v>
      </c>
    </row>
    <row r="724" s="2" customFormat="1">
      <c r="A724" s="40"/>
      <c r="B724" s="41"/>
      <c r="C724" s="42"/>
      <c r="D724" s="215" t="s">
        <v>145</v>
      </c>
      <c r="E724" s="42"/>
      <c r="F724" s="216" t="s">
        <v>894</v>
      </c>
      <c r="G724" s="42"/>
      <c r="H724" s="42"/>
      <c r="I724" s="217"/>
      <c r="J724" s="42"/>
      <c r="K724" s="42"/>
      <c r="L724" s="46"/>
      <c r="M724" s="218"/>
      <c r="N724" s="219"/>
      <c r="O724" s="86"/>
      <c r="P724" s="86"/>
      <c r="Q724" s="86"/>
      <c r="R724" s="86"/>
      <c r="S724" s="86"/>
      <c r="T724" s="87"/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T724" s="19" t="s">
        <v>145</v>
      </c>
      <c r="AU724" s="19" t="s">
        <v>81</v>
      </c>
    </row>
    <row r="725" s="13" customFormat="1">
      <c r="A725" s="13"/>
      <c r="B725" s="220"/>
      <c r="C725" s="221"/>
      <c r="D725" s="222" t="s">
        <v>147</v>
      </c>
      <c r="E725" s="223" t="s">
        <v>19</v>
      </c>
      <c r="F725" s="224" t="s">
        <v>868</v>
      </c>
      <c r="G725" s="221"/>
      <c r="H725" s="223" t="s">
        <v>19</v>
      </c>
      <c r="I725" s="225"/>
      <c r="J725" s="221"/>
      <c r="K725" s="221"/>
      <c r="L725" s="226"/>
      <c r="M725" s="227"/>
      <c r="N725" s="228"/>
      <c r="O725" s="228"/>
      <c r="P725" s="228"/>
      <c r="Q725" s="228"/>
      <c r="R725" s="228"/>
      <c r="S725" s="228"/>
      <c r="T725" s="229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0" t="s">
        <v>147</v>
      </c>
      <c r="AU725" s="230" t="s">
        <v>81</v>
      </c>
      <c r="AV725" s="13" t="s">
        <v>79</v>
      </c>
      <c r="AW725" s="13" t="s">
        <v>33</v>
      </c>
      <c r="AX725" s="13" t="s">
        <v>72</v>
      </c>
      <c r="AY725" s="230" t="s">
        <v>135</v>
      </c>
    </row>
    <row r="726" s="14" customFormat="1">
      <c r="A726" s="14"/>
      <c r="B726" s="231"/>
      <c r="C726" s="232"/>
      <c r="D726" s="222" t="s">
        <v>147</v>
      </c>
      <c r="E726" s="233" t="s">
        <v>19</v>
      </c>
      <c r="F726" s="234" t="s">
        <v>869</v>
      </c>
      <c r="G726" s="232"/>
      <c r="H726" s="235">
        <v>36</v>
      </c>
      <c r="I726" s="236"/>
      <c r="J726" s="232"/>
      <c r="K726" s="232"/>
      <c r="L726" s="237"/>
      <c r="M726" s="238"/>
      <c r="N726" s="239"/>
      <c r="O726" s="239"/>
      <c r="P726" s="239"/>
      <c r="Q726" s="239"/>
      <c r="R726" s="239"/>
      <c r="S726" s="239"/>
      <c r="T726" s="240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41" t="s">
        <v>147</v>
      </c>
      <c r="AU726" s="241" t="s">
        <v>81</v>
      </c>
      <c r="AV726" s="14" t="s">
        <v>81</v>
      </c>
      <c r="AW726" s="14" t="s">
        <v>33</v>
      </c>
      <c r="AX726" s="14" t="s">
        <v>72</v>
      </c>
      <c r="AY726" s="241" t="s">
        <v>135</v>
      </c>
    </row>
    <row r="727" s="15" customFormat="1">
      <c r="A727" s="15"/>
      <c r="B727" s="242"/>
      <c r="C727" s="243"/>
      <c r="D727" s="222" t="s">
        <v>147</v>
      </c>
      <c r="E727" s="244" t="s">
        <v>19</v>
      </c>
      <c r="F727" s="245" t="s">
        <v>150</v>
      </c>
      <c r="G727" s="243"/>
      <c r="H727" s="246">
        <v>36</v>
      </c>
      <c r="I727" s="247"/>
      <c r="J727" s="243"/>
      <c r="K727" s="243"/>
      <c r="L727" s="248"/>
      <c r="M727" s="249"/>
      <c r="N727" s="250"/>
      <c r="O727" s="250"/>
      <c r="P727" s="250"/>
      <c r="Q727" s="250"/>
      <c r="R727" s="250"/>
      <c r="S727" s="250"/>
      <c r="T727" s="251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T727" s="252" t="s">
        <v>147</v>
      </c>
      <c r="AU727" s="252" t="s">
        <v>81</v>
      </c>
      <c r="AV727" s="15" t="s">
        <v>143</v>
      </c>
      <c r="AW727" s="15" t="s">
        <v>33</v>
      </c>
      <c r="AX727" s="15" t="s">
        <v>79</v>
      </c>
      <c r="AY727" s="252" t="s">
        <v>135</v>
      </c>
    </row>
    <row r="728" s="2" customFormat="1" ht="21.75" customHeight="1">
      <c r="A728" s="40"/>
      <c r="B728" s="41"/>
      <c r="C728" s="202" t="s">
        <v>895</v>
      </c>
      <c r="D728" s="202" t="s">
        <v>138</v>
      </c>
      <c r="E728" s="203" t="s">
        <v>896</v>
      </c>
      <c r="F728" s="204" t="s">
        <v>897</v>
      </c>
      <c r="G728" s="205" t="s">
        <v>141</v>
      </c>
      <c r="H728" s="206">
        <v>295.50999999999999</v>
      </c>
      <c r="I728" s="207"/>
      <c r="J728" s="208">
        <f>ROUND(I728*H728,2)</f>
        <v>0</v>
      </c>
      <c r="K728" s="204" t="s">
        <v>142</v>
      </c>
      <c r="L728" s="46"/>
      <c r="M728" s="209" t="s">
        <v>19</v>
      </c>
      <c r="N728" s="210" t="s">
        <v>43</v>
      </c>
      <c r="O728" s="86"/>
      <c r="P728" s="211">
        <f>O728*H728</f>
        <v>0</v>
      </c>
      <c r="Q728" s="211">
        <v>0.00068999999999999997</v>
      </c>
      <c r="R728" s="211">
        <f>Q728*H728</f>
        <v>0.2039019</v>
      </c>
      <c r="S728" s="211">
        <v>0</v>
      </c>
      <c r="T728" s="212">
        <f>S728*H728</f>
        <v>0</v>
      </c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R728" s="213" t="s">
        <v>240</v>
      </c>
      <c r="AT728" s="213" t="s">
        <v>138</v>
      </c>
      <c r="AU728" s="213" t="s">
        <v>81</v>
      </c>
      <c r="AY728" s="19" t="s">
        <v>135</v>
      </c>
      <c r="BE728" s="214">
        <f>IF(N728="základní",J728,0)</f>
        <v>0</v>
      </c>
      <c r="BF728" s="214">
        <f>IF(N728="snížená",J728,0)</f>
        <v>0</v>
      </c>
      <c r="BG728" s="214">
        <f>IF(N728="zákl. přenesená",J728,0)</f>
        <v>0</v>
      </c>
      <c r="BH728" s="214">
        <f>IF(N728="sníž. přenesená",J728,0)</f>
        <v>0</v>
      </c>
      <c r="BI728" s="214">
        <f>IF(N728="nulová",J728,0)</f>
        <v>0</v>
      </c>
      <c r="BJ728" s="19" t="s">
        <v>79</v>
      </c>
      <c r="BK728" s="214">
        <f>ROUND(I728*H728,2)</f>
        <v>0</v>
      </c>
      <c r="BL728" s="19" t="s">
        <v>240</v>
      </c>
      <c r="BM728" s="213" t="s">
        <v>898</v>
      </c>
    </row>
    <row r="729" s="2" customFormat="1">
      <c r="A729" s="40"/>
      <c r="B729" s="41"/>
      <c r="C729" s="42"/>
      <c r="D729" s="215" t="s">
        <v>145</v>
      </c>
      <c r="E729" s="42"/>
      <c r="F729" s="216" t="s">
        <v>899</v>
      </c>
      <c r="G729" s="42"/>
      <c r="H729" s="42"/>
      <c r="I729" s="217"/>
      <c r="J729" s="42"/>
      <c r="K729" s="42"/>
      <c r="L729" s="46"/>
      <c r="M729" s="218"/>
      <c r="N729" s="219"/>
      <c r="O729" s="86"/>
      <c r="P729" s="86"/>
      <c r="Q729" s="86"/>
      <c r="R729" s="86"/>
      <c r="S729" s="86"/>
      <c r="T729" s="87"/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T729" s="19" t="s">
        <v>145</v>
      </c>
      <c r="AU729" s="19" t="s">
        <v>81</v>
      </c>
    </row>
    <row r="730" s="13" customFormat="1">
      <c r="A730" s="13"/>
      <c r="B730" s="220"/>
      <c r="C730" s="221"/>
      <c r="D730" s="222" t="s">
        <v>147</v>
      </c>
      <c r="E730" s="223" t="s">
        <v>19</v>
      </c>
      <c r="F730" s="224" t="s">
        <v>900</v>
      </c>
      <c r="G730" s="221"/>
      <c r="H730" s="223" t="s">
        <v>19</v>
      </c>
      <c r="I730" s="225"/>
      <c r="J730" s="221"/>
      <c r="K730" s="221"/>
      <c r="L730" s="226"/>
      <c r="M730" s="227"/>
      <c r="N730" s="228"/>
      <c r="O730" s="228"/>
      <c r="P730" s="228"/>
      <c r="Q730" s="228"/>
      <c r="R730" s="228"/>
      <c r="S730" s="228"/>
      <c r="T730" s="229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0" t="s">
        <v>147</v>
      </c>
      <c r="AU730" s="230" t="s">
        <v>81</v>
      </c>
      <c r="AV730" s="13" t="s">
        <v>79</v>
      </c>
      <c r="AW730" s="13" t="s">
        <v>33</v>
      </c>
      <c r="AX730" s="13" t="s">
        <v>72</v>
      </c>
      <c r="AY730" s="230" t="s">
        <v>135</v>
      </c>
    </row>
    <row r="731" s="14" customFormat="1">
      <c r="A731" s="14"/>
      <c r="B731" s="231"/>
      <c r="C731" s="232"/>
      <c r="D731" s="222" t="s">
        <v>147</v>
      </c>
      <c r="E731" s="233" t="s">
        <v>19</v>
      </c>
      <c r="F731" s="234" t="s">
        <v>223</v>
      </c>
      <c r="G731" s="232"/>
      <c r="H731" s="235">
        <v>295.50999999999999</v>
      </c>
      <c r="I731" s="236"/>
      <c r="J731" s="232"/>
      <c r="K731" s="232"/>
      <c r="L731" s="237"/>
      <c r="M731" s="238"/>
      <c r="N731" s="239"/>
      <c r="O731" s="239"/>
      <c r="P731" s="239"/>
      <c r="Q731" s="239"/>
      <c r="R731" s="239"/>
      <c r="S731" s="239"/>
      <c r="T731" s="240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1" t="s">
        <v>147</v>
      </c>
      <c r="AU731" s="241" t="s">
        <v>81</v>
      </c>
      <c r="AV731" s="14" t="s">
        <v>81</v>
      </c>
      <c r="AW731" s="14" t="s">
        <v>33</v>
      </c>
      <c r="AX731" s="14" t="s">
        <v>72</v>
      </c>
      <c r="AY731" s="241" t="s">
        <v>135</v>
      </c>
    </row>
    <row r="732" s="15" customFormat="1">
      <c r="A732" s="15"/>
      <c r="B732" s="242"/>
      <c r="C732" s="243"/>
      <c r="D732" s="222" t="s">
        <v>147</v>
      </c>
      <c r="E732" s="244" t="s">
        <v>19</v>
      </c>
      <c r="F732" s="245" t="s">
        <v>150</v>
      </c>
      <c r="G732" s="243"/>
      <c r="H732" s="246">
        <v>295.50999999999999</v>
      </c>
      <c r="I732" s="247"/>
      <c r="J732" s="243"/>
      <c r="K732" s="243"/>
      <c r="L732" s="248"/>
      <c r="M732" s="249"/>
      <c r="N732" s="250"/>
      <c r="O732" s="250"/>
      <c r="P732" s="250"/>
      <c r="Q732" s="250"/>
      <c r="R732" s="250"/>
      <c r="S732" s="250"/>
      <c r="T732" s="251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52" t="s">
        <v>147</v>
      </c>
      <c r="AU732" s="252" t="s">
        <v>81</v>
      </c>
      <c r="AV732" s="15" t="s">
        <v>143</v>
      </c>
      <c r="AW732" s="15" t="s">
        <v>33</v>
      </c>
      <c r="AX732" s="15" t="s">
        <v>79</v>
      </c>
      <c r="AY732" s="252" t="s">
        <v>135</v>
      </c>
    </row>
    <row r="733" s="2" customFormat="1" ht="21.75" customHeight="1">
      <c r="A733" s="40"/>
      <c r="B733" s="41"/>
      <c r="C733" s="202" t="s">
        <v>901</v>
      </c>
      <c r="D733" s="202" t="s">
        <v>138</v>
      </c>
      <c r="E733" s="203" t="s">
        <v>902</v>
      </c>
      <c r="F733" s="204" t="s">
        <v>903</v>
      </c>
      <c r="G733" s="205" t="s">
        <v>141</v>
      </c>
      <c r="H733" s="206">
        <v>295.50999999999999</v>
      </c>
      <c r="I733" s="207"/>
      <c r="J733" s="208">
        <f>ROUND(I733*H733,2)</f>
        <v>0</v>
      </c>
      <c r="K733" s="204" t="s">
        <v>142</v>
      </c>
      <c r="L733" s="46"/>
      <c r="M733" s="209" t="s">
        <v>19</v>
      </c>
      <c r="N733" s="210" t="s">
        <v>43</v>
      </c>
      <c r="O733" s="86"/>
      <c r="P733" s="211">
        <f>O733*H733</f>
        <v>0</v>
      </c>
      <c r="Q733" s="211">
        <v>0.0013799999999999999</v>
      </c>
      <c r="R733" s="211">
        <f>Q733*H733</f>
        <v>0.40780379999999999</v>
      </c>
      <c r="S733" s="211">
        <v>0</v>
      </c>
      <c r="T733" s="212">
        <f>S733*H733</f>
        <v>0</v>
      </c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R733" s="213" t="s">
        <v>240</v>
      </c>
      <c r="AT733" s="213" t="s">
        <v>138</v>
      </c>
      <c r="AU733" s="213" t="s">
        <v>81</v>
      </c>
      <c r="AY733" s="19" t="s">
        <v>135</v>
      </c>
      <c r="BE733" s="214">
        <f>IF(N733="základní",J733,0)</f>
        <v>0</v>
      </c>
      <c r="BF733" s="214">
        <f>IF(N733="snížená",J733,0)</f>
        <v>0</v>
      </c>
      <c r="BG733" s="214">
        <f>IF(N733="zákl. přenesená",J733,0)</f>
        <v>0</v>
      </c>
      <c r="BH733" s="214">
        <f>IF(N733="sníž. přenesená",J733,0)</f>
        <v>0</v>
      </c>
      <c r="BI733" s="214">
        <f>IF(N733="nulová",J733,0)</f>
        <v>0</v>
      </c>
      <c r="BJ733" s="19" t="s">
        <v>79</v>
      </c>
      <c r="BK733" s="214">
        <f>ROUND(I733*H733,2)</f>
        <v>0</v>
      </c>
      <c r="BL733" s="19" t="s">
        <v>240</v>
      </c>
      <c r="BM733" s="213" t="s">
        <v>904</v>
      </c>
    </row>
    <row r="734" s="2" customFormat="1">
      <c r="A734" s="40"/>
      <c r="B734" s="41"/>
      <c r="C734" s="42"/>
      <c r="D734" s="215" t="s">
        <v>145</v>
      </c>
      <c r="E734" s="42"/>
      <c r="F734" s="216" t="s">
        <v>905</v>
      </c>
      <c r="G734" s="42"/>
      <c r="H734" s="42"/>
      <c r="I734" s="217"/>
      <c r="J734" s="42"/>
      <c r="K734" s="42"/>
      <c r="L734" s="46"/>
      <c r="M734" s="218"/>
      <c r="N734" s="219"/>
      <c r="O734" s="86"/>
      <c r="P734" s="86"/>
      <c r="Q734" s="86"/>
      <c r="R734" s="86"/>
      <c r="S734" s="86"/>
      <c r="T734" s="87"/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T734" s="19" t="s">
        <v>145</v>
      </c>
      <c r="AU734" s="19" t="s">
        <v>81</v>
      </c>
    </row>
    <row r="735" s="13" customFormat="1">
      <c r="A735" s="13"/>
      <c r="B735" s="220"/>
      <c r="C735" s="221"/>
      <c r="D735" s="222" t="s">
        <v>147</v>
      </c>
      <c r="E735" s="223" t="s">
        <v>19</v>
      </c>
      <c r="F735" s="224" t="s">
        <v>900</v>
      </c>
      <c r="G735" s="221"/>
      <c r="H735" s="223" t="s">
        <v>19</v>
      </c>
      <c r="I735" s="225"/>
      <c r="J735" s="221"/>
      <c r="K735" s="221"/>
      <c r="L735" s="226"/>
      <c r="M735" s="227"/>
      <c r="N735" s="228"/>
      <c r="O735" s="228"/>
      <c r="P735" s="228"/>
      <c r="Q735" s="228"/>
      <c r="R735" s="228"/>
      <c r="S735" s="228"/>
      <c r="T735" s="229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0" t="s">
        <v>147</v>
      </c>
      <c r="AU735" s="230" t="s">
        <v>81</v>
      </c>
      <c r="AV735" s="13" t="s">
        <v>79</v>
      </c>
      <c r="AW735" s="13" t="s">
        <v>33</v>
      </c>
      <c r="AX735" s="13" t="s">
        <v>72</v>
      </c>
      <c r="AY735" s="230" t="s">
        <v>135</v>
      </c>
    </row>
    <row r="736" s="14" customFormat="1">
      <c r="A736" s="14"/>
      <c r="B736" s="231"/>
      <c r="C736" s="232"/>
      <c r="D736" s="222" t="s">
        <v>147</v>
      </c>
      <c r="E736" s="233" t="s">
        <v>19</v>
      </c>
      <c r="F736" s="234" t="s">
        <v>223</v>
      </c>
      <c r="G736" s="232"/>
      <c r="H736" s="235">
        <v>295.50999999999999</v>
      </c>
      <c r="I736" s="236"/>
      <c r="J736" s="232"/>
      <c r="K736" s="232"/>
      <c r="L736" s="237"/>
      <c r="M736" s="238"/>
      <c r="N736" s="239"/>
      <c r="O736" s="239"/>
      <c r="P736" s="239"/>
      <c r="Q736" s="239"/>
      <c r="R736" s="239"/>
      <c r="S736" s="239"/>
      <c r="T736" s="240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1" t="s">
        <v>147</v>
      </c>
      <c r="AU736" s="241" t="s">
        <v>81</v>
      </c>
      <c r="AV736" s="14" t="s">
        <v>81</v>
      </c>
      <c r="AW736" s="14" t="s">
        <v>33</v>
      </c>
      <c r="AX736" s="14" t="s">
        <v>72</v>
      </c>
      <c r="AY736" s="241" t="s">
        <v>135</v>
      </c>
    </row>
    <row r="737" s="15" customFormat="1">
      <c r="A737" s="15"/>
      <c r="B737" s="242"/>
      <c r="C737" s="243"/>
      <c r="D737" s="222" t="s">
        <v>147</v>
      </c>
      <c r="E737" s="244" t="s">
        <v>19</v>
      </c>
      <c r="F737" s="245" t="s">
        <v>150</v>
      </c>
      <c r="G737" s="243"/>
      <c r="H737" s="246">
        <v>295.50999999999999</v>
      </c>
      <c r="I737" s="247"/>
      <c r="J737" s="243"/>
      <c r="K737" s="243"/>
      <c r="L737" s="248"/>
      <c r="M737" s="249"/>
      <c r="N737" s="250"/>
      <c r="O737" s="250"/>
      <c r="P737" s="250"/>
      <c r="Q737" s="250"/>
      <c r="R737" s="250"/>
      <c r="S737" s="250"/>
      <c r="T737" s="251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52" t="s">
        <v>147</v>
      </c>
      <c r="AU737" s="252" t="s">
        <v>81</v>
      </c>
      <c r="AV737" s="15" t="s">
        <v>143</v>
      </c>
      <c r="AW737" s="15" t="s">
        <v>33</v>
      </c>
      <c r="AX737" s="15" t="s">
        <v>79</v>
      </c>
      <c r="AY737" s="252" t="s">
        <v>135</v>
      </c>
    </row>
    <row r="738" s="2" customFormat="1" ht="16.5" customHeight="1">
      <c r="A738" s="40"/>
      <c r="B738" s="41"/>
      <c r="C738" s="253" t="s">
        <v>906</v>
      </c>
      <c r="D738" s="253" t="s">
        <v>248</v>
      </c>
      <c r="E738" s="254" t="s">
        <v>907</v>
      </c>
      <c r="F738" s="255" t="s">
        <v>908</v>
      </c>
      <c r="G738" s="256" t="s">
        <v>141</v>
      </c>
      <c r="H738" s="257">
        <v>295.50999999999999</v>
      </c>
      <c r="I738" s="258"/>
      <c r="J738" s="259">
        <f>ROUND(I738*H738,2)</f>
        <v>0</v>
      </c>
      <c r="K738" s="255" t="s">
        <v>142</v>
      </c>
      <c r="L738" s="260"/>
      <c r="M738" s="261" t="s">
        <v>19</v>
      </c>
      <c r="N738" s="262" t="s">
        <v>43</v>
      </c>
      <c r="O738" s="86"/>
      <c r="P738" s="211">
        <f>O738*H738</f>
        <v>0</v>
      </c>
      <c r="Q738" s="211">
        <v>0.00016000000000000001</v>
      </c>
      <c r="R738" s="211">
        <f>Q738*H738</f>
        <v>0.0472816</v>
      </c>
      <c r="S738" s="211">
        <v>0</v>
      </c>
      <c r="T738" s="212">
        <f>S738*H738</f>
        <v>0</v>
      </c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R738" s="213" t="s">
        <v>189</v>
      </c>
      <c r="AT738" s="213" t="s">
        <v>248</v>
      </c>
      <c r="AU738" s="213" t="s">
        <v>81</v>
      </c>
      <c r="AY738" s="19" t="s">
        <v>135</v>
      </c>
      <c r="BE738" s="214">
        <f>IF(N738="základní",J738,0)</f>
        <v>0</v>
      </c>
      <c r="BF738" s="214">
        <f>IF(N738="snížená",J738,0)</f>
        <v>0</v>
      </c>
      <c r="BG738" s="214">
        <f>IF(N738="zákl. přenesená",J738,0)</f>
        <v>0</v>
      </c>
      <c r="BH738" s="214">
        <f>IF(N738="sníž. přenesená",J738,0)</f>
        <v>0</v>
      </c>
      <c r="BI738" s="214">
        <f>IF(N738="nulová",J738,0)</f>
        <v>0</v>
      </c>
      <c r="BJ738" s="19" t="s">
        <v>79</v>
      </c>
      <c r="BK738" s="214">
        <f>ROUND(I738*H738,2)</f>
        <v>0</v>
      </c>
      <c r="BL738" s="19" t="s">
        <v>143</v>
      </c>
      <c r="BM738" s="213" t="s">
        <v>909</v>
      </c>
    </row>
    <row r="739" s="2" customFormat="1">
      <c r="A739" s="40"/>
      <c r="B739" s="41"/>
      <c r="C739" s="42"/>
      <c r="D739" s="215" t="s">
        <v>145</v>
      </c>
      <c r="E739" s="42"/>
      <c r="F739" s="216" t="s">
        <v>910</v>
      </c>
      <c r="G739" s="42"/>
      <c r="H739" s="42"/>
      <c r="I739" s="217"/>
      <c r="J739" s="42"/>
      <c r="K739" s="42"/>
      <c r="L739" s="46"/>
      <c r="M739" s="218"/>
      <c r="N739" s="219"/>
      <c r="O739" s="86"/>
      <c r="P739" s="86"/>
      <c r="Q739" s="86"/>
      <c r="R739" s="86"/>
      <c r="S739" s="86"/>
      <c r="T739" s="87"/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T739" s="19" t="s">
        <v>145</v>
      </c>
      <c r="AU739" s="19" t="s">
        <v>81</v>
      </c>
    </row>
    <row r="740" s="13" customFormat="1">
      <c r="A740" s="13"/>
      <c r="B740" s="220"/>
      <c r="C740" s="221"/>
      <c r="D740" s="222" t="s">
        <v>147</v>
      </c>
      <c r="E740" s="223" t="s">
        <v>19</v>
      </c>
      <c r="F740" s="224" t="s">
        <v>900</v>
      </c>
      <c r="G740" s="221"/>
      <c r="H740" s="223" t="s">
        <v>19</v>
      </c>
      <c r="I740" s="225"/>
      <c r="J740" s="221"/>
      <c r="K740" s="221"/>
      <c r="L740" s="226"/>
      <c r="M740" s="227"/>
      <c r="N740" s="228"/>
      <c r="O740" s="228"/>
      <c r="P740" s="228"/>
      <c r="Q740" s="228"/>
      <c r="R740" s="228"/>
      <c r="S740" s="228"/>
      <c r="T740" s="229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0" t="s">
        <v>147</v>
      </c>
      <c r="AU740" s="230" t="s">
        <v>81</v>
      </c>
      <c r="AV740" s="13" t="s">
        <v>79</v>
      </c>
      <c r="AW740" s="13" t="s">
        <v>33</v>
      </c>
      <c r="AX740" s="13" t="s">
        <v>72</v>
      </c>
      <c r="AY740" s="230" t="s">
        <v>135</v>
      </c>
    </row>
    <row r="741" s="14" customFormat="1">
      <c r="A741" s="14"/>
      <c r="B741" s="231"/>
      <c r="C741" s="232"/>
      <c r="D741" s="222" t="s">
        <v>147</v>
      </c>
      <c r="E741" s="233" t="s">
        <v>19</v>
      </c>
      <c r="F741" s="234" t="s">
        <v>223</v>
      </c>
      <c r="G741" s="232"/>
      <c r="H741" s="235">
        <v>295.50999999999999</v>
      </c>
      <c r="I741" s="236"/>
      <c r="J741" s="232"/>
      <c r="K741" s="232"/>
      <c r="L741" s="237"/>
      <c r="M741" s="238"/>
      <c r="N741" s="239"/>
      <c r="O741" s="239"/>
      <c r="P741" s="239"/>
      <c r="Q741" s="239"/>
      <c r="R741" s="239"/>
      <c r="S741" s="239"/>
      <c r="T741" s="240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41" t="s">
        <v>147</v>
      </c>
      <c r="AU741" s="241" t="s">
        <v>81</v>
      </c>
      <c r="AV741" s="14" t="s">
        <v>81</v>
      </c>
      <c r="AW741" s="14" t="s">
        <v>33</v>
      </c>
      <c r="AX741" s="14" t="s">
        <v>72</v>
      </c>
      <c r="AY741" s="241" t="s">
        <v>135</v>
      </c>
    </row>
    <row r="742" s="15" customFormat="1">
      <c r="A742" s="15"/>
      <c r="B742" s="242"/>
      <c r="C742" s="243"/>
      <c r="D742" s="222" t="s">
        <v>147</v>
      </c>
      <c r="E742" s="244" t="s">
        <v>19</v>
      </c>
      <c r="F742" s="245" t="s">
        <v>150</v>
      </c>
      <c r="G742" s="243"/>
      <c r="H742" s="246">
        <v>295.50999999999999</v>
      </c>
      <c r="I742" s="247"/>
      <c r="J742" s="243"/>
      <c r="K742" s="243"/>
      <c r="L742" s="248"/>
      <c r="M742" s="249"/>
      <c r="N742" s="250"/>
      <c r="O742" s="250"/>
      <c r="P742" s="250"/>
      <c r="Q742" s="250"/>
      <c r="R742" s="250"/>
      <c r="S742" s="250"/>
      <c r="T742" s="251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52" t="s">
        <v>147</v>
      </c>
      <c r="AU742" s="252" t="s">
        <v>81</v>
      </c>
      <c r="AV742" s="15" t="s">
        <v>143</v>
      </c>
      <c r="AW742" s="15" t="s">
        <v>33</v>
      </c>
      <c r="AX742" s="15" t="s">
        <v>79</v>
      </c>
      <c r="AY742" s="252" t="s">
        <v>135</v>
      </c>
    </row>
    <row r="743" s="2" customFormat="1" ht="21.75" customHeight="1">
      <c r="A743" s="40"/>
      <c r="B743" s="41"/>
      <c r="C743" s="202" t="s">
        <v>911</v>
      </c>
      <c r="D743" s="202" t="s">
        <v>138</v>
      </c>
      <c r="E743" s="203" t="s">
        <v>912</v>
      </c>
      <c r="F743" s="204" t="s">
        <v>913</v>
      </c>
      <c r="G743" s="205" t="s">
        <v>141</v>
      </c>
      <c r="H743" s="206">
        <v>82.617000000000004</v>
      </c>
      <c r="I743" s="207"/>
      <c r="J743" s="208">
        <f>ROUND(I743*H743,2)</f>
        <v>0</v>
      </c>
      <c r="K743" s="204" t="s">
        <v>142</v>
      </c>
      <c r="L743" s="46"/>
      <c r="M743" s="209" t="s">
        <v>19</v>
      </c>
      <c r="N743" s="210" t="s">
        <v>43</v>
      </c>
      <c r="O743" s="86"/>
      <c r="P743" s="211">
        <f>O743*H743</f>
        <v>0</v>
      </c>
      <c r="Q743" s="211">
        <v>0.00018000000000000001</v>
      </c>
      <c r="R743" s="211">
        <f>Q743*H743</f>
        <v>0.014871060000000002</v>
      </c>
      <c r="S743" s="211">
        <v>0</v>
      </c>
      <c r="T743" s="212">
        <f>S743*H743</f>
        <v>0</v>
      </c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R743" s="213" t="s">
        <v>240</v>
      </c>
      <c r="AT743" s="213" t="s">
        <v>138</v>
      </c>
      <c r="AU743" s="213" t="s">
        <v>81</v>
      </c>
      <c r="AY743" s="19" t="s">
        <v>135</v>
      </c>
      <c r="BE743" s="214">
        <f>IF(N743="základní",J743,0)</f>
        <v>0</v>
      </c>
      <c r="BF743" s="214">
        <f>IF(N743="snížená",J743,0)</f>
        <v>0</v>
      </c>
      <c r="BG743" s="214">
        <f>IF(N743="zákl. přenesená",J743,0)</f>
        <v>0</v>
      </c>
      <c r="BH743" s="214">
        <f>IF(N743="sníž. přenesená",J743,0)</f>
        <v>0</v>
      </c>
      <c r="BI743" s="214">
        <f>IF(N743="nulová",J743,0)</f>
        <v>0</v>
      </c>
      <c r="BJ743" s="19" t="s">
        <v>79</v>
      </c>
      <c r="BK743" s="214">
        <f>ROUND(I743*H743,2)</f>
        <v>0</v>
      </c>
      <c r="BL743" s="19" t="s">
        <v>240</v>
      </c>
      <c r="BM743" s="213" t="s">
        <v>914</v>
      </c>
    </row>
    <row r="744" s="2" customFormat="1">
      <c r="A744" s="40"/>
      <c r="B744" s="41"/>
      <c r="C744" s="42"/>
      <c r="D744" s="215" t="s">
        <v>145</v>
      </c>
      <c r="E744" s="42"/>
      <c r="F744" s="216" t="s">
        <v>915</v>
      </c>
      <c r="G744" s="42"/>
      <c r="H744" s="42"/>
      <c r="I744" s="217"/>
      <c r="J744" s="42"/>
      <c r="K744" s="42"/>
      <c r="L744" s="46"/>
      <c r="M744" s="218"/>
      <c r="N744" s="219"/>
      <c r="O744" s="86"/>
      <c r="P744" s="86"/>
      <c r="Q744" s="86"/>
      <c r="R744" s="86"/>
      <c r="S744" s="86"/>
      <c r="T744" s="87"/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T744" s="19" t="s">
        <v>145</v>
      </c>
      <c r="AU744" s="19" t="s">
        <v>81</v>
      </c>
    </row>
    <row r="745" s="13" customFormat="1">
      <c r="A745" s="13"/>
      <c r="B745" s="220"/>
      <c r="C745" s="221"/>
      <c r="D745" s="222" t="s">
        <v>147</v>
      </c>
      <c r="E745" s="223" t="s">
        <v>19</v>
      </c>
      <c r="F745" s="224" t="s">
        <v>900</v>
      </c>
      <c r="G745" s="221"/>
      <c r="H745" s="223" t="s">
        <v>19</v>
      </c>
      <c r="I745" s="225"/>
      <c r="J745" s="221"/>
      <c r="K745" s="221"/>
      <c r="L745" s="226"/>
      <c r="M745" s="227"/>
      <c r="N745" s="228"/>
      <c r="O745" s="228"/>
      <c r="P745" s="228"/>
      <c r="Q745" s="228"/>
      <c r="R745" s="228"/>
      <c r="S745" s="228"/>
      <c r="T745" s="229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0" t="s">
        <v>147</v>
      </c>
      <c r="AU745" s="230" t="s">
        <v>81</v>
      </c>
      <c r="AV745" s="13" t="s">
        <v>79</v>
      </c>
      <c r="AW745" s="13" t="s">
        <v>33</v>
      </c>
      <c r="AX745" s="13" t="s">
        <v>72</v>
      </c>
      <c r="AY745" s="230" t="s">
        <v>135</v>
      </c>
    </row>
    <row r="746" s="14" customFormat="1">
      <c r="A746" s="14"/>
      <c r="B746" s="231"/>
      <c r="C746" s="232"/>
      <c r="D746" s="222" t="s">
        <v>147</v>
      </c>
      <c r="E746" s="233" t="s">
        <v>19</v>
      </c>
      <c r="F746" s="234" t="s">
        <v>226</v>
      </c>
      <c r="G746" s="232"/>
      <c r="H746" s="235">
        <v>48.957000000000001</v>
      </c>
      <c r="I746" s="236"/>
      <c r="J746" s="232"/>
      <c r="K746" s="232"/>
      <c r="L746" s="237"/>
      <c r="M746" s="238"/>
      <c r="N746" s="239"/>
      <c r="O746" s="239"/>
      <c r="P746" s="239"/>
      <c r="Q746" s="239"/>
      <c r="R746" s="239"/>
      <c r="S746" s="239"/>
      <c r="T746" s="240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1" t="s">
        <v>147</v>
      </c>
      <c r="AU746" s="241" t="s">
        <v>81</v>
      </c>
      <c r="AV746" s="14" t="s">
        <v>81</v>
      </c>
      <c r="AW746" s="14" t="s">
        <v>33</v>
      </c>
      <c r="AX746" s="14" t="s">
        <v>72</v>
      </c>
      <c r="AY746" s="241" t="s">
        <v>135</v>
      </c>
    </row>
    <row r="747" s="14" customFormat="1">
      <c r="A747" s="14"/>
      <c r="B747" s="231"/>
      <c r="C747" s="232"/>
      <c r="D747" s="222" t="s">
        <v>147</v>
      </c>
      <c r="E747" s="233" t="s">
        <v>19</v>
      </c>
      <c r="F747" s="234" t="s">
        <v>227</v>
      </c>
      <c r="G747" s="232"/>
      <c r="H747" s="235">
        <v>33.659999999999997</v>
      </c>
      <c r="I747" s="236"/>
      <c r="J747" s="232"/>
      <c r="K747" s="232"/>
      <c r="L747" s="237"/>
      <c r="M747" s="238"/>
      <c r="N747" s="239"/>
      <c r="O747" s="239"/>
      <c r="P747" s="239"/>
      <c r="Q747" s="239"/>
      <c r="R747" s="239"/>
      <c r="S747" s="239"/>
      <c r="T747" s="240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1" t="s">
        <v>147</v>
      </c>
      <c r="AU747" s="241" t="s">
        <v>81</v>
      </c>
      <c r="AV747" s="14" t="s">
        <v>81</v>
      </c>
      <c r="AW747" s="14" t="s">
        <v>33</v>
      </c>
      <c r="AX747" s="14" t="s">
        <v>72</v>
      </c>
      <c r="AY747" s="241" t="s">
        <v>135</v>
      </c>
    </row>
    <row r="748" s="15" customFormat="1">
      <c r="A748" s="15"/>
      <c r="B748" s="242"/>
      <c r="C748" s="243"/>
      <c r="D748" s="222" t="s">
        <v>147</v>
      </c>
      <c r="E748" s="244" t="s">
        <v>19</v>
      </c>
      <c r="F748" s="245" t="s">
        <v>150</v>
      </c>
      <c r="G748" s="243"/>
      <c r="H748" s="246">
        <v>82.617000000000004</v>
      </c>
      <c r="I748" s="247"/>
      <c r="J748" s="243"/>
      <c r="K748" s="243"/>
      <c r="L748" s="248"/>
      <c r="M748" s="249"/>
      <c r="N748" s="250"/>
      <c r="O748" s="250"/>
      <c r="P748" s="250"/>
      <c r="Q748" s="250"/>
      <c r="R748" s="250"/>
      <c r="S748" s="250"/>
      <c r="T748" s="251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52" t="s">
        <v>147</v>
      </c>
      <c r="AU748" s="252" t="s">
        <v>81</v>
      </c>
      <c r="AV748" s="15" t="s">
        <v>143</v>
      </c>
      <c r="AW748" s="15" t="s">
        <v>33</v>
      </c>
      <c r="AX748" s="15" t="s">
        <v>79</v>
      </c>
      <c r="AY748" s="252" t="s">
        <v>135</v>
      </c>
    </row>
    <row r="749" s="2" customFormat="1" ht="16.5" customHeight="1">
      <c r="A749" s="40"/>
      <c r="B749" s="41"/>
      <c r="C749" s="202" t="s">
        <v>916</v>
      </c>
      <c r="D749" s="202" t="s">
        <v>138</v>
      </c>
      <c r="E749" s="203" t="s">
        <v>917</v>
      </c>
      <c r="F749" s="204" t="s">
        <v>918</v>
      </c>
      <c r="G749" s="205" t="s">
        <v>141</v>
      </c>
      <c r="H749" s="206">
        <v>82.617000000000004</v>
      </c>
      <c r="I749" s="207"/>
      <c r="J749" s="208">
        <f>ROUND(I749*H749,2)</f>
        <v>0</v>
      </c>
      <c r="K749" s="204" t="s">
        <v>142</v>
      </c>
      <c r="L749" s="46"/>
      <c r="M749" s="209" t="s">
        <v>19</v>
      </c>
      <c r="N749" s="210" t="s">
        <v>43</v>
      </c>
      <c r="O749" s="86"/>
      <c r="P749" s="211">
        <f>O749*H749</f>
        <v>0</v>
      </c>
      <c r="Q749" s="211">
        <v>0.00017000000000000001</v>
      </c>
      <c r="R749" s="211">
        <f>Q749*H749</f>
        <v>0.014044890000000003</v>
      </c>
      <c r="S749" s="211">
        <v>0</v>
      </c>
      <c r="T749" s="212">
        <f>S749*H749</f>
        <v>0</v>
      </c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R749" s="213" t="s">
        <v>240</v>
      </c>
      <c r="AT749" s="213" t="s">
        <v>138</v>
      </c>
      <c r="AU749" s="213" t="s">
        <v>81</v>
      </c>
      <c r="AY749" s="19" t="s">
        <v>135</v>
      </c>
      <c r="BE749" s="214">
        <f>IF(N749="základní",J749,0)</f>
        <v>0</v>
      </c>
      <c r="BF749" s="214">
        <f>IF(N749="snížená",J749,0)</f>
        <v>0</v>
      </c>
      <c r="BG749" s="214">
        <f>IF(N749="zákl. přenesená",J749,0)</f>
        <v>0</v>
      </c>
      <c r="BH749" s="214">
        <f>IF(N749="sníž. přenesená",J749,0)</f>
        <v>0</v>
      </c>
      <c r="BI749" s="214">
        <f>IF(N749="nulová",J749,0)</f>
        <v>0</v>
      </c>
      <c r="BJ749" s="19" t="s">
        <v>79</v>
      </c>
      <c r="BK749" s="214">
        <f>ROUND(I749*H749,2)</f>
        <v>0</v>
      </c>
      <c r="BL749" s="19" t="s">
        <v>240</v>
      </c>
      <c r="BM749" s="213" t="s">
        <v>919</v>
      </c>
    </row>
    <row r="750" s="2" customFormat="1">
      <c r="A750" s="40"/>
      <c r="B750" s="41"/>
      <c r="C750" s="42"/>
      <c r="D750" s="215" t="s">
        <v>145</v>
      </c>
      <c r="E750" s="42"/>
      <c r="F750" s="216" t="s">
        <v>920</v>
      </c>
      <c r="G750" s="42"/>
      <c r="H750" s="42"/>
      <c r="I750" s="217"/>
      <c r="J750" s="42"/>
      <c r="K750" s="42"/>
      <c r="L750" s="46"/>
      <c r="M750" s="218"/>
      <c r="N750" s="219"/>
      <c r="O750" s="86"/>
      <c r="P750" s="86"/>
      <c r="Q750" s="86"/>
      <c r="R750" s="86"/>
      <c r="S750" s="86"/>
      <c r="T750" s="87"/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T750" s="19" t="s">
        <v>145</v>
      </c>
      <c r="AU750" s="19" t="s">
        <v>81</v>
      </c>
    </row>
    <row r="751" s="13" customFormat="1">
      <c r="A751" s="13"/>
      <c r="B751" s="220"/>
      <c r="C751" s="221"/>
      <c r="D751" s="222" t="s">
        <v>147</v>
      </c>
      <c r="E751" s="223" t="s">
        <v>19</v>
      </c>
      <c r="F751" s="224" t="s">
        <v>900</v>
      </c>
      <c r="G751" s="221"/>
      <c r="H751" s="223" t="s">
        <v>19</v>
      </c>
      <c r="I751" s="225"/>
      <c r="J751" s="221"/>
      <c r="K751" s="221"/>
      <c r="L751" s="226"/>
      <c r="M751" s="227"/>
      <c r="N751" s="228"/>
      <c r="O751" s="228"/>
      <c r="P751" s="228"/>
      <c r="Q751" s="228"/>
      <c r="R751" s="228"/>
      <c r="S751" s="228"/>
      <c r="T751" s="229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0" t="s">
        <v>147</v>
      </c>
      <c r="AU751" s="230" t="s">
        <v>81</v>
      </c>
      <c r="AV751" s="13" t="s">
        <v>79</v>
      </c>
      <c r="AW751" s="13" t="s">
        <v>33</v>
      </c>
      <c r="AX751" s="13" t="s">
        <v>72</v>
      </c>
      <c r="AY751" s="230" t="s">
        <v>135</v>
      </c>
    </row>
    <row r="752" s="14" customFormat="1">
      <c r="A752" s="14"/>
      <c r="B752" s="231"/>
      <c r="C752" s="232"/>
      <c r="D752" s="222" t="s">
        <v>147</v>
      </c>
      <c r="E752" s="233" t="s">
        <v>19</v>
      </c>
      <c r="F752" s="234" t="s">
        <v>226</v>
      </c>
      <c r="G752" s="232"/>
      <c r="H752" s="235">
        <v>48.957000000000001</v>
      </c>
      <c r="I752" s="236"/>
      <c r="J752" s="232"/>
      <c r="K752" s="232"/>
      <c r="L752" s="237"/>
      <c r="M752" s="238"/>
      <c r="N752" s="239"/>
      <c r="O752" s="239"/>
      <c r="P752" s="239"/>
      <c r="Q752" s="239"/>
      <c r="R752" s="239"/>
      <c r="S752" s="239"/>
      <c r="T752" s="240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41" t="s">
        <v>147</v>
      </c>
      <c r="AU752" s="241" t="s">
        <v>81</v>
      </c>
      <c r="AV752" s="14" t="s">
        <v>81</v>
      </c>
      <c r="AW752" s="14" t="s">
        <v>33</v>
      </c>
      <c r="AX752" s="14" t="s">
        <v>72</v>
      </c>
      <c r="AY752" s="241" t="s">
        <v>135</v>
      </c>
    </row>
    <row r="753" s="14" customFormat="1">
      <c r="A753" s="14"/>
      <c r="B753" s="231"/>
      <c r="C753" s="232"/>
      <c r="D753" s="222" t="s">
        <v>147</v>
      </c>
      <c r="E753" s="233" t="s">
        <v>19</v>
      </c>
      <c r="F753" s="234" t="s">
        <v>227</v>
      </c>
      <c r="G753" s="232"/>
      <c r="H753" s="235">
        <v>33.659999999999997</v>
      </c>
      <c r="I753" s="236"/>
      <c r="J753" s="232"/>
      <c r="K753" s="232"/>
      <c r="L753" s="237"/>
      <c r="M753" s="238"/>
      <c r="N753" s="239"/>
      <c r="O753" s="239"/>
      <c r="P753" s="239"/>
      <c r="Q753" s="239"/>
      <c r="R753" s="239"/>
      <c r="S753" s="239"/>
      <c r="T753" s="240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1" t="s">
        <v>147</v>
      </c>
      <c r="AU753" s="241" t="s">
        <v>81</v>
      </c>
      <c r="AV753" s="14" t="s">
        <v>81</v>
      </c>
      <c r="AW753" s="14" t="s">
        <v>33</v>
      </c>
      <c r="AX753" s="14" t="s">
        <v>72</v>
      </c>
      <c r="AY753" s="241" t="s">
        <v>135</v>
      </c>
    </row>
    <row r="754" s="15" customFormat="1">
      <c r="A754" s="15"/>
      <c r="B754" s="242"/>
      <c r="C754" s="243"/>
      <c r="D754" s="222" t="s">
        <v>147</v>
      </c>
      <c r="E754" s="244" t="s">
        <v>19</v>
      </c>
      <c r="F754" s="245" t="s">
        <v>150</v>
      </c>
      <c r="G754" s="243"/>
      <c r="H754" s="246">
        <v>82.617000000000004</v>
      </c>
      <c r="I754" s="247"/>
      <c r="J754" s="243"/>
      <c r="K754" s="243"/>
      <c r="L754" s="248"/>
      <c r="M754" s="249"/>
      <c r="N754" s="250"/>
      <c r="O754" s="250"/>
      <c r="P754" s="250"/>
      <c r="Q754" s="250"/>
      <c r="R754" s="250"/>
      <c r="S754" s="250"/>
      <c r="T754" s="251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52" t="s">
        <v>147</v>
      </c>
      <c r="AU754" s="252" t="s">
        <v>81</v>
      </c>
      <c r="AV754" s="15" t="s">
        <v>143</v>
      </c>
      <c r="AW754" s="15" t="s">
        <v>33</v>
      </c>
      <c r="AX754" s="15" t="s">
        <v>79</v>
      </c>
      <c r="AY754" s="252" t="s">
        <v>135</v>
      </c>
    </row>
    <row r="755" s="2" customFormat="1" ht="16.5" customHeight="1">
      <c r="A755" s="40"/>
      <c r="B755" s="41"/>
      <c r="C755" s="202" t="s">
        <v>921</v>
      </c>
      <c r="D755" s="202" t="s">
        <v>138</v>
      </c>
      <c r="E755" s="203" t="s">
        <v>922</v>
      </c>
      <c r="F755" s="204" t="s">
        <v>923</v>
      </c>
      <c r="G755" s="205" t="s">
        <v>141</v>
      </c>
      <c r="H755" s="206">
        <v>82.617000000000004</v>
      </c>
      <c r="I755" s="207"/>
      <c r="J755" s="208">
        <f>ROUND(I755*H755,2)</f>
        <v>0</v>
      </c>
      <c r="K755" s="204" t="s">
        <v>142</v>
      </c>
      <c r="L755" s="46"/>
      <c r="M755" s="209" t="s">
        <v>19</v>
      </c>
      <c r="N755" s="210" t="s">
        <v>43</v>
      </c>
      <c r="O755" s="86"/>
      <c r="P755" s="211">
        <f>O755*H755</f>
        <v>0</v>
      </c>
      <c r="Q755" s="211">
        <v>0</v>
      </c>
      <c r="R755" s="211">
        <f>Q755*H755</f>
        <v>0</v>
      </c>
      <c r="S755" s="211">
        <v>0</v>
      </c>
      <c r="T755" s="212">
        <f>S755*H755</f>
        <v>0</v>
      </c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R755" s="213" t="s">
        <v>240</v>
      </c>
      <c r="AT755" s="213" t="s">
        <v>138</v>
      </c>
      <c r="AU755" s="213" t="s">
        <v>81</v>
      </c>
      <c r="AY755" s="19" t="s">
        <v>135</v>
      </c>
      <c r="BE755" s="214">
        <f>IF(N755="základní",J755,0)</f>
        <v>0</v>
      </c>
      <c r="BF755" s="214">
        <f>IF(N755="snížená",J755,0)</f>
        <v>0</v>
      </c>
      <c r="BG755" s="214">
        <f>IF(N755="zákl. přenesená",J755,0)</f>
        <v>0</v>
      </c>
      <c r="BH755" s="214">
        <f>IF(N755="sníž. přenesená",J755,0)</f>
        <v>0</v>
      </c>
      <c r="BI755" s="214">
        <f>IF(N755="nulová",J755,0)</f>
        <v>0</v>
      </c>
      <c r="BJ755" s="19" t="s">
        <v>79</v>
      </c>
      <c r="BK755" s="214">
        <f>ROUND(I755*H755,2)</f>
        <v>0</v>
      </c>
      <c r="BL755" s="19" t="s">
        <v>240</v>
      </c>
      <c r="BM755" s="213" t="s">
        <v>924</v>
      </c>
    </row>
    <row r="756" s="2" customFormat="1">
      <c r="A756" s="40"/>
      <c r="B756" s="41"/>
      <c r="C756" s="42"/>
      <c r="D756" s="215" t="s">
        <v>145</v>
      </c>
      <c r="E756" s="42"/>
      <c r="F756" s="216" t="s">
        <v>925</v>
      </c>
      <c r="G756" s="42"/>
      <c r="H756" s="42"/>
      <c r="I756" s="217"/>
      <c r="J756" s="42"/>
      <c r="K756" s="42"/>
      <c r="L756" s="46"/>
      <c r="M756" s="218"/>
      <c r="N756" s="219"/>
      <c r="O756" s="86"/>
      <c r="P756" s="86"/>
      <c r="Q756" s="86"/>
      <c r="R756" s="86"/>
      <c r="S756" s="86"/>
      <c r="T756" s="87"/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T756" s="19" t="s">
        <v>145</v>
      </c>
      <c r="AU756" s="19" t="s">
        <v>81</v>
      </c>
    </row>
    <row r="757" s="13" customFormat="1">
      <c r="A757" s="13"/>
      <c r="B757" s="220"/>
      <c r="C757" s="221"/>
      <c r="D757" s="222" t="s">
        <v>147</v>
      </c>
      <c r="E757" s="223" t="s">
        <v>19</v>
      </c>
      <c r="F757" s="224" t="s">
        <v>900</v>
      </c>
      <c r="G757" s="221"/>
      <c r="H757" s="223" t="s">
        <v>19</v>
      </c>
      <c r="I757" s="225"/>
      <c r="J757" s="221"/>
      <c r="K757" s="221"/>
      <c r="L757" s="226"/>
      <c r="M757" s="227"/>
      <c r="N757" s="228"/>
      <c r="O757" s="228"/>
      <c r="P757" s="228"/>
      <c r="Q757" s="228"/>
      <c r="R757" s="228"/>
      <c r="S757" s="228"/>
      <c r="T757" s="229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0" t="s">
        <v>147</v>
      </c>
      <c r="AU757" s="230" t="s">
        <v>81</v>
      </c>
      <c r="AV757" s="13" t="s">
        <v>79</v>
      </c>
      <c r="AW757" s="13" t="s">
        <v>33</v>
      </c>
      <c r="AX757" s="13" t="s">
        <v>72</v>
      </c>
      <c r="AY757" s="230" t="s">
        <v>135</v>
      </c>
    </row>
    <row r="758" s="14" customFormat="1">
      <c r="A758" s="14"/>
      <c r="B758" s="231"/>
      <c r="C758" s="232"/>
      <c r="D758" s="222" t="s">
        <v>147</v>
      </c>
      <c r="E758" s="233" t="s">
        <v>19</v>
      </c>
      <c r="F758" s="234" t="s">
        <v>226</v>
      </c>
      <c r="G758" s="232"/>
      <c r="H758" s="235">
        <v>48.957000000000001</v>
      </c>
      <c r="I758" s="236"/>
      <c r="J758" s="232"/>
      <c r="K758" s="232"/>
      <c r="L758" s="237"/>
      <c r="M758" s="238"/>
      <c r="N758" s="239"/>
      <c r="O758" s="239"/>
      <c r="P758" s="239"/>
      <c r="Q758" s="239"/>
      <c r="R758" s="239"/>
      <c r="S758" s="239"/>
      <c r="T758" s="240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1" t="s">
        <v>147</v>
      </c>
      <c r="AU758" s="241" t="s">
        <v>81</v>
      </c>
      <c r="AV758" s="14" t="s">
        <v>81</v>
      </c>
      <c r="AW758" s="14" t="s">
        <v>33</v>
      </c>
      <c r="AX758" s="14" t="s">
        <v>72</v>
      </c>
      <c r="AY758" s="241" t="s">
        <v>135</v>
      </c>
    </row>
    <row r="759" s="14" customFormat="1">
      <c r="A759" s="14"/>
      <c r="B759" s="231"/>
      <c r="C759" s="232"/>
      <c r="D759" s="222" t="s">
        <v>147</v>
      </c>
      <c r="E759" s="233" t="s">
        <v>19</v>
      </c>
      <c r="F759" s="234" t="s">
        <v>227</v>
      </c>
      <c r="G759" s="232"/>
      <c r="H759" s="235">
        <v>33.659999999999997</v>
      </c>
      <c r="I759" s="236"/>
      <c r="J759" s="232"/>
      <c r="K759" s="232"/>
      <c r="L759" s="237"/>
      <c r="M759" s="238"/>
      <c r="N759" s="239"/>
      <c r="O759" s="239"/>
      <c r="P759" s="239"/>
      <c r="Q759" s="239"/>
      <c r="R759" s="239"/>
      <c r="S759" s="239"/>
      <c r="T759" s="240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41" t="s">
        <v>147</v>
      </c>
      <c r="AU759" s="241" t="s">
        <v>81</v>
      </c>
      <c r="AV759" s="14" t="s">
        <v>81</v>
      </c>
      <c r="AW759" s="14" t="s">
        <v>33</v>
      </c>
      <c r="AX759" s="14" t="s">
        <v>72</v>
      </c>
      <c r="AY759" s="241" t="s">
        <v>135</v>
      </c>
    </row>
    <row r="760" s="15" customFormat="1">
      <c r="A760" s="15"/>
      <c r="B760" s="242"/>
      <c r="C760" s="243"/>
      <c r="D760" s="222" t="s">
        <v>147</v>
      </c>
      <c r="E760" s="244" t="s">
        <v>19</v>
      </c>
      <c r="F760" s="245" t="s">
        <v>150</v>
      </c>
      <c r="G760" s="243"/>
      <c r="H760" s="246">
        <v>82.617000000000004</v>
      </c>
      <c r="I760" s="247"/>
      <c r="J760" s="243"/>
      <c r="K760" s="243"/>
      <c r="L760" s="248"/>
      <c r="M760" s="249"/>
      <c r="N760" s="250"/>
      <c r="O760" s="250"/>
      <c r="P760" s="250"/>
      <c r="Q760" s="250"/>
      <c r="R760" s="250"/>
      <c r="S760" s="250"/>
      <c r="T760" s="251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52" t="s">
        <v>147</v>
      </c>
      <c r="AU760" s="252" t="s">
        <v>81</v>
      </c>
      <c r="AV760" s="15" t="s">
        <v>143</v>
      </c>
      <c r="AW760" s="15" t="s">
        <v>33</v>
      </c>
      <c r="AX760" s="15" t="s">
        <v>79</v>
      </c>
      <c r="AY760" s="252" t="s">
        <v>135</v>
      </c>
    </row>
    <row r="761" s="2" customFormat="1" ht="16.5" customHeight="1">
      <c r="A761" s="40"/>
      <c r="B761" s="41"/>
      <c r="C761" s="202" t="s">
        <v>926</v>
      </c>
      <c r="D761" s="202" t="s">
        <v>138</v>
      </c>
      <c r="E761" s="203" t="s">
        <v>927</v>
      </c>
      <c r="F761" s="204" t="s">
        <v>928</v>
      </c>
      <c r="G761" s="205" t="s">
        <v>141</v>
      </c>
      <c r="H761" s="206">
        <v>82.617000000000004</v>
      </c>
      <c r="I761" s="207"/>
      <c r="J761" s="208">
        <f>ROUND(I761*H761,2)</f>
        <v>0</v>
      </c>
      <c r="K761" s="204" t="s">
        <v>142</v>
      </c>
      <c r="L761" s="46"/>
      <c r="M761" s="209" t="s">
        <v>19</v>
      </c>
      <c r="N761" s="210" t="s">
        <v>43</v>
      </c>
      <c r="O761" s="86"/>
      <c r="P761" s="211">
        <f>O761*H761</f>
        <v>0</v>
      </c>
      <c r="Q761" s="211">
        <v>0.00011</v>
      </c>
      <c r="R761" s="211">
        <f>Q761*H761</f>
        <v>0.0090878700000000014</v>
      </c>
      <c r="S761" s="211">
        <v>0</v>
      </c>
      <c r="T761" s="212">
        <f>S761*H761</f>
        <v>0</v>
      </c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R761" s="213" t="s">
        <v>240</v>
      </c>
      <c r="AT761" s="213" t="s">
        <v>138</v>
      </c>
      <c r="AU761" s="213" t="s">
        <v>81</v>
      </c>
      <c r="AY761" s="19" t="s">
        <v>135</v>
      </c>
      <c r="BE761" s="214">
        <f>IF(N761="základní",J761,0)</f>
        <v>0</v>
      </c>
      <c r="BF761" s="214">
        <f>IF(N761="snížená",J761,0)</f>
        <v>0</v>
      </c>
      <c r="BG761" s="214">
        <f>IF(N761="zákl. přenesená",J761,0)</f>
        <v>0</v>
      </c>
      <c r="BH761" s="214">
        <f>IF(N761="sníž. přenesená",J761,0)</f>
        <v>0</v>
      </c>
      <c r="BI761" s="214">
        <f>IF(N761="nulová",J761,0)</f>
        <v>0</v>
      </c>
      <c r="BJ761" s="19" t="s">
        <v>79</v>
      </c>
      <c r="BK761" s="214">
        <f>ROUND(I761*H761,2)</f>
        <v>0</v>
      </c>
      <c r="BL761" s="19" t="s">
        <v>240</v>
      </c>
      <c r="BM761" s="213" t="s">
        <v>929</v>
      </c>
    </row>
    <row r="762" s="2" customFormat="1">
      <c r="A762" s="40"/>
      <c r="B762" s="41"/>
      <c r="C762" s="42"/>
      <c r="D762" s="215" t="s">
        <v>145</v>
      </c>
      <c r="E762" s="42"/>
      <c r="F762" s="216" t="s">
        <v>930</v>
      </c>
      <c r="G762" s="42"/>
      <c r="H762" s="42"/>
      <c r="I762" s="217"/>
      <c r="J762" s="42"/>
      <c r="K762" s="42"/>
      <c r="L762" s="46"/>
      <c r="M762" s="218"/>
      <c r="N762" s="219"/>
      <c r="O762" s="86"/>
      <c r="P762" s="86"/>
      <c r="Q762" s="86"/>
      <c r="R762" s="86"/>
      <c r="S762" s="86"/>
      <c r="T762" s="87"/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T762" s="19" t="s">
        <v>145</v>
      </c>
      <c r="AU762" s="19" t="s">
        <v>81</v>
      </c>
    </row>
    <row r="763" s="13" customFormat="1">
      <c r="A763" s="13"/>
      <c r="B763" s="220"/>
      <c r="C763" s="221"/>
      <c r="D763" s="222" t="s">
        <v>147</v>
      </c>
      <c r="E763" s="223" t="s">
        <v>19</v>
      </c>
      <c r="F763" s="224" t="s">
        <v>900</v>
      </c>
      <c r="G763" s="221"/>
      <c r="H763" s="223" t="s">
        <v>19</v>
      </c>
      <c r="I763" s="225"/>
      <c r="J763" s="221"/>
      <c r="K763" s="221"/>
      <c r="L763" s="226"/>
      <c r="M763" s="227"/>
      <c r="N763" s="228"/>
      <c r="O763" s="228"/>
      <c r="P763" s="228"/>
      <c r="Q763" s="228"/>
      <c r="R763" s="228"/>
      <c r="S763" s="228"/>
      <c r="T763" s="229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30" t="s">
        <v>147</v>
      </c>
      <c r="AU763" s="230" t="s">
        <v>81</v>
      </c>
      <c r="AV763" s="13" t="s">
        <v>79</v>
      </c>
      <c r="AW763" s="13" t="s">
        <v>33</v>
      </c>
      <c r="AX763" s="13" t="s">
        <v>72</v>
      </c>
      <c r="AY763" s="230" t="s">
        <v>135</v>
      </c>
    </row>
    <row r="764" s="14" customFormat="1">
      <c r="A764" s="14"/>
      <c r="B764" s="231"/>
      <c r="C764" s="232"/>
      <c r="D764" s="222" t="s">
        <v>147</v>
      </c>
      <c r="E764" s="233" t="s">
        <v>19</v>
      </c>
      <c r="F764" s="234" t="s">
        <v>227</v>
      </c>
      <c r="G764" s="232"/>
      <c r="H764" s="235">
        <v>33.659999999999997</v>
      </c>
      <c r="I764" s="236"/>
      <c r="J764" s="232"/>
      <c r="K764" s="232"/>
      <c r="L764" s="237"/>
      <c r="M764" s="238"/>
      <c r="N764" s="239"/>
      <c r="O764" s="239"/>
      <c r="P764" s="239"/>
      <c r="Q764" s="239"/>
      <c r="R764" s="239"/>
      <c r="S764" s="239"/>
      <c r="T764" s="240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1" t="s">
        <v>147</v>
      </c>
      <c r="AU764" s="241" t="s">
        <v>81</v>
      </c>
      <c r="AV764" s="14" t="s">
        <v>81</v>
      </c>
      <c r="AW764" s="14" t="s">
        <v>33</v>
      </c>
      <c r="AX764" s="14" t="s">
        <v>72</v>
      </c>
      <c r="AY764" s="241" t="s">
        <v>135</v>
      </c>
    </row>
    <row r="765" s="14" customFormat="1">
      <c r="A765" s="14"/>
      <c r="B765" s="231"/>
      <c r="C765" s="232"/>
      <c r="D765" s="222" t="s">
        <v>147</v>
      </c>
      <c r="E765" s="233" t="s">
        <v>19</v>
      </c>
      <c r="F765" s="234" t="s">
        <v>226</v>
      </c>
      <c r="G765" s="232"/>
      <c r="H765" s="235">
        <v>48.957000000000001</v>
      </c>
      <c r="I765" s="236"/>
      <c r="J765" s="232"/>
      <c r="K765" s="232"/>
      <c r="L765" s="237"/>
      <c r="M765" s="238"/>
      <c r="N765" s="239"/>
      <c r="O765" s="239"/>
      <c r="P765" s="239"/>
      <c r="Q765" s="239"/>
      <c r="R765" s="239"/>
      <c r="S765" s="239"/>
      <c r="T765" s="240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41" t="s">
        <v>147</v>
      </c>
      <c r="AU765" s="241" t="s">
        <v>81</v>
      </c>
      <c r="AV765" s="14" t="s">
        <v>81</v>
      </c>
      <c r="AW765" s="14" t="s">
        <v>33</v>
      </c>
      <c r="AX765" s="14" t="s">
        <v>72</v>
      </c>
      <c r="AY765" s="241" t="s">
        <v>135</v>
      </c>
    </row>
    <row r="766" s="15" customFormat="1">
      <c r="A766" s="15"/>
      <c r="B766" s="242"/>
      <c r="C766" s="243"/>
      <c r="D766" s="222" t="s">
        <v>147</v>
      </c>
      <c r="E766" s="244" t="s">
        <v>19</v>
      </c>
      <c r="F766" s="245" t="s">
        <v>150</v>
      </c>
      <c r="G766" s="243"/>
      <c r="H766" s="246">
        <v>82.617000000000004</v>
      </c>
      <c r="I766" s="247"/>
      <c r="J766" s="243"/>
      <c r="K766" s="243"/>
      <c r="L766" s="248"/>
      <c r="M766" s="249"/>
      <c r="N766" s="250"/>
      <c r="O766" s="250"/>
      <c r="P766" s="250"/>
      <c r="Q766" s="250"/>
      <c r="R766" s="250"/>
      <c r="S766" s="250"/>
      <c r="T766" s="251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T766" s="252" t="s">
        <v>147</v>
      </c>
      <c r="AU766" s="252" t="s">
        <v>81</v>
      </c>
      <c r="AV766" s="15" t="s">
        <v>143</v>
      </c>
      <c r="AW766" s="15" t="s">
        <v>33</v>
      </c>
      <c r="AX766" s="15" t="s">
        <v>79</v>
      </c>
      <c r="AY766" s="252" t="s">
        <v>135</v>
      </c>
    </row>
    <row r="767" s="12" customFormat="1" ht="22.8" customHeight="1">
      <c r="A767" s="12"/>
      <c r="B767" s="186"/>
      <c r="C767" s="187"/>
      <c r="D767" s="188" t="s">
        <v>71</v>
      </c>
      <c r="E767" s="200" t="s">
        <v>931</v>
      </c>
      <c r="F767" s="200" t="s">
        <v>932</v>
      </c>
      <c r="G767" s="187"/>
      <c r="H767" s="187"/>
      <c r="I767" s="190"/>
      <c r="J767" s="201">
        <f>BK767</f>
        <v>0</v>
      </c>
      <c r="K767" s="187"/>
      <c r="L767" s="192"/>
      <c r="M767" s="193"/>
      <c r="N767" s="194"/>
      <c r="O767" s="194"/>
      <c r="P767" s="195">
        <f>SUM(P768:P791)</f>
        <v>0</v>
      </c>
      <c r="Q767" s="194"/>
      <c r="R767" s="195">
        <f>SUM(R768:R791)</f>
        <v>0.50166725999999995</v>
      </c>
      <c r="S767" s="194"/>
      <c r="T767" s="196">
        <f>SUM(T768:T791)</f>
        <v>0</v>
      </c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R767" s="197" t="s">
        <v>81</v>
      </c>
      <c r="AT767" s="198" t="s">
        <v>71</v>
      </c>
      <c r="AU767" s="198" t="s">
        <v>79</v>
      </c>
      <c r="AY767" s="197" t="s">
        <v>135</v>
      </c>
      <c r="BK767" s="199">
        <f>SUM(BK768:BK791)</f>
        <v>0</v>
      </c>
    </row>
    <row r="768" s="2" customFormat="1" ht="16.5" customHeight="1">
      <c r="A768" s="40"/>
      <c r="B768" s="41"/>
      <c r="C768" s="202" t="s">
        <v>933</v>
      </c>
      <c r="D768" s="202" t="s">
        <v>138</v>
      </c>
      <c r="E768" s="203" t="s">
        <v>934</v>
      </c>
      <c r="F768" s="204" t="s">
        <v>935</v>
      </c>
      <c r="G768" s="205" t="s">
        <v>141</v>
      </c>
      <c r="H768" s="206">
        <v>1090.5809999999999</v>
      </c>
      <c r="I768" s="207"/>
      <c r="J768" s="208">
        <f>ROUND(I768*H768,2)</f>
        <v>0</v>
      </c>
      <c r="K768" s="204" t="s">
        <v>142</v>
      </c>
      <c r="L768" s="46"/>
      <c r="M768" s="209" t="s">
        <v>19</v>
      </c>
      <c r="N768" s="210" t="s">
        <v>43</v>
      </c>
      <c r="O768" s="86"/>
      <c r="P768" s="211">
        <f>O768*H768</f>
        <v>0</v>
      </c>
      <c r="Q768" s="211">
        <v>0.00020000000000000001</v>
      </c>
      <c r="R768" s="211">
        <f>Q768*H768</f>
        <v>0.21811619999999998</v>
      </c>
      <c r="S768" s="211">
        <v>0</v>
      </c>
      <c r="T768" s="212">
        <f>S768*H768</f>
        <v>0</v>
      </c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R768" s="213" t="s">
        <v>240</v>
      </c>
      <c r="AT768" s="213" t="s">
        <v>138</v>
      </c>
      <c r="AU768" s="213" t="s">
        <v>81</v>
      </c>
      <c r="AY768" s="19" t="s">
        <v>135</v>
      </c>
      <c r="BE768" s="214">
        <f>IF(N768="základní",J768,0)</f>
        <v>0</v>
      </c>
      <c r="BF768" s="214">
        <f>IF(N768="snížená",J768,0)</f>
        <v>0</v>
      </c>
      <c r="BG768" s="214">
        <f>IF(N768="zákl. přenesená",J768,0)</f>
        <v>0</v>
      </c>
      <c r="BH768" s="214">
        <f>IF(N768="sníž. přenesená",J768,0)</f>
        <v>0</v>
      </c>
      <c r="BI768" s="214">
        <f>IF(N768="nulová",J768,0)</f>
        <v>0</v>
      </c>
      <c r="BJ768" s="19" t="s">
        <v>79</v>
      </c>
      <c r="BK768" s="214">
        <f>ROUND(I768*H768,2)</f>
        <v>0</v>
      </c>
      <c r="BL768" s="19" t="s">
        <v>240</v>
      </c>
      <c r="BM768" s="213" t="s">
        <v>936</v>
      </c>
    </row>
    <row r="769" s="2" customFormat="1">
      <c r="A769" s="40"/>
      <c r="B769" s="41"/>
      <c r="C769" s="42"/>
      <c r="D769" s="215" t="s">
        <v>145</v>
      </c>
      <c r="E769" s="42"/>
      <c r="F769" s="216" t="s">
        <v>937</v>
      </c>
      <c r="G769" s="42"/>
      <c r="H769" s="42"/>
      <c r="I769" s="217"/>
      <c r="J769" s="42"/>
      <c r="K769" s="42"/>
      <c r="L769" s="46"/>
      <c r="M769" s="218"/>
      <c r="N769" s="219"/>
      <c r="O769" s="86"/>
      <c r="P769" s="86"/>
      <c r="Q769" s="86"/>
      <c r="R769" s="86"/>
      <c r="S769" s="86"/>
      <c r="T769" s="87"/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T769" s="19" t="s">
        <v>145</v>
      </c>
      <c r="AU769" s="19" t="s">
        <v>81</v>
      </c>
    </row>
    <row r="770" s="13" customFormat="1">
      <c r="A770" s="13"/>
      <c r="B770" s="220"/>
      <c r="C770" s="221"/>
      <c r="D770" s="222" t="s">
        <v>147</v>
      </c>
      <c r="E770" s="223" t="s">
        <v>19</v>
      </c>
      <c r="F770" s="224" t="s">
        <v>148</v>
      </c>
      <c r="G770" s="221"/>
      <c r="H770" s="223" t="s">
        <v>19</v>
      </c>
      <c r="I770" s="225"/>
      <c r="J770" s="221"/>
      <c r="K770" s="221"/>
      <c r="L770" s="226"/>
      <c r="M770" s="227"/>
      <c r="N770" s="228"/>
      <c r="O770" s="228"/>
      <c r="P770" s="228"/>
      <c r="Q770" s="228"/>
      <c r="R770" s="228"/>
      <c r="S770" s="228"/>
      <c r="T770" s="229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0" t="s">
        <v>147</v>
      </c>
      <c r="AU770" s="230" t="s">
        <v>81</v>
      </c>
      <c r="AV770" s="13" t="s">
        <v>79</v>
      </c>
      <c r="AW770" s="13" t="s">
        <v>33</v>
      </c>
      <c r="AX770" s="13" t="s">
        <v>72</v>
      </c>
      <c r="AY770" s="230" t="s">
        <v>135</v>
      </c>
    </row>
    <row r="771" s="14" customFormat="1">
      <c r="A771" s="14"/>
      <c r="B771" s="231"/>
      <c r="C771" s="232"/>
      <c r="D771" s="222" t="s">
        <v>147</v>
      </c>
      <c r="E771" s="233" t="s">
        <v>19</v>
      </c>
      <c r="F771" s="234" t="s">
        <v>307</v>
      </c>
      <c r="G771" s="232"/>
      <c r="H771" s="235">
        <v>358.99400000000003</v>
      </c>
      <c r="I771" s="236"/>
      <c r="J771" s="232"/>
      <c r="K771" s="232"/>
      <c r="L771" s="237"/>
      <c r="M771" s="238"/>
      <c r="N771" s="239"/>
      <c r="O771" s="239"/>
      <c r="P771" s="239"/>
      <c r="Q771" s="239"/>
      <c r="R771" s="239"/>
      <c r="S771" s="239"/>
      <c r="T771" s="240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1" t="s">
        <v>147</v>
      </c>
      <c r="AU771" s="241" t="s">
        <v>81</v>
      </c>
      <c r="AV771" s="14" t="s">
        <v>81</v>
      </c>
      <c r="AW771" s="14" t="s">
        <v>33</v>
      </c>
      <c r="AX771" s="14" t="s">
        <v>72</v>
      </c>
      <c r="AY771" s="241" t="s">
        <v>135</v>
      </c>
    </row>
    <row r="772" s="14" customFormat="1">
      <c r="A772" s="14"/>
      <c r="B772" s="231"/>
      <c r="C772" s="232"/>
      <c r="D772" s="222" t="s">
        <v>147</v>
      </c>
      <c r="E772" s="233" t="s">
        <v>19</v>
      </c>
      <c r="F772" s="234" t="s">
        <v>308</v>
      </c>
      <c r="G772" s="232"/>
      <c r="H772" s="235">
        <v>48.957000000000001</v>
      </c>
      <c r="I772" s="236"/>
      <c r="J772" s="232"/>
      <c r="K772" s="232"/>
      <c r="L772" s="237"/>
      <c r="M772" s="238"/>
      <c r="N772" s="239"/>
      <c r="O772" s="239"/>
      <c r="P772" s="239"/>
      <c r="Q772" s="239"/>
      <c r="R772" s="239"/>
      <c r="S772" s="239"/>
      <c r="T772" s="240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41" t="s">
        <v>147</v>
      </c>
      <c r="AU772" s="241" t="s">
        <v>81</v>
      </c>
      <c r="AV772" s="14" t="s">
        <v>81</v>
      </c>
      <c r="AW772" s="14" t="s">
        <v>33</v>
      </c>
      <c r="AX772" s="14" t="s">
        <v>72</v>
      </c>
      <c r="AY772" s="241" t="s">
        <v>135</v>
      </c>
    </row>
    <row r="773" s="14" customFormat="1">
      <c r="A773" s="14"/>
      <c r="B773" s="231"/>
      <c r="C773" s="232"/>
      <c r="D773" s="222" t="s">
        <v>147</v>
      </c>
      <c r="E773" s="233" t="s">
        <v>19</v>
      </c>
      <c r="F773" s="234" t="s">
        <v>309</v>
      </c>
      <c r="G773" s="232"/>
      <c r="H773" s="235">
        <v>362.87</v>
      </c>
      <c r="I773" s="236"/>
      <c r="J773" s="232"/>
      <c r="K773" s="232"/>
      <c r="L773" s="237"/>
      <c r="M773" s="238"/>
      <c r="N773" s="239"/>
      <c r="O773" s="239"/>
      <c r="P773" s="239"/>
      <c r="Q773" s="239"/>
      <c r="R773" s="239"/>
      <c r="S773" s="239"/>
      <c r="T773" s="240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41" t="s">
        <v>147</v>
      </c>
      <c r="AU773" s="241" t="s">
        <v>81</v>
      </c>
      <c r="AV773" s="14" t="s">
        <v>81</v>
      </c>
      <c r="AW773" s="14" t="s">
        <v>33</v>
      </c>
      <c r="AX773" s="14" t="s">
        <v>72</v>
      </c>
      <c r="AY773" s="241" t="s">
        <v>135</v>
      </c>
    </row>
    <row r="774" s="14" customFormat="1">
      <c r="A774" s="14"/>
      <c r="B774" s="231"/>
      <c r="C774" s="232"/>
      <c r="D774" s="222" t="s">
        <v>147</v>
      </c>
      <c r="E774" s="233" t="s">
        <v>19</v>
      </c>
      <c r="F774" s="234" t="s">
        <v>310</v>
      </c>
      <c r="G774" s="232"/>
      <c r="H774" s="235">
        <v>33.445</v>
      </c>
      <c r="I774" s="236"/>
      <c r="J774" s="232"/>
      <c r="K774" s="232"/>
      <c r="L774" s="237"/>
      <c r="M774" s="238"/>
      <c r="N774" s="239"/>
      <c r="O774" s="239"/>
      <c r="P774" s="239"/>
      <c r="Q774" s="239"/>
      <c r="R774" s="239"/>
      <c r="S774" s="239"/>
      <c r="T774" s="240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41" t="s">
        <v>147</v>
      </c>
      <c r="AU774" s="241" t="s">
        <v>81</v>
      </c>
      <c r="AV774" s="14" t="s">
        <v>81</v>
      </c>
      <c r="AW774" s="14" t="s">
        <v>33</v>
      </c>
      <c r="AX774" s="14" t="s">
        <v>72</v>
      </c>
      <c r="AY774" s="241" t="s">
        <v>135</v>
      </c>
    </row>
    <row r="775" s="14" customFormat="1">
      <c r="A775" s="14"/>
      <c r="B775" s="231"/>
      <c r="C775" s="232"/>
      <c r="D775" s="222" t="s">
        <v>147</v>
      </c>
      <c r="E775" s="233" t="s">
        <v>19</v>
      </c>
      <c r="F775" s="234" t="s">
        <v>311</v>
      </c>
      <c r="G775" s="232"/>
      <c r="H775" s="235">
        <v>249.40100000000001</v>
      </c>
      <c r="I775" s="236"/>
      <c r="J775" s="232"/>
      <c r="K775" s="232"/>
      <c r="L775" s="237"/>
      <c r="M775" s="238"/>
      <c r="N775" s="239"/>
      <c r="O775" s="239"/>
      <c r="P775" s="239"/>
      <c r="Q775" s="239"/>
      <c r="R775" s="239"/>
      <c r="S775" s="239"/>
      <c r="T775" s="240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41" t="s">
        <v>147</v>
      </c>
      <c r="AU775" s="241" t="s">
        <v>81</v>
      </c>
      <c r="AV775" s="14" t="s">
        <v>81</v>
      </c>
      <c r="AW775" s="14" t="s">
        <v>33</v>
      </c>
      <c r="AX775" s="14" t="s">
        <v>72</v>
      </c>
      <c r="AY775" s="241" t="s">
        <v>135</v>
      </c>
    </row>
    <row r="776" s="14" customFormat="1">
      <c r="A776" s="14"/>
      <c r="B776" s="231"/>
      <c r="C776" s="232"/>
      <c r="D776" s="222" t="s">
        <v>147</v>
      </c>
      <c r="E776" s="233" t="s">
        <v>19</v>
      </c>
      <c r="F776" s="234" t="s">
        <v>312</v>
      </c>
      <c r="G776" s="232"/>
      <c r="H776" s="235">
        <v>6.3360000000000003</v>
      </c>
      <c r="I776" s="236"/>
      <c r="J776" s="232"/>
      <c r="K776" s="232"/>
      <c r="L776" s="237"/>
      <c r="M776" s="238"/>
      <c r="N776" s="239"/>
      <c r="O776" s="239"/>
      <c r="P776" s="239"/>
      <c r="Q776" s="239"/>
      <c r="R776" s="239"/>
      <c r="S776" s="239"/>
      <c r="T776" s="240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1" t="s">
        <v>147</v>
      </c>
      <c r="AU776" s="241" t="s">
        <v>81</v>
      </c>
      <c r="AV776" s="14" t="s">
        <v>81</v>
      </c>
      <c r="AW776" s="14" t="s">
        <v>33</v>
      </c>
      <c r="AX776" s="14" t="s">
        <v>72</v>
      </c>
      <c r="AY776" s="241" t="s">
        <v>135</v>
      </c>
    </row>
    <row r="777" s="14" customFormat="1">
      <c r="A777" s="14"/>
      <c r="B777" s="231"/>
      <c r="C777" s="232"/>
      <c r="D777" s="222" t="s">
        <v>147</v>
      </c>
      <c r="E777" s="233" t="s">
        <v>19</v>
      </c>
      <c r="F777" s="234" t="s">
        <v>318</v>
      </c>
      <c r="G777" s="232"/>
      <c r="H777" s="235">
        <v>28.280000000000001</v>
      </c>
      <c r="I777" s="236"/>
      <c r="J777" s="232"/>
      <c r="K777" s="232"/>
      <c r="L777" s="237"/>
      <c r="M777" s="238"/>
      <c r="N777" s="239"/>
      <c r="O777" s="239"/>
      <c r="P777" s="239"/>
      <c r="Q777" s="239"/>
      <c r="R777" s="239"/>
      <c r="S777" s="239"/>
      <c r="T777" s="240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41" t="s">
        <v>147</v>
      </c>
      <c r="AU777" s="241" t="s">
        <v>81</v>
      </c>
      <c r="AV777" s="14" t="s">
        <v>81</v>
      </c>
      <c r="AW777" s="14" t="s">
        <v>33</v>
      </c>
      <c r="AX777" s="14" t="s">
        <v>72</v>
      </c>
      <c r="AY777" s="241" t="s">
        <v>135</v>
      </c>
    </row>
    <row r="778" s="14" customFormat="1">
      <c r="A778" s="14"/>
      <c r="B778" s="231"/>
      <c r="C778" s="232"/>
      <c r="D778" s="222" t="s">
        <v>147</v>
      </c>
      <c r="E778" s="233" t="s">
        <v>19</v>
      </c>
      <c r="F778" s="234" t="s">
        <v>629</v>
      </c>
      <c r="G778" s="232"/>
      <c r="H778" s="235">
        <v>2.298</v>
      </c>
      <c r="I778" s="236"/>
      <c r="J778" s="232"/>
      <c r="K778" s="232"/>
      <c r="L778" s="237"/>
      <c r="M778" s="238"/>
      <c r="N778" s="239"/>
      <c r="O778" s="239"/>
      <c r="P778" s="239"/>
      <c r="Q778" s="239"/>
      <c r="R778" s="239"/>
      <c r="S778" s="239"/>
      <c r="T778" s="240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41" t="s">
        <v>147</v>
      </c>
      <c r="AU778" s="241" t="s">
        <v>81</v>
      </c>
      <c r="AV778" s="14" t="s">
        <v>81</v>
      </c>
      <c r="AW778" s="14" t="s">
        <v>33</v>
      </c>
      <c r="AX778" s="14" t="s">
        <v>72</v>
      </c>
      <c r="AY778" s="241" t="s">
        <v>135</v>
      </c>
    </row>
    <row r="779" s="15" customFormat="1">
      <c r="A779" s="15"/>
      <c r="B779" s="242"/>
      <c r="C779" s="243"/>
      <c r="D779" s="222" t="s">
        <v>147</v>
      </c>
      <c r="E779" s="244" t="s">
        <v>19</v>
      </c>
      <c r="F779" s="245" t="s">
        <v>150</v>
      </c>
      <c r="G779" s="243"/>
      <c r="H779" s="246">
        <v>1090.5809999999999</v>
      </c>
      <c r="I779" s="247"/>
      <c r="J779" s="243"/>
      <c r="K779" s="243"/>
      <c r="L779" s="248"/>
      <c r="M779" s="249"/>
      <c r="N779" s="250"/>
      <c r="O779" s="250"/>
      <c r="P779" s="250"/>
      <c r="Q779" s="250"/>
      <c r="R779" s="250"/>
      <c r="S779" s="250"/>
      <c r="T779" s="251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52" t="s">
        <v>147</v>
      </c>
      <c r="AU779" s="252" t="s">
        <v>81</v>
      </c>
      <c r="AV779" s="15" t="s">
        <v>143</v>
      </c>
      <c r="AW779" s="15" t="s">
        <v>33</v>
      </c>
      <c r="AX779" s="15" t="s">
        <v>79</v>
      </c>
      <c r="AY779" s="252" t="s">
        <v>135</v>
      </c>
    </row>
    <row r="780" s="2" customFormat="1" ht="24.15" customHeight="1">
      <c r="A780" s="40"/>
      <c r="B780" s="41"/>
      <c r="C780" s="202" t="s">
        <v>938</v>
      </c>
      <c r="D780" s="202" t="s">
        <v>138</v>
      </c>
      <c r="E780" s="203" t="s">
        <v>939</v>
      </c>
      <c r="F780" s="204" t="s">
        <v>940</v>
      </c>
      <c r="G780" s="205" t="s">
        <v>141</v>
      </c>
      <c r="H780" s="206">
        <v>1090.5809999999999</v>
      </c>
      <c r="I780" s="207"/>
      <c r="J780" s="208">
        <f>ROUND(I780*H780,2)</f>
        <v>0</v>
      </c>
      <c r="K780" s="204" t="s">
        <v>142</v>
      </c>
      <c r="L780" s="46"/>
      <c r="M780" s="209" t="s">
        <v>19</v>
      </c>
      <c r="N780" s="210" t="s">
        <v>43</v>
      </c>
      <c r="O780" s="86"/>
      <c r="P780" s="211">
        <f>O780*H780</f>
        <v>0</v>
      </c>
      <c r="Q780" s="211">
        <v>0.00025999999999999998</v>
      </c>
      <c r="R780" s="211">
        <f>Q780*H780</f>
        <v>0.28355105999999997</v>
      </c>
      <c r="S780" s="211">
        <v>0</v>
      </c>
      <c r="T780" s="212">
        <f>S780*H780</f>
        <v>0</v>
      </c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R780" s="213" t="s">
        <v>240</v>
      </c>
      <c r="AT780" s="213" t="s">
        <v>138</v>
      </c>
      <c r="AU780" s="213" t="s">
        <v>81</v>
      </c>
      <c r="AY780" s="19" t="s">
        <v>135</v>
      </c>
      <c r="BE780" s="214">
        <f>IF(N780="základní",J780,0)</f>
        <v>0</v>
      </c>
      <c r="BF780" s="214">
        <f>IF(N780="snížená",J780,0)</f>
        <v>0</v>
      </c>
      <c r="BG780" s="214">
        <f>IF(N780="zákl. přenesená",J780,0)</f>
        <v>0</v>
      </c>
      <c r="BH780" s="214">
        <f>IF(N780="sníž. přenesená",J780,0)</f>
        <v>0</v>
      </c>
      <c r="BI780" s="214">
        <f>IF(N780="nulová",J780,0)</f>
        <v>0</v>
      </c>
      <c r="BJ780" s="19" t="s">
        <v>79</v>
      </c>
      <c r="BK780" s="214">
        <f>ROUND(I780*H780,2)</f>
        <v>0</v>
      </c>
      <c r="BL780" s="19" t="s">
        <v>240</v>
      </c>
      <c r="BM780" s="213" t="s">
        <v>941</v>
      </c>
    </row>
    <row r="781" s="2" customFormat="1">
      <c r="A781" s="40"/>
      <c r="B781" s="41"/>
      <c r="C781" s="42"/>
      <c r="D781" s="215" t="s">
        <v>145</v>
      </c>
      <c r="E781" s="42"/>
      <c r="F781" s="216" t="s">
        <v>942</v>
      </c>
      <c r="G781" s="42"/>
      <c r="H781" s="42"/>
      <c r="I781" s="217"/>
      <c r="J781" s="42"/>
      <c r="K781" s="42"/>
      <c r="L781" s="46"/>
      <c r="M781" s="218"/>
      <c r="N781" s="219"/>
      <c r="O781" s="86"/>
      <c r="P781" s="86"/>
      <c r="Q781" s="86"/>
      <c r="R781" s="86"/>
      <c r="S781" s="86"/>
      <c r="T781" s="87"/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T781" s="19" t="s">
        <v>145</v>
      </c>
      <c r="AU781" s="19" t="s">
        <v>81</v>
      </c>
    </row>
    <row r="782" s="13" customFormat="1">
      <c r="A782" s="13"/>
      <c r="B782" s="220"/>
      <c r="C782" s="221"/>
      <c r="D782" s="222" t="s">
        <v>147</v>
      </c>
      <c r="E782" s="223" t="s">
        <v>19</v>
      </c>
      <c r="F782" s="224" t="s">
        <v>148</v>
      </c>
      <c r="G782" s="221"/>
      <c r="H782" s="223" t="s">
        <v>19</v>
      </c>
      <c r="I782" s="225"/>
      <c r="J782" s="221"/>
      <c r="K782" s="221"/>
      <c r="L782" s="226"/>
      <c r="M782" s="227"/>
      <c r="N782" s="228"/>
      <c r="O782" s="228"/>
      <c r="P782" s="228"/>
      <c r="Q782" s="228"/>
      <c r="R782" s="228"/>
      <c r="S782" s="228"/>
      <c r="T782" s="229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0" t="s">
        <v>147</v>
      </c>
      <c r="AU782" s="230" t="s">
        <v>81</v>
      </c>
      <c r="AV782" s="13" t="s">
        <v>79</v>
      </c>
      <c r="AW782" s="13" t="s">
        <v>33</v>
      </c>
      <c r="AX782" s="13" t="s">
        <v>72</v>
      </c>
      <c r="AY782" s="230" t="s">
        <v>135</v>
      </c>
    </row>
    <row r="783" s="14" customFormat="1">
      <c r="A783" s="14"/>
      <c r="B783" s="231"/>
      <c r="C783" s="232"/>
      <c r="D783" s="222" t="s">
        <v>147</v>
      </c>
      <c r="E783" s="233" t="s">
        <v>19</v>
      </c>
      <c r="F783" s="234" t="s">
        <v>307</v>
      </c>
      <c r="G783" s="232"/>
      <c r="H783" s="235">
        <v>358.99400000000003</v>
      </c>
      <c r="I783" s="236"/>
      <c r="J783" s="232"/>
      <c r="K783" s="232"/>
      <c r="L783" s="237"/>
      <c r="M783" s="238"/>
      <c r="N783" s="239"/>
      <c r="O783" s="239"/>
      <c r="P783" s="239"/>
      <c r="Q783" s="239"/>
      <c r="R783" s="239"/>
      <c r="S783" s="239"/>
      <c r="T783" s="240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41" t="s">
        <v>147</v>
      </c>
      <c r="AU783" s="241" t="s">
        <v>81</v>
      </c>
      <c r="AV783" s="14" t="s">
        <v>81</v>
      </c>
      <c r="AW783" s="14" t="s">
        <v>33</v>
      </c>
      <c r="AX783" s="14" t="s">
        <v>72</v>
      </c>
      <c r="AY783" s="241" t="s">
        <v>135</v>
      </c>
    </row>
    <row r="784" s="14" customFormat="1">
      <c r="A784" s="14"/>
      <c r="B784" s="231"/>
      <c r="C784" s="232"/>
      <c r="D784" s="222" t="s">
        <v>147</v>
      </c>
      <c r="E784" s="233" t="s">
        <v>19</v>
      </c>
      <c r="F784" s="234" t="s">
        <v>308</v>
      </c>
      <c r="G784" s="232"/>
      <c r="H784" s="235">
        <v>48.957000000000001</v>
      </c>
      <c r="I784" s="236"/>
      <c r="J784" s="232"/>
      <c r="K784" s="232"/>
      <c r="L784" s="237"/>
      <c r="M784" s="238"/>
      <c r="N784" s="239"/>
      <c r="O784" s="239"/>
      <c r="P784" s="239"/>
      <c r="Q784" s="239"/>
      <c r="R784" s="239"/>
      <c r="S784" s="239"/>
      <c r="T784" s="240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41" t="s">
        <v>147</v>
      </c>
      <c r="AU784" s="241" t="s">
        <v>81</v>
      </c>
      <c r="AV784" s="14" t="s">
        <v>81</v>
      </c>
      <c r="AW784" s="14" t="s">
        <v>33</v>
      </c>
      <c r="AX784" s="14" t="s">
        <v>72</v>
      </c>
      <c r="AY784" s="241" t="s">
        <v>135</v>
      </c>
    </row>
    <row r="785" s="14" customFormat="1">
      <c r="A785" s="14"/>
      <c r="B785" s="231"/>
      <c r="C785" s="232"/>
      <c r="D785" s="222" t="s">
        <v>147</v>
      </c>
      <c r="E785" s="233" t="s">
        <v>19</v>
      </c>
      <c r="F785" s="234" t="s">
        <v>309</v>
      </c>
      <c r="G785" s="232"/>
      <c r="H785" s="235">
        <v>362.87</v>
      </c>
      <c r="I785" s="236"/>
      <c r="J785" s="232"/>
      <c r="K785" s="232"/>
      <c r="L785" s="237"/>
      <c r="M785" s="238"/>
      <c r="N785" s="239"/>
      <c r="O785" s="239"/>
      <c r="P785" s="239"/>
      <c r="Q785" s="239"/>
      <c r="R785" s="239"/>
      <c r="S785" s="239"/>
      <c r="T785" s="240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41" t="s">
        <v>147</v>
      </c>
      <c r="AU785" s="241" t="s">
        <v>81</v>
      </c>
      <c r="AV785" s="14" t="s">
        <v>81</v>
      </c>
      <c r="AW785" s="14" t="s">
        <v>33</v>
      </c>
      <c r="AX785" s="14" t="s">
        <v>72</v>
      </c>
      <c r="AY785" s="241" t="s">
        <v>135</v>
      </c>
    </row>
    <row r="786" s="14" customFormat="1">
      <c r="A786" s="14"/>
      <c r="B786" s="231"/>
      <c r="C786" s="232"/>
      <c r="D786" s="222" t="s">
        <v>147</v>
      </c>
      <c r="E786" s="233" t="s">
        <v>19</v>
      </c>
      <c r="F786" s="234" t="s">
        <v>310</v>
      </c>
      <c r="G786" s="232"/>
      <c r="H786" s="235">
        <v>33.445</v>
      </c>
      <c r="I786" s="236"/>
      <c r="J786" s="232"/>
      <c r="K786" s="232"/>
      <c r="L786" s="237"/>
      <c r="M786" s="238"/>
      <c r="N786" s="239"/>
      <c r="O786" s="239"/>
      <c r="P786" s="239"/>
      <c r="Q786" s="239"/>
      <c r="R786" s="239"/>
      <c r="S786" s="239"/>
      <c r="T786" s="240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1" t="s">
        <v>147</v>
      </c>
      <c r="AU786" s="241" t="s">
        <v>81</v>
      </c>
      <c r="AV786" s="14" t="s">
        <v>81</v>
      </c>
      <c r="AW786" s="14" t="s">
        <v>33</v>
      </c>
      <c r="AX786" s="14" t="s">
        <v>72</v>
      </c>
      <c r="AY786" s="241" t="s">
        <v>135</v>
      </c>
    </row>
    <row r="787" s="14" customFormat="1">
      <c r="A787" s="14"/>
      <c r="B787" s="231"/>
      <c r="C787" s="232"/>
      <c r="D787" s="222" t="s">
        <v>147</v>
      </c>
      <c r="E787" s="233" t="s">
        <v>19</v>
      </c>
      <c r="F787" s="234" t="s">
        <v>311</v>
      </c>
      <c r="G787" s="232"/>
      <c r="H787" s="235">
        <v>249.40100000000001</v>
      </c>
      <c r="I787" s="236"/>
      <c r="J787" s="232"/>
      <c r="K787" s="232"/>
      <c r="L787" s="237"/>
      <c r="M787" s="238"/>
      <c r="N787" s="239"/>
      <c r="O787" s="239"/>
      <c r="P787" s="239"/>
      <c r="Q787" s="239"/>
      <c r="R787" s="239"/>
      <c r="S787" s="239"/>
      <c r="T787" s="240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41" t="s">
        <v>147</v>
      </c>
      <c r="AU787" s="241" t="s">
        <v>81</v>
      </c>
      <c r="AV787" s="14" t="s">
        <v>81</v>
      </c>
      <c r="AW787" s="14" t="s">
        <v>33</v>
      </c>
      <c r="AX787" s="14" t="s">
        <v>72</v>
      </c>
      <c r="AY787" s="241" t="s">
        <v>135</v>
      </c>
    </row>
    <row r="788" s="14" customFormat="1">
      <c r="A788" s="14"/>
      <c r="B788" s="231"/>
      <c r="C788" s="232"/>
      <c r="D788" s="222" t="s">
        <v>147</v>
      </c>
      <c r="E788" s="233" t="s">
        <v>19</v>
      </c>
      <c r="F788" s="234" t="s">
        <v>312</v>
      </c>
      <c r="G788" s="232"/>
      <c r="H788" s="235">
        <v>6.3360000000000003</v>
      </c>
      <c r="I788" s="236"/>
      <c r="J788" s="232"/>
      <c r="K788" s="232"/>
      <c r="L788" s="237"/>
      <c r="M788" s="238"/>
      <c r="N788" s="239"/>
      <c r="O788" s="239"/>
      <c r="P788" s="239"/>
      <c r="Q788" s="239"/>
      <c r="R788" s="239"/>
      <c r="S788" s="239"/>
      <c r="T788" s="240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41" t="s">
        <v>147</v>
      </c>
      <c r="AU788" s="241" t="s">
        <v>81</v>
      </c>
      <c r="AV788" s="14" t="s">
        <v>81</v>
      </c>
      <c r="AW788" s="14" t="s">
        <v>33</v>
      </c>
      <c r="AX788" s="14" t="s">
        <v>72</v>
      </c>
      <c r="AY788" s="241" t="s">
        <v>135</v>
      </c>
    </row>
    <row r="789" s="14" customFormat="1">
      <c r="A789" s="14"/>
      <c r="B789" s="231"/>
      <c r="C789" s="232"/>
      <c r="D789" s="222" t="s">
        <v>147</v>
      </c>
      <c r="E789" s="233" t="s">
        <v>19</v>
      </c>
      <c r="F789" s="234" t="s">
        <v>318</v>
      </c>
      <c r="G789" s="232"/>
      <c r="H789" s="235">
        <v>28.280000000000001</v>
      </c>
      <c r="I789" s="236"/>
      <c r="J789" s="232"/>
      <c r="K789" s="232"/>
      <c r="L789" s="237"/>
      <c r="M789" s="238"/>
      <c r="N789" s="239"/>
      <c r="O789" s="239"/>
      <c r="P789" s="239"/>
      <c r="Q789" s="239"/>
      <c r="R789" s="239"/>
      <c r="S789" s="239"/>
      <c r="T789" s="240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41" t="s">
        <v>147</v>
      </c>
      <c r="AU789" s="241" t="s">
        <v>81</v>
      </c>
      <c r="AV789" s="14" t="s">
        <v>81</v>
      </c>
      <c r="AW789" s="14" t="s">
        <v>33</v>
      </c>
      <c r="AX789" s="14" t="s">
        <v>72</v>
      </c>
      <c r="AY789" s="241" t="s">
        <v>135</v>
      </c>
    </row>
    <row r="790" s="14" customFormat="1">
      <c r="A790" s="14"/>
      <c r="B790" s="231"/>
      <c r="C790" s="232"/>
      <c r="D790" s="222" t="s">
        <v>147</v>
      </c>
      <c r="E790" s="233" t="s">
        <v>19</v>
      </c>
      <c r="F790" s="234" t="s">
        <v>629</v>
      </c>
      <c r="G790" s="232"/>
      <c r="H790" s="235">
        <v>2.298</v>
      </c>
      <c r="I790" s="236"/>
      <c r="J790" s="232"/>
      <c r="K790" s="232"/>
      <c r="L790" s="237"/>
      <c r="M790" s="238"/>
      <c r="N790" s="239"/>
      <c r="O790" s="239"/>
      <c r="P790" s="239"/>
      <c r="Q790" s="239"/>
      <c r="R790" s="239"/>
      <c r="S790" s="239"/>
      <c r="T790" s="240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41" t="s">
        <v>147</v>
      </c>
      <c r="AU790" s="241" t="s">
        <v>81</v>
      </c>
      <c r="AV790" s="14" t="s">
        <v>81</v>
      </c>
      <c r="AW790" s="14" t="s">
        <v>33</v>
      </c>
      <c r="AX790" s="14" t="s">
        <v>72</v>
      </c>
      <c r="AY790" s="241" t="s">
        <v>135</v>
      </c>
    </row>
    <row r="791" s="15" customFormat="1">
      <c r="A791" s="15"/>
      <c r="B791" s="242"/>
      <c r="C791" s="243"/>
      <c r="D791" s="222" t="s">
        <v>147</v>
      </c>
      <c r="E791" s="244" t="s">
        <v>19</v>
      </c>
      <c r="F791" s="245" t="s">
        <v>150</v>
      </c>
      <c r="G791" s="243"/>
      <c r="H791" s="246">
        <v>1090.5809999999999</v>
      </c>
      <c r="I791" s="247"/>
      <c r="J791" s="243"/>
      <c r="K791" s="243"/>
      <c r="L791" s="248"/>
      <c r="M791" s="249"/>
      <c r="N791" s="250"/>
      <c r="O791" s="250"/>
      <c r="P791" s="250"/>
      <c r="Q791" s="250"/>
      <c r="R791" s="250"/>
      <c r="S791" s="250"/>
      <c r="T791" s="251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52" t="s">
        <v>147</v>
      </c>
      <c r="AU791" s="252" t="s">
        <v>81</v>
      </c>
      <c r="AV791" s="15" t="s">
        <v>143</v>
      </c>
      <c r="AW791" s="15" t="s">
        <v>33</v>
      </c>
      <c r="AX791" s="15" t="s">
        <v>79</v>
      </c>
      <c r="AY791" s="252" t="s">
        <v>135</v>
      </c>
    </row>
    <row r="792" s="12" customFormat="1" ht="22.8" customHeight="1">
      <c r="A792" s="12"/>
      <c r="B792" s="186"/>
      <c r="C792" s="187"/>
      <c r="D792" s="188" t="s">
        <v>71</v>
      </c>
      <c r="E792" s="200" t="s">
        <v>943</v>
      </c>
      <c r="F792" s="200" t="s">
        <v>944</v>
      </c>
      <c r="G792" s="187"/>
      <c r="H792" s="187"/>
      <c r="I792" s="190"/>
      <c r="J792" s="201">
        <f>BK792</f>
        <v>0</v>
      </c>
      <c r="K792" s="187"/>
      <c r="L792" s="192"/>
      <c r="M792" s="193"/>
      <c r="N792" s="194"/>
      <c r="O792" s="194"/>
      <c r="P792" s="195">
        <f>SUM(P793:P799)</f>
        <v>0</v>
      </c>
      <c r="Q792" s="194"/>
      <c r="R792" s="195">
        <f>SUM(R793:R799)</f>
        <v>0</v>
      </c>
      <c r="S792" s="194"/>
      <c r="T792" s="196">
        <f>SUM(T793:T799)</f>
        <v>0</v>
      </c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R792" s="197" t="s">
        <v>81</v>
      </c>
      <c r="AT792" s="198" t="s">
        <v>71</v>
      </c>
      <c r="AU792" s="198" t="s">
        <v>79</v>
      </c>
      <c r="AY792" s="197" t="s">
        <v>135</v>
      </c>
      <c r="BK792" s="199">
        <f>SUM(BK793:BK799)</f>
        <v>0</v>
      </c>
    </row>
    <row r="793" s="2" customFormat="1" ht="16.5" customHeight="1">
      <c r="A793" s="40"/>
      <c r="B793" s="41"/>
      <c r="C793" s="202" t="s">
        <v>945</v>
      </c>
      <c r="D793" s="202" t="s">
        <v>138</v>
      </c>
      <c r="E793" s="203" t="s">
        <v>946</v>
      </c>
      <c r="F793" s="204" t="s">
        <v>947</v>
      </c>
      <c r="G793" s="205" t="s">
        <v>141</v>
      </c>
      <c r="H793" s="206">
        <v>378.12700000000001</v>
      </c>
      <c r="I793" s="207"/>
      <c r="J793" s="208">
        <f>ROUND(I793*H793,2)</f>
        <v>0</v>
      </c>
      <c r="K793" s="204" t="s">
        <v>142</v>
      </c>
      <c r="L793" s="46"/>
      <c r="M793" s="209" t="s">
        <v>19</v>
      </c>
      <c r="N793" s="210" t="s">
        <v>43</v>
      </c>
      <c r="O793" s="86"/>
      <c r="P793" s="211">
        <f>O793*H793</f>
        <v>0</v>
      </c>
      <c r="Q793" s="211">
        <v>0</v>
      </c>
      <c r="R793" s="211">
        <f>Q793*H793</f>
        <v>0</v>
      </c>
      <c r="S793" s="211">
        <v>0</v>
      </c>
      <c r="T793" s="212">
        <f>S793*H793</f>
        <v>0</v>
      </c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R793" s="213" t="s">
        <v>240</v>
      </c>
      <c r="AT793" s="213" t="s">
        <v>138</v>
      </c>
      <c r="AU793" s="213" t="s">
        <v>81</v>
      </c>
      <c r="AY793" s="19" t="s">
        <v>135</v>
      </c>
      <c r="BE793" s="214">
        <f>IF(N793="základní",J793,0)</f>
        <v>0</v>
      </c>
      <c r="BF793" s="214">
        <f>IF(N793="snížená",J793,0)</f>
        <v>0</v>
      </c>
      <c r="BG793" s="214">
        <f>IF(N793="zákl. přenesená",J793,0)</f>
        <v>0</v>
      </c>
      <c r="BH793" s="214">
        <f>IF(N793="sníž. přenesená",J793,0)</f>
        <v>0</v>
      </c>
      <c r="BI793" s="214">
        <f>IF(N793="nulová",J793,0)</f>
        <v>0</v>
      </c>
      <c r="BJ793" s="19" t="s">
        <v>79</v>
      </c>
      <c r="BK793" s="214">
        <f>ROUND(I793*H793,2)</f>
        <v>0</v>
      </c>
      <c r="BL793" s="19" t="s">
        <v>240</v>
      </c>
      <c r="BM793" s="213" t="s">
        <v>948</v>
      </c>
    </row>
    <row r="794" s="2" customFormat="1">
      <c r="A794" s="40"/>
      <c r="B794" s="41"/>
      <c r="C794" s="42"/>
      <c r="D794" s="215" t="s">
        <v>145</v>
      </c>
      <c r="E794" s="42"/>
      <c r="F794" s="216" t="s">
        <v>949</v>
      </c>
      <c r="G794" s="42"/>
      <c r="H794" s="42"/>
      <c r="I794" s="217"/>
      <c r="J794" s="42"/>
      <c r="K794" s="42"/>
      <c r="L794" s="46"/>
      <c r="M794" s="218"/>
      <c r="N794" s="219"/>
      <c r="O794" s="86"/>
      <c r="P794" s="86"/>
      <c r="Q794" s="86"/>
      <c r="R794" s="86"/>
      <c r="S794" s="86"/>
      <c r="T794" s="87"/>
      <c r="U794" s="40"/>
      <c r="V794" s="40"/>
      <c r="W794" s="40"/>
      <c r="X794" s="40"/>
      <c r="Y794" s="40"/>
      <c r="Z794" s="40"/>
      <c r="AA794" s="40"/>
      <c r="AB794" s="40"/>
      <c r="AC794" s="40"/>
      <c r="AD794" s="40"/>
      <c r="AE794" s="40"/>
      <c r="AT794" s="19" t="s">
        <v>145</v>
      </c>
      <c r="AU794" s="19" t="s">
        <v>81</v>
      </c>
    </row>
    <row r="795" s="13" customFormat="1">
      <c r="A795" s="13"/>
      <c r="B795" s="220"/>
      <c r="C795" s="221"/>
      <c r="D795" s="222" t="s">
        <v>147</v>
      </c>
      <c r="E795" s="223" t="s">
        <v>19</v>
      </c>
      <c r="F795" s="224" t="s">
        <v>900</v>
      </c>
      <c r="G795" s="221"/>
      <c r="H795" s="223" t="s">
        <v>19</v>
      </c>
      <c r="I795" s="225"/>
      <c r="J795" s="221"/>
      <c r="K795" s="221"/>
      <c r="L795" s="226"/>
      <c r="M795" s="227"/>
      <c r="N795" s="228"/>
      <c r="O795" s="228"/>
      <c r="P795" s="228"/>
      <c r="Q795" s="228"/>
      <c r="R795" s="228"/>
      <c r="S795" s="228"/>
      <c r="T795" s="229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0" t="s">
        <v>147</v>
      </c>
      <c r="AU795" s="230" t="s">
        <v>81</v>
      </c>
      <c r="AV795" s="13" t="s">
        <v>79</v>
      </c>
      <c r="AW795" s="13" t="s">
        <v>33</v>
      </c>
      <c r="AX795" s="13" t="s">
        <v>72</v>
      </c>
      <c r="AY795" s="230" t="s">
        <v>135</v>
      </c>
    </row>
    <row r="796" s="14" customFormat="1">
      <c r="A796" s="14"/>
      <c r="B796" s="231"/>
      <c r="C796" s="232"/>
      <c r="D796" s="222" t="s">
        <v>147</v>
      </c>
      <c r="E796" s="233" t="s">
        <v>19</v>
      </c>
      <c r="F796" s="234" t="s">
        <v>223</v>
      </c>
      <c r="G796" s="232"/>
      <c r="H796" s="235">
        <v>295.50999999999999</v>
      </c>
      <c r="I796" s="236"/>
      <c r="J796" s="232"/>
      <c r="K796" s="232"/>
      <c r="L796" s="237"/>
      <c r="M796" s="238"/>
      <c r="N796" s="239"/>
      <c r="O796" s="239"/>
      <c r="P796" s="239"/>
      <c r="Q796" s="239"/>
      <c r="R796" s="239"/>
      <c r="S796" s="239"/>
      <c r="T796" s="240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41" t="s">
        <v>147</v>
      </c>
      <c r="AU796" s="241" t="s">
        <v>81</v>
      </c>
      <c r="AV796" s="14" t="s">
        <v>81</v>
      </c>
      <c r="AW796" s="14" t="s">
        <v>33</v>
      </c>
      <c r="AX796" s="14" t="s">
        <v>72</v>
      </c>
      <c r="AY796" s="241" t="s">
        <v>135</v>
      </c>
    </row>
    <row r="797" s="14" customFormat="1">
      <c r="A797" s="14"/>
      <c r="B797" s="231"/>
      <c r="C797" s="232"/>
      <c r="D797" s="222" t="s">
        <v>147</v>
      </c>
      <c r="E797" s="233" t="s">
        <v>19</v>
      </c>
      <c r="F797" s="234" t="s">
        <v>226</v>
      </c>
      <c r="G797" s="232"/>
      <c r="H797" s="235">
        <v>48.957000000000001</v>
      </c>
      <c r="I797" s="236"/>
      <c r="J797" s="232"/>
      <c r="K797" s="232"/>
      <c r="L797" s="237"/>
      <c r="M797" s="238"/>
      <c r="N797" s="239"/>
      <c r="O797" s="239"/>
      <c r="P797" s="239"/>
      <c r="Q797" s="239"/>
      <c r="R797" s="239"/>
      <c r="S797" s="239"/>
      <c r="T797" s="240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1" t="s">
        <v>147</v>
      </c>
      <c r="AU797" s="241" t="s">
        <v>81</v>
      </c>
      <c r="AV797" s="14" t="s">
        <v>81</v>
      </c>
      <c r="AW797" s="14" t="s">
        <v>33</v>
      </c>
      <c r="AX797" s="14" t="s">
        <v>72</v>
      </c>
      <c r="AY797" s="241" t="s">
        <v>135</v>
      </c>
    </row>
    <row r="798" s="14" customFormat="1">
      <c r="A798" s="14"/>
      <c r="B798" s="231"/>
      <c r="C798" s="232"/>
      <c r="D798" s="222" t="s">
        <v>147</v>
      </c>
      <c r="E798" s="233" t="s">
        <v>19</v>
      </c>
      <c r="F798" s="234" t="s">
        <v>227</v>
      </c>
      <c r="G798" s="232"/>
      <c r="H798" s="235">
        <v>33.659999999999997</v>
      </c>
      <c r="I798" s="236"/>
      <c r="J798" s="232"/>
      <c r="K798" s="232"/>
      <c r="L798" s="237"/>
      <c r="M798" s="238"/>
      <c r="N798" s="239"/>
      <c r="O798" s="239"/>
      <c r="P798" s="239"/>
      <c r="Q798" s="239"/>
      <c r="R798" s="239"/>
      <c r="S798" s="239"/>
      <c r="T798" s="240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41" t="s">
        <v>147</v>
      </c>
      <c r="AU798" s="241" t="s">
        <v>81</v>
      </c>
      <c r="AV798" s="14" t="s">
        <v>81</v>
      </c>
      <c r="AW798" s="14" t="s">
        <v>33</v>
      </c>
      <c r="AX798" s="14" t="s">
        <v>72</v>
      </c>
      <c r="AY798" s="241" t="s">
        <v>135</v>
      </c>
    </row>
    <row r="799" s="15" customFormat="1">
      <c r="A799" s="15"/>
      <c r="B799" s="242"/>
      <c r="C799" s="243"/>
      <c r="D799" s="222" t="s">
        <v>147</v>
      </c>
      <c r="E799" s="244" t="s">
        <v>19</v>
      </c>
      <c r="F799" s="245" t="s">
        <v>150</v>
      </c>
      <c r="G799" s="243"/>
      <c r="H799" s="246">
        <v>378.12700000000001</v>
      </c>
      <c r="I799" s="247"/>
      <c r="J799" s="243"/>
      <c r="K799" s="243"/>
      <c r="L799" s="248"/>
      <c r="M799" s="249"/>
      <c r="N799" s="250"/>
      <c r="O799" s="250"/>
      <c r="P799" s="250"/>
      <c r="Q799" s="250"/>
      <c r="R799" s="250"/>
      <c r="S799" s="250"/>
      <c r="T799" s="251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52" t="s">
        <v>147</v>
      </c>
      <c r="AU799" s="252" t="s">
        <v>81</v>
      </c>
      <c r="AV799" s="15" t="s">
        <v>143</v>
      </c>
      <c r="AW799" s="15" t="s">
        <v>33</v>
      </c>
      <c r="AX799" s="15" t="s">
        <v>79</v>
      </c>
      <c r="AY799" s="252" t="s">
        <v>135</v>
      </c>
    </row>
    <row r="800" s="12" customFormat="1" ht="25.92" customHeight="1">
      <c r="A800" s="12"/>
      <c r="B800" s="186"/>
      <c r="C800" s="187"/>
      <c r="D800" s="188" t="s">
        <v>71</v>
      </c>
      <c r="E800" s="189" t="s">
        <v>950</v>
      </c>
      <c r="F800" s="189" t="s">
        <v>951</v>
      </c>
      <c r="G800" s="187"/>
      <c r="H800" s="187"/>
      <c r="I800" s="190"/>
      <c r="J800" s="191">
        <f>BK800</f>
        <v>0</v>
      </c>
      <c r="K800" s="187"/>
      <c r="L800" s="192"/>
      <c r="M800" s="193"/>
      <c r="N800" s="194"/>
      <c r="O800" s="194"/>
      <c r="P800" s="195">
        <f>SUM(P801:P808)</f>
        <v>0</v>
      </c>
      <c r="Q800" s="194"/>
      <c r="R800" s="195">
        <f>SUM(R801:R808)</f>
        <v>0</v>
      </c>
      <c r="S800" s="194"/>
      <c r="T800" s="196">
        <f>SUM(T801:T808)</f>
        <v>0</v>
      </c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R800" s="197" t="s">
        <v>143</v>
      </c>
      <c r="AT800" s="198" t="s">
        <v>71</v>
      </c>
      <c r="AU800" s="198" t="s">
        <v>72</v>
      </c>
      <c r="AY800" s="197" t="s">
        <v>135</v>
      </c>
      <c r="BK800" s="199">
        <f>SUM(BK801:BK808)</f>
        <v>0</v>
      </c>
    </row>
    <row r="801" s="2" customFormat="1" ht="16.5" customHeight="1">
      <c r="A801" s="40"/>
      <c r="B801" s="41"/>
      <c r="C801" s="202" t="s">
        <v>952</v>
      </c>
      <c r="D801" s="202" t="s">
        <v>138</v>
      </c>
      <c r="E801" s="203" t="s">
        <v>953</v>
      </c>
      <c r="F801" s="204" t="s">
        <v>954</v>
      </c>
      <c r="G801" s="205" t="s">
        <v>955</v>
      </c>
      <c r="H801" s="206">
        <v>40</v>
      </c>
      <c r="I801" s="207"/>
      <c r="J801" s="208">
        <f>ROUND(I801*H801,2)</f>
        <v>0</v>
      </c>
      <c r="K801" s="204" t="s">
        <v>142</v>
      </c>
      <c r="L801" s="46"/>
      <c r="M801" s="209" t="s">
        <v>19</v>
      </c>
      <c r="N801" s="210" t="s">
        <v>43</v>
      </c>
      <c r="O801" s="86"/>
      <c r="P801" s="211">
        <f>O801*H801</f>
        <v>0</v>
      </c>
      <c r="Q801" s="211">
        <v>0</v>
      </c>
      <c r="R801" s="211">
        <f>Q801*H801</f>
        <v>0</v>
      </c>
      <c r="S801" s="211">
        <v>0</v>
      </c>
      <c r="T801" s="212">
        <f>S801*H801</f>
        <v>0</v>
      </c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R801" s="213" t="s">
        <v>956</v>
      </c>
      <c r="AT801" s="213" t="s">
        <v>138</v>
      </c>
      <c r="AU801" s="213" t="s">
        <v>79</v>
      </c>
      <c r="AY801" s="19" t="s">
        <v>135</v>
      </c>
      <c r="BE801" s="214">
        <f>IF(N801="základní",J801,0)</f>
        <v>0</v>
      </c>
      <c r="BF801" s="214">
        <f>IF(N801="snížená",J801,0)</f>
        <v>0</v>
      </c>
      <c r="BG801" s="214">
        <f>IF(N801="zákl. přenesená",J801,0)</f>
        <v>0</v>
      </c>
      <c r="BH801" s="214">
        <f>IF(N801="sníž. přenesená",J801,0)</f>
        <v>0</v>
      </c>
      <c r="BI801" s="214">
        <f>IF(N801="nulová",J801,0)</f>
        <v>0</v>
      </c>
      <c r="BJ801" s="19" t="s">
        <v>79</v>
      </c>
      <c r="BK801" s="214">
        <f>ROUND(I801*H801,2)</f>
        <v>0</v>
      </c>
      <c r="BL801" s="19" t="s">
        <v>956</v>
      </c>
      <c r="BM801" s="213" t="s">
        <v>957</v>
      </c>
    </row>
    <row r="802" s="2" customFormat="1">
      <c r="A802" s="40"/>
      <c r="B802" s="41"/>
      <c r="C802" s="42"/>
      <c r="D802" s="215" t="s">
        <v>145</v>
      </c>
      <c r="E802" s="42"/>
      <c r="F802" s="216" t="s">
        <v>958</v>
      </c>
      <c r="G802" s="42"/>
      <c r="H802" s="42"/>
      <c r="I802" s="217"/>
      <c r="J802" s="42"/>
      <c r="K802" s="42"/>
      <c r="L802" s="46"/>
      <c r="M802" s="218"/>
      <c r="N802" s="219"/>
      <c r="O802" s="86"/>
      <c r="P802" s="86"/>
      <c r="Q802" s="86"/>
      <c r="R802" s="86"/>
      <c r="S802" s="86"/>
      <c r="T802" s="87"/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T802" s="19" t="s">
        <v>145</v>
      </c>
      <c r="AU802" s="19" t="s">
        <v>79</v>
      </c>
    </row>
    <row r="803" s="14" customFormat="1">
      <c r="A803" s="14"/>
      <c r="B803" s="231"/>
      <c r="C803" s="232"/>
      <c r="D803" s="222" t="s">
        <v>147</v>
      </c>
      <c r="E803" s="233" t="s">
        <v>19</v>
      </c>
      <c r="F803" s="234" t="s">
        <v>959</v>
      </c>
      <c r="G803" s="232"/>
      <c r="H803" s="235">
        <v>40</v>
      </c>
      <c r="I803" s="236"/>
      <c r="J803" s="232"/>
      <c r="K803" s="232"/>
      <c r="L803" s="237"/>
      <c r="M803" s="238"/>
      <c r="N803" s="239"/>
      <c r="O803" s="239"/>
      <c r="P803" s="239"/>
      <c r="Q803" s="239"/>
      <c r="R803" s="239"/>
      <c r="S803" s="239"/>
      <c r="T803" s="240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41" t="s">
        <v>147</v>
      </c>
      <c r="AU803" s="241" t="s">
        <v>79</v>
      </c>
      <c r="AV803" s="14" t="s">
        <v>81</v>
      </c>
      <c r="AW803" s="14" t="s">
        <v>33</v>
      </c>
      <c r="AX803" s="14" t="s">
        <v>72</v>
      </c>
      <c r="AY803" s="241" t="s">
        <v>135</v>
      </c>
    </row>
    <row r="804" s="15" customFormat="1">
      <c r="A804" s="15"/>
      <c r="B804" s="242"/>
      <c r="C804" s="243"/>
      <c r="D804" s="222" t="s">
        <v>147</v>
      </c>
      <c r="E804" s="244" t="s">
        <v>19</v>
      </c>
      <c r="F804" s="245" t="s">
        <v>150</v>
      </c>
      <c r="G804" s="243"/>
      <c r="H804" s="246">
        <v>40</v>
      </c>
      <c r="I804" s="247"/>
      <c r="J804" s="243"/>
      <c r="K804" s="243"/>
      <c r="L804" s="248"/>
      <c r="M804" s="249"/>
      <c r="N804" s="250"/>
      <c r="O804" s="250"/>
      <c r="P804" s="250"/>
      <c r="Q804" s="250"/>
      <c r="R804" s="250"/>
      <c r="S804" s="250"/>
      <c r="T804" s="251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52" t="s">
        <v>147</v>
      </c>
      <c r="AU804" s="252" t="s">
        <v>79</v>
      </c>
      <c r="AV804" s="15" t="s">
        <v>143</v>
      </c>
      <c r="AW804" s="15" t="s">
        <v>33</v>
      </c>
      <c r="AX804" s="15" t="s">
        <v>79</v>
      </c>
      <c r="AY804" s="252" t="s">
        <v>135</v>
      </c>
    </row>
    <row r="805" s="2" customFormat="1" ht="16.5" customHeight="1">
      <c r="A805" s="40"/>
      <c r="B805" s="41"/>
      <c r="C805" s="202" t="s">
        <v>960</v>
      </c>
      <c r="D805" s="202" t="s">
        <v>138</v>
      </c>
      <c r="E805" s="203" t="s">
        <v>961</v>
      </c>
      <c r="F805" s="204" t="s">
        <v>962</v>
      </c>
      <c r="G805" s="205" t="s">
        <v>955</v>
      </c>
      <c r="H805" s="206">
        <v>40</v>
      </c>
      <c r="I805" s="207"/>
      <c r="J805" s="208">
        <f>ROUND(I805*H805,2)</f>
        <v>0</v>
      </c>
      <c r="K805" s="204" t="s">
        <v>142</v>
      </c>
      <c r="L805" s="46"/>
      <c r="M805" s="209" t="s">
        <v>19</v>
      </c>
      <c r="N805" s="210" t="s">
        <v>43</v>
      </c>
      <c r="O805" s="86"/>
      <c r="P805" s="211">
        <f>O805*H805</f>
        <v>0</v>
      </c>
      <c r="Q805" s="211">
        <v>0</v>
      </c>
      <c r="R805" s="211">
        <f>Q805*H805</f>
        <v>0</v>
      </c>
      <c r="S805" s="211">
        <v>0</v>
      </c>
      <c r="T805" s="212">
        <f>S805*H805</f>
        <v>0</v>
      </c>
      <c r="U805" s="40"/>
      <c r="V805" s="40"/>
      <c r="W805" s="40"/>
      <c r="X805" s="40"/>
      <c r="Y805" s="40"/>
      <c r="Z805" s="40"/>
      <c r="AA805" s="40"/>
      <c r="AB805" s="40"/>
      <c r="AC805" s="40"/>
      <c r="AD805" s="40"/>
      <c r="AE805" s="40"/>
      <c r="AR805" s="213" t="s">
        <v>956</v>
      </c>
      <c r="AT805" s="213" t="s">
        <v>138</v>
      </c>
      <c r="AU805" s="213" t="s">
        <v>79</v>
      </c>
      <c r="AY805" s="19" t="s">
        <v>135</v>
      </c>
      <c r="BE805" s="214">
        <f>IF(N805="základní",J805,0)</f>
        <v>0</v>
      </c>
      <c r="BF805" s="214">
        <f>IF(N805="snížená",J805,0)</f>
        <v>0</v>
      </c>
      <c r="BG805" s="214">
        <f>IF(N805="zákl. přenesená",J805,0)</f>
        <v>0</v>
      </c>
      <c r="BH805" s="214">
        <f>IF(N805="sníž. přenesená",J805,0)</f>
        <v>0</v>
      </c>
      <c r="BI805" s="214">
        <f>IF(N805="nulová",J805,0)</f>
        <v>0</v>
      </c>
      <c r="BJ805" s="19" t="s">
        <v>79</v>
      </c>
      <c r="BK805" s="214">
        <f>ROUND(I805*H805,2)</f>
        <v>0</v>
      </c>
      <c r="BL805" s="19" t="s">
        <v>956</v>
      </c>
      <c r="BM805" s="213" t="s">
        <v>963</v>
      </c>
    </row>
    <row r="806" s="2" customFormat="1">
      <c r="A806" s="40"/>
      <c r="B806" s="41"/>
      <c r="C806" s="42"/>
      <c r="D806" s="215" t="s">
        <v>145</v>
      </c>
      <c r="E806" s="42"/>
      <c r="F806" s="216" t="s">
        <v>964</v>
      </c>
      <c r="G806" s="42"/>
      <c r="H806" s="42"/>
      <c r="I806" s="217"/>
      <c r="J806" s="42"/>
      <c r="K806" s="42"/>
      <c r="L806" s="46"/>
      <c r="M806" s="218"/>
      <c r="N806" s="219"/>
      <c r="O806" s="86"/>
      <c r="P806" s="86"/>
      <c r="Q806" s="86"/>
      <c r="R806" s="86"/>
      <c r="S806" s="86"/>
      <c r="T806" s="87"/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T806" s="19" t="s">
        <v>145</v>
      </c>
      <c r="AU806" s="19" t="s">
        <v>79</v>
      </c>
    </row>
    <row r="807" s="14" customFormat="1">
      <c r="A807" s="14"/>
      <c r="B807" s="231"/>
      <c r="C807" s="232"/>
      <c r="D807" s="222" t="s">
        <v>147</v>
      </c>
      <c r="E807" s="233" t="s">
        <v>19</v>
      </c>
      <c r="F807" s="234" t="s">
        <v>965</v>
      </c>
      <c r="G807" s="232"/>
      <c r="H807" s="235">
        <v>40</v>
      </c>
      <c r="I807" s="236"/>
      <c r="J807" s="232"/>
      <c r="K807" s="232"/>
      <c r="L807" s="237"/>
      <c r="M807" s="238"/>
      <c r="N807" s="239"/>
      <c r="O807" s="239"/>
      <c r="P807" s="239"/>
      <c r="Q807" s="239"/>
      <c r="R807" s="239"/>
      <c r="S807" s="239"/>
      <c r="T807" s="240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41" t="s">
        <v>147</v>
      </c>
      <c r="AU807" s="241" t="s">
        <v>79</v>
      </c>
      <c r="AV807" s="14" t="s">
        <v>81</v>
      </c>
      <c r="AW807" s="14" t="s">
        <v>33</v>
      </c>
      <c r="AX807" s="14" t="s">
        <v>72</v>
      </c>
      <c r="AY807" s="241" t="s">
        <v>135</v>
      </c>
    </row>
    <row r="808" s="15" customFormat="1">
      <c r="A808" s="15"/>
      <c r="B808" s="242"/>
      <c r="C808" s="243"/>
      <c r="D808" s="222" t="s">
        <v>147</v>
      </c>
      <c r="E808" s="244" t="s">
        <v>19</v>
      </c>
      <c r="F808" s="245" t="s">
        <v>150</v>
      </c>
      <c r="G808" s="243"/>
      <c r="H808" s="246">
        <v>40</v>
      </c>
      <c r="I808" s="247"/>
      <c r="J808" s="243"/>
      <c r="K808" s="243"/>
      <c r="L808" s="248"/>
      <c r="M808" s="249"/>
      <c r="N808" s="250"/>
      <c r="O808" s="250"/>
      <c r="P808" s="250"/>
      <c r="Q808" s="250"/>
      <c r="R808" s="250"/>
      <c r="S808" s="250"/>
      <c r="T808" s="251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52" t="s">
        <v>147</v>
      </c>
      <c r="AU808" s="252" t="s">
        <v>79</v>
      </c>
      <c r="AV808" s="15" t="s">
        <v>143</v>
      </c>
      <c r="AW808" s="15" t="s">
        <v>33</v>
      </c>
      <c r="AX808" s="15" t="s">
        <v>79</v>
      </c>
      <c r="AY808" s="252" t="s">
        <v>135</v>
      </c>
    </row>
    <row r="809" s="12" customFormat="1" ht="25.92" customHeight="1">
      <c r="A809" s="12"/>
      <c r="B809" s="186"/>
      <c r="C809" s="187"/>
      <c r="D809" s="188" t="s">
        <v>71</v>
      </c>
      <c r="E809" s="189" t="s">
        <v>966</v>
      </c>
      <c r="F809" s="189" t="s">
        <v>967</v>
      </c>
      <c r="G809" s="187"/>
      <c r="H809" s="187"/>
      <c r="I809" s="190"/>
      <c r="J809" s="191">
        <f>BK809</f>
        <v>0</v>
      </c>
      <c r="K809" s="187"/>
      <c r="L809" s="192"/>
      <c r="M809" s="193"/>
      <c r="N809" s="194"/>
      <c r="O809" s="194"/>
      <c r="P809" s="195">
        <f>P810+P820+P834+P851+P857</f>
        <v>0</v>
      </c>
      <c r="Q809" s="194"/>
      <c r="R809" s="195">
        <f>R810+R820+R834+R851+R857</f>
        <v>0</v>
      </c>
      <c r="S809" s="194"/>
      <c r="T809" s="196">
        <f>T810+T820+T834+T851+T857</f>
        <v>0</v>
      </c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R809" s="197" t="s">
        <v>173</v>
      </c>
      <c r="AT809" s="198" t="s">
        <v>71</v>
      </c>
      <c r="AU809" s="198" t="s">
        <v>72</v>
      </c>
      <c r="AY809" s="197" t="s">
        <v>135</v>
      </c>
      <c r="BK809" s="199">
        <f>BK810+BK820+BK834+BK851+BK857</f>
        <v>0</v>
      </c>
    </row>
    <row r="810" s="12" customFormat="1" ht="22.8" customHeight="1">
      <c r="A810" s="12"/>
      <c r="B810" s="186"/>
      <c r="C810" s="187"/>
      <c r="D810" s="188" t="s">
        <v>71</v>
      </c>
      <c r="E810" s="200" t="s">
        <v>968</v>
      </c>
      <c r="F810" s="200" t="s">
        <v>969</v>
      </c>
      <c r="G810" s="187"/>
      <c r="H810" s="187"/>
      <c r="I810" s="190"/>
      <c r="J810" s="201">
        <f>BK810</f>
        <v>0</v>
      </c>
      <c r="K810" s="187"/>
      <c r="L810" s="192"/>
      <c r="M810" s="193"/>
      <c r="N810" s="194"/>
      <c r="O810" s="194"/>
      <c r="P810" s="195">
        <f>SUM(P811:P819)</f>
        <v>0</v>
      </c>
      <c r="Q810" s="194"/>
      <c r="R810" s="195">
        <f>SUM(R811:R819)</f>
        <v>0</v>
      </c>
      <c r="S810" s="194"/>
      <c r="T810" s="196">
        <f>SUM(T811:T819)</f>
        <v>0</v>
      </c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R810" s="197" t="s">
        <v>173</v>
      </c>
      <c r="AT810" s="198" t="s">
        <v>71</v>
      </c>
      <c r="AU810" s="198" t="s">
        <v>79</v>
      </c>
      <c r="AY810" s="197" t="s">
        <v>135</v>
      </c>
      <c r="BK810" s="199">
        <f>SUM(BK811:BK819)</f>
        <v>0</v>
      </c>
    </row>
    <row r="811" s="2" customFormat="1" ht="16.5" customHeight="1">
      <c r="A811" s="40"/>
      <c r="B811" s="41"/>
      <c r="C811" s="202" t="s">
        <v>970</v>
      </c>
      <c r="D811" s="202" t="s">
        <v>138</v>
      </c>
      <c r="E811" s="203" t="s">
        <v>971</v>
      </c>
      <c r="F811" s="204" t="s">
        <v>972</v>
      </c>
      <c r="G811" s="205" t="s">
        <v>973</v>
      </c>
      <c r="H811" s="206">
        <v>1</v>
      </c>
      <c r="I811" s="207"/>
      <c r="J811" s="208">
        <f>ROUND(I811*H811,2)</f>
        <v>0</v>
      </c>
      <c r="K811" s="204" t="s">
        <v>142</v>
      </c>
      <c r="L811" s="46"/>
      <c r="M811" s="209" t="s">
        <v>19</v>
      </c>
      <c r="N811" s="210" t="s">
        <v>43</v>
      </c>
      <c r="O811" s="86"/>
      <c r="P811" s="211">
        <f>O811*H811</f>
        <v>0</v>
      </c>
      <c r="Q811" s="211">
        <v>0</v>
      </c>
      <c r="R811" s="211">
        <f>Q811*H811</f>
        <v>0</v>
      </c>
      <c r="S811" s="211">
        <v>0</v>
      </c>
      <c r="T811" s="212">
        <f>S811*H811</f>
        <v>0</v>
      </c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R811" s="213" t="s">
        <v>974</v>
      </c>
      <c r="AT811" s="213" t="s">
        <v>138</v>
      </c>
      <c r="AU811" s="213" t="s">
        <v>81</v>
      </c>
      <c r="AY811" s="19" t="s">
        <v>135</v>
      </c>
      <c r="BE811" s="214">
        <f>IF(N811="základní",J811,0)</f>
        <v>0</v>
      </c>
      <c r="BF811" s="214">
        <f>IF(N811="snížená",J811,0)</f>
        <v>0</v>
      </c>
      <c r="BG811" s="214">
        <f>IF(N811="zákl. přenesená",J811,0)</f>
        <v>0</v>
      </c>
      <c r="BH811" s="214">
        <f>IF(N811="sníž. přenesená",J811,0)</f>
        <v>0</v>
      </c>
      <c r="BI811" s="214">
        <f>IF(N811="nulová",J811,0)</f>
        <v>0</v>
      </c>
      <c r="BJ811" s="19" t="s">
        <v>79</v>
      </c>
      <c r="BK811" s="214">
        <f>ROUND(I811*H811,2)</f>
        <v>0</v>
      </c>
      <c r="BL811" s="19" t="s">
        <v>974</v>
      </c>
      <c r="BM811" s="213" t="s">
        <v>975</v>
      </c>
    </row>
    <row r="812" s="2" customFormat="1">
      <c r="A812" s="40"/>
      <c r="B812" s="41"/>
      <c r="C812" s="42"/>
      <c r="D812" s="215" t="s">
        <v>145</v>
      </c>
      <c r="E812" s="42"/>
      <c r="F812" s="216" t="s">
        <v>976</v>
      </c>
      <c r="G812" s="42"/>
      <c r="H812" s="42"/>
      <c r="I812" s="217"/>
      <c r="J812" s="42"/>
      <c r="K812" s="42"/>
      <c r="L812" s="46"/>
      <c r="M812" s="218"/>
      <c r="N812" s="219"/>
      <c r="O812" s="86"/>
      <c r="P812" s="86"/>
      <c r="Q812" s="86"/>
      <c r="R812" s="86"/>
      <c r="S812" s="86"/>
      <c r="T812" s="87"/>
      <c r="U812" s="40"/>
      <c r="V812" s="40"/>
      <c r="W812" s="40"/>
      <c r="X812" s="40"/>
      <c r="Y812" s="40"/>
      <c r="Z812" s="40"/>
      <c r="AA812" s="40"/>
      <c r="AB812" s="40"/>
      <c r="AC812" s="40"/>
      <c r="AD812" s="40"/>
      <c r="AE812" s="40"/>
      <c r="AT812" s="19" t="s">
        <v>145</v>
      </c>
      <c r="AU812" s="19" t="s">
        <v>81</v>
      </c>
    </row>
    <row r="813" s="13" customFormat="1">
      <c r="A813" s="13"/>
      <c r="B813" s="220"/>
      <c r="C813" s="221"/>
      <c r="D813" s="222" t="s">
        <v>147</v>
      </c>
      <c r="E813" s="223" t="s">
        <v>19</v>
      </c>
      <c r="F813" s="224" t="s">
        <v>977</v>
      </c>
      <c r="G813" s="221"/>
      <c r="H813" s="223" t="s">
        <v>19</v>
      </c>
      <c r="I813" s="225"/>
      <c r="J813" s="221"/>
      <c r="K813" s="221"/>
      <c r="L813" s="226"/>
      <c r="M813" s="227"/>
      <c r="N813" s="228"/>
      <c r="O813" s="228"/>
      <c r="P813" s="228"/>
      <c r="Q813" s="228"/>
      <c r="R813" s="228"/>
      <c r="S813" s="228"/>
      <c r="T813" s="229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30" t="s">
        <v>147</v>
      </c>
      <c r="AU813" s="230" t="s">
        <v>81</v>
      </c>
      <c r="AV813" s="13" t="s">
        <v>79</v>
      </c>
      <c r="AW813" s="13" t="s">
        <v>33</v>
      </c>
      <c r="AX813" s="13" t="s">
        <v>72</v>
      </c>
      <c r="AY813" s="230" t="s">
        <v>135</v>
      </c>
    </row>
    <row r="814" s="14" customFormat="1">
      <c r="A814" s="14"/>
      <c r="B814" s="231"/>
      <c r="C814" s="232"/>
      <c r="D814" s="222" t="s">
        <v>147</v>
      </c>
      <c r="E814" s="233" t="s">
        <v>19</v>
      </c>
      <c r="F814" s="234" t="s">
        <v>79</v>
      </c>
      <c r="G814" s="232"/>
      <c r="H814" s="235">
        <v>1</v>
      </c>
      <c r="I814" s="236"/>
      <c r="J814" s="232"/>
      <c r="K814" s="232"/>
      <c r="L814" s="237"/>
      <c r="M814" s="238"/>
      <c r="N814" s="239"/>
      <c r="O814" s="239"/>
      <c r="P814" s="239"/>
      <c r="Q814" s="239"/>
      <c r="R814" s="239"/>
      <c r="S814" s="239"/>
      <c r="T814" s="240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41" t="s">
        <v>147</v>
      </c>
      <c r="AU814" s="241" t="s">
        <v>81</v>
      </c>
      <c r="AV814" s="14" t="s">
        <v>81</v>
      </c>
      <c r="AW814" s="14" t="s">
        <v>33</v>
      </c>
      <c r="AX814" s="14" t="s">
        <v>72</v>
      </c>
      <c r="AY814" s="241" t="s">
        <v>135</v>
      </c>
    </row>
    <row r="815" s="15" customFormat="1">
      <c r="A815" s="15"/>
      <c r="B815" s="242"/>
      <c r="C815" s="243"/>
      <c r="D815" s="222" t="s">
        <v>147</v>
      </c>
      <c r="E815" s="244" t="s">
        <v>19</v>
      </c>
      <c r="F815" s="245" t="s">
        <v>150</v>
      </c>
      <c r="G815" s="243"/>
      <c r="H815" s="246">
        <v>1</v>
      </c>
      <c r="I815" s="247"/>
      <c r="J815" s="243"/>
      <c r="K815" s="243"/>
      <c r="L815" s="248"/>
      <c r="M815" s="249"/>
      <c r="N815" s="250"/>
      <c r="O815" s="250"/>
      <c r="P815" s="250"/>
      <c r="Q815" s="250"/>
      <c r="R815" s="250"/>
      <c r="S815" s="250"/>
      <c r="T815" s="251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T815" s="252" t="s">
        <v>147</v>
      </c>
      <c r="AU815" s="252" t="s">
        <v>81</v>
      </c>
      <c r="AV815" s="15" t="s">
        <v>143</v>
      </c>
      <c r="AW815" s="15" t="s">
        <v>33</v>
      </c>
      <c r="AX815" s="15" t="s">
        <v>79</v>
      </c>
      <c r="AY815" s="252" t="s">
        <v>135</v>
      </c>
    </row>
    <row r="816" s="2" customFormat="1" ht="16.5" customHeight="1">
      <c r="A816" s="40"/>
      <c r="B816" s="41"/>
      <c r="C816" s="202" t="s">
        <v>978</v>
      </c>
      <c r="D816" s="202" t="s">
        <v>138</v>
      </c>
      <c r="E816" s="203" t="s">
        <v>979</v>
      </c>
      <c r="F816" s="204" t="s">
        <v>980</v>
      </c>
      <c r="G816" s="205" t="s">
        <v>973</v>
      </c>
      <c r="H816" s="206">
        <v>1</v>
      </c>
      <c r="I816" s="207"/>
      <c r="J816" s="208">
        <f>ROUND(I816*H816,2)</f>
        <v>0</v>
      </c>
      <c r="K816" s="204" t="s">
        <v>142</v>
      </c>
      <c r="L816" s="46"/>
      <c r="M816" s="209" t="s">
        <v>19</v>
      </c>
      <c r="N816" s="210" t="s">
        <v>43</v>
      </c>
      <c r="O816" s="86"/>
      <c r="P816" s="211">
        <f>O816*H816</f>
        <v>0</v>
      </c>
      <c r="Q816" s="211">
        <v>0</v>
      </c>
      <c r="R816" s="211">
        <f>Q816*H816</f>
        <v>0</v>
      </c>
      <c r="S816" s="211">
        <v>0</v>
      </c>
      <c r="T816" s="212">
        <f>S816*H816</f>
        <v>0</v>
      </c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R816" s="213" t="s">
        <v>974</v>
      </c>
      <c r="AT816" s="213" t="s">
        <v>138</v>
      </c>
      <c r="AU816" s="213" t="s">
        <v>81</v>
      </c>
      <c r="AY816" s="19" t="s">
        <v>135</v>
      </c>
      <c r="BE816" s="214">
        <f>IF(N816="základní",J816,0)</f>
        <v>0</v>
      </c>
      <c r="BF816" s="214">
        <f>IF(N816="snížená",J816,0)</f>
        <v>0</v>
      </c>
      <c r="BG816" s="214">
        <f>IF(N816="zákl. přenesená",J816,0)</f>
        <v>0</v>
      </c>
      <c r="BH816" s="214">
        <f>IF(N816="sníž. přenesená",J816,0)</f>
        <v>0</v>
      </c>
      <c r="BI816" s="214">
        <f>IF(N816="nulová",J816,0)</f>
        <v>0</v>
      </c>
      <c r="BJ816" s="19" t="s">
        <v>79</v>
      </c>
      <c r="BK816" s="214">
        <f>ROUND(I816*H816,2)</f>
        <v>0</v>
      </c>
      <c r="BL816" s="19" t="s">
        <v>974</v>
      </c>
      <c r="BM816" s="213" t="s">
        <v>981</v>
      </c>
    </row>
    <row r="817" s="2" customFormat="1">
      <c r="A817" s="40"/>
      <c r="B817" s="41"/>
      <c r="C817" s="42"/>
      <c r="D817" s="215" t="s">
        <v>145</v>
      </c>
      <c r="E817" s="42"/>
      <c r="F817" s="216" t="s">
        <v>982</v>
      </c>
      <c r="G817" s="42"/>
      <c r="H817" s="42"/>
      <c r="I817" s="217"/>
      <c r="J817" s="42"/>
      <c r="K817" s="42"/>
      <c r="L817" s="46"/>
      <c r="M817" s="218"/>
      <c r="N817" s="219"/>
      <c r="O817" s="86"/>
      <c r="P817" s="86"/>
      <c r="Q817" s="86"/>
      <c r="R817" s="86"/>
      <c r="S817" s="86"/>
      <c r="T817" s="87"/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T817" s="19" t="s">
        <v>145</v>
      </c>
      <c r="AU817" s="19" t="s">
        <v>81</v>
      </c>
    </row>
    <row r="818" s="14" customFormat="1">
      <c r="A818" s="14"/>
      <c r="B818" s="231"/>
      <c r="C818" s="232"/>
      <c r="D818" s="222" t="s">
        <v>147</v>
      </c>
      <c r="E818" s="233" t="s">
        <v>19</v>
      </c>
      <c r="F818" s="234" t="s">
        <v>983</v>
      </c>
      <c r="G818" s="232"/>
      <c r="H818" s="235">
        <v>1</v>
      </c>
      <c r="I818" s="236"/>
      <c r="J818" s="232"/>
      <c r="K818" s="232"/>
      <c r="L818" s="237"/>
      <c r="M818" s="238"/>
      <c r="N818" s="239"/>
      <c r="O818" s="239"/>
      <c r="P818" s="239"/>
      <c r="Q818" s="239"/>
      <c r="R818" s="239"/>
      <c r="S818" s="239"/>
      <c r="T818" s="240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41" t="s">
        <v>147</v>
      </c>
      <c r="AU818" s="241" t="s">
        <v>81</v>
      </c>
      <c r="AV818" s="14" t="s">
        <v>81</v>
      </c>
      <c r="AW818" s="14" t="s">
        <v>33</v>
      </c>
      <c r="AX818" s="14" t="s">
        <v>72</v>
      </c>
      <c r="AY818" s="241" t="s">
        <v>135</v>
      </c>
    </row>
    <row r="819" s="15" customFormat="1">
      <c r="A819" s="15"/>
      <c r="B819" s="242"/>
      <c r="C819" s="243"/>
      <c r="D819" s="222" t="s">
        <v>147</v>
      </c>
      <c r="E819" s="244" t="s">
        <v>19</v>
      </c>
      <c r="F819" s="245" t="s">
        <v>150</v>
      </c>
      <c r="G819" s="243"/>
      <c r="H819" s="246">
        <v>1</v>
      </c>
      <c r="I819" s="247"/>
      <c r="J819" s="243"/>
      <c r="K819" s="243"/>
      <c r="L819" s="248"/>
      <c r="M819" s="249"/>
      <c r="N819" s="250"/>
      <c r="O819" s="250"/>
      <c r="P819" s="250"/>
      <c r="Q819" s="250"/>
      <c r="R819" s="250"/>
      <c r="S819" s="250"/>
      <c r="T819" s="251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T819" s="252" t="s">
        <v>147</v>
      </c>
      <c r="AU819" s="252" t="s">
        <v>81</v>
      </c>
      <c r="AV819" s="15" t="s">
        <v>143</v>
      </c>
      <c r="AW819" s="15" t="s">
        <v>33</v>
      </c>
      <c r="AX819" s="15" t="s">
        <v>79</v>
      </c>
      <c r="AY819" s="252" t="s">
        <v>135</v>
      </c>
    </row>
    <row r="820" s="12" customFormat="1" ht="22.8" customHeight="1">
      <c r="A820" s="12"/>
      <c r="B820" s="186"/>
      <c r="C820" s="187"/>
      <c r="D820" s="188" t="s">
        <v>71</v>
      </c>
      <c r="E820" s="200" t="s">
        <v>984</v>
      </c>
      <c r="F820" s="200" t="s">
        <v>985</v>
      </c>
      <c r="G820" s="187"/>
      <c r="H820" s="187"/>
      <c r="I820" s="190"/>
      <c r="J820" s="201">
        <f>BK820</f>
        <v>0</v>
      </c>
      <c r="K820" s="187"/>
      <c r="L820" s="192"/>
      <c r="M820" s="193"/>
      <c r="N820" s="194"/>
      <c r="O820" s="194"/>
      <c r="P820" s="195">
        <f>SUM(P821:P833)</f>
        <v>0</v>
      </c>
      <c r="Q820" s="194"/>
      <c r="R820" s="195">
        <f>SUM(R821:R833)</f>
        <v>0</v>
      </c>
      <c r="S820" s="194"/>
      <c r="T820" s="196">
        <f>SUM(T821:T833)</f>
        <v>0</v>
      </c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R820" s="197" t="s">
        <v>173</v>
      </c>
      <c r="AT820" s="198" t="s">
        <v>71</v>
      </c>
      <c r="AU820" s="198" t="s">
        <v>79</v>
      </c>
      <c r="AY820" s="197" t="s">
        <v>135</v>
      </c>
      <c r="BK820" s="199">
        <f>SUM(BK821:BK833)</f>
        <v>0</v>
      </c>
    </row>
    <row r="821" s="2" customFormat="1" ht="16.5" customHeight="1">
      <c r="A821" s="40"/>
      <c r="B821" s="41"/>
      <c r="C821" s="202" t="s">
        <v>986</v>
      </c>
      <c r="D821" s="202" t="s">
        <v>138</v>
      </c>
      <c r="E821" s="203" t="s">
        <v>987</v>
      </c>
      <c r="F821" s="204" t="s">
        <v>988</v>
      </c>
      <c r="G821" s="205" t="s">
        <v>973</v>
      </c>
      <c r="H821" s="206">
        <v>1</v>
      </c>
      <c r="I821" s="207"/>
      <c r="J821" s="208">
        <f>ROUND(I821*H821,2)</f>
        <v>0</v>
      </c>
      <c r="K821" s="204" t="s">
        <v>142</v>
      </c>
      <c r="L821" s="46"/>
      <c r="M821" s="209" t="s">
        <v>19</v>
      </c>
      <c r="N821" s="210" t="s">
        <v>43</v>
      </c>
      <c r="O821" s="86"/>
      <c r="P821" s="211">
        <f>O821*H821</f>
        <v>0</v>
      </c>
      <c r="Q821" s="211">
        <v>0</v>
      </c>
      <c r="R821" s="211">
        <f>Q821*H821</f>
        <v>0</v>
      </c>
      <c r="S821" s="211">
        <v>0</v>
      </c>
      <c r="T821" s="212">
        <f>S821*H821</f>
        <v>0</v>
      </c>
      <c r="U821" s="40"/>
      <c r="V821" s="40"/>
      <c r="W821" s="40"/>
      <c r="X821" s="40"/>
      <c r="Y821" s="40"/>
      <c r="Z821" s="40"/>
      <c r="AA821" s="40"/>
      <c r="AB821" s="40"/>
      <c r="AC821" s="40"/>
      <c r="AD821" s="40"/>
      <c r="AE821" s="40"/>
      <c r="AR821" s="213" t="s">
        <v>974</v>
      </c>
      <c r="AT821" s="213" t="s">
        <v>138</v>
      </c>
      <c r="AU821" s="213" t="s">
        <v>81</v>
      </c>
      <c r="AY821" s="19" t="s">
        <v>135</v>
      </c>
      <c r="BE821" s="214">
        <f>IF(N821="základní",J821,0)</f>
        <v>0</v>
      </c>
      <c r="BF821" s="214">
        <f>IF(N821="snížená",J821,0)</f>
        <v>0</v>
      </c>
      <c r="BG821" s="214">
        <f>IF(N821="zákl. přenesená",J821,0)</f>
        <v>0</v>
      </c>
      <c r="BH821" s="214">
        <f>IF(N821="sníž. přenesená",J821,0)</f>
        <v>0</v>
      </c>
      <c r="BI821" s="214">
        <f>IF(N821="nulová",J821,0)</f>
        <v>0</v>
      </c>
      <c r="BJ821" s="19" t="s">
        <v>79</v>
      </c>
      <c r="BK821" s="214">
        <f>ROUND(I821*H821,2)</f>
        <v>0</v>
      </c>
      <c r="BL821" s="19" t="s">
        <v>974</v>
      </c>
      <c r="BM821" s="213" t="s">
        <v>989</v>
      </c>
    </row>
    <row r="822" s="2" customFormat="1">
      <c r="A822" s="40"/>
      <c r="B822" s="41"/>
      <c r="C822" s="42"/>
      <c r="D822" s="215" t="s">
        <v>145</v>
      </c>
      <c r="E822" s="42"/>
      <c r="F822" s="216" t="s">
        <v>990</v>
      </c>
      <c r="G822" s="42"/>
      <c r="H822" s="42"/>
      <c r="I822" s="217"/>
      <c r="J822" s="42"/>
      <c r="K822" s="42"/>
      <c r="L822" s="46"/>
      <c r="M822" s="218"/>
      <c r="N822" s="219"/>
      <c r="O822" s="86"/>
      <c r="P822" s="86"/>
      <c r="Q822" s="86"/>
      <c r="R822" s="86"/>
      <c r="S822" s="86"/>
      <c r="T822" s="87"/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T822" s="19" t="s">
        <v>145</v>
      </c>
      <c r="AU822" s="19" t="s">
        <v>81</v>
      </c>
    </row>
    <row r="823" s="14" customFormat="1">
      <c r="A823" s="14"/>
      <c r="B823" s="231"/>
      <c r="C823" s="232"/>
      <c r="D823" s="222" t="s">
        <v>147</v>
      </c>
      <c r="E823" s="233" t="s">
        <v>19</v>
      </c>
      <c r="F823" s="234" t="s">
        <v>991</v>
      </c>
      <c r="G823" s="232"/>
      <c r="H823" s="235">
        <v>1</v>
      </c>
      <c r="I823" s="236"/>
      <c r="J823" s="232"/>
      <c r="K823" s="232"/>
      <c r="L823" s="237"/>
      <c r="M823" s="238"/>
      <c r="N823" s="239"/>
      <c r="O823" s="239"/>
      <c r="P823" s="239"/>
      <c r="Q823" s="239"/>
      <c r="R823" s="239"/>
      <c r="S823" s="239"/>
      <c r="T823" s="240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41" t="s">
        <v>147</v>
      </c>
      <c r="AU823" s="241" t="s">
        <v>81</v>
      </c>
      <c r="AV823" s="14" t="s">
        <v>81</v>
      </c>
      <c r="AW823" s="14" t="s">
        <v>33</v>
      </c>
      <c r="AX823" s="14" t="s">
        <v>72</v>
      </c>
      <c r="AY823" s="241" t="s">
        <v>135</v>
      </c>
    </row>
    <row r="824" s="13" customFormat="1">
      <c r="A824" s="13"/>
      <c r="B824" s="220"/>
      <c r="C824" s="221"/>
      <c r="D824" s="222" t="s">
        <v>147</v>
      </c>
      <c r="E824" s="223" t="s">
        <v>19</v>
      </c>
      <c r="F824" s="224" t="s">
        <v>992</v>
      </c>
      <c r="G824" s="221"/>
      <c r="H824" s="223" t="s">
        <v>19</v>
      </c>
      <c r="I824" s="225"/>
      <c r="J824" s="221"/>
      <c r="K824" s="221"/>
      <c r="L824" s="226"/>
      <c r="M824" s="227"/>
      <c r="N824" s="228"/>
      <c r="O824" s="228"/>
      <c r="P824" s="228"/>
      <c r="Q824" s="228"/>
      <c r="R824" s="228"/>
      <c r="S824" s="228"/>
      <c r="T824" s="229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0" t="s">
        <v>147</v>
      </c>
      <c r="AU824" s="230" t="s">
        <v>81</v>
      </c>
      <c r="AV824" s="13" t="s">
        <v>79</v>
      </c>
      <c r="AW824" s="13" t="s">
        <v>33</v>
      </c>
      <c r="AX824" s="13" t="s">
        <v>72</v>
      </c>
      <c r="AY824" s="230" t="s">
        <v>135</v>
      </c>
    </row>
    <row r="825" s="15" customFormat="1">
      <c r="A825" s="15"/>
      <c r="B825" s="242"/>
      <c r="C825" s="243"/>
      <c r="D825" s="222" t="s">
        <v>147</v>
      </c>
      <c r="E825" s="244" t="s">
        <v>19</v>
      </c>
      <c r="F825" s="245" t="s">
        <v>150</v>
      </c>
      <c r="G825" s="243"/>
      <c r="H825" s="246">
        <v>1</v>
      </c>
      <c r="I825" s="247"/>
      <c r="J825" s="243"/>
      <c r="K825" s="243"/>
      <c r="L825" s="248"/>
      <c r="M825" s="249"/>
      <c r="N825" s="250"/>
      <c r="O825" s="250"/>
      <c r="P825" s="250"/>
      <c r="Q825" s="250"/>
      <c r="R825" s="250"/>
      <c r="S825" s="250"/>
      <c r="T825" s="251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52" t="s">
        <v>147</v>
      </c>
      <c r="AU825" s="252" t="s">
        <v>81</v>
      </c>
      <c r="AV825" s="15" t="s">
        <v>143</v>
      </c>
      <c r="AW825" s="15" t="s">
        <v>33</v>
      </c>
      <c r="AX825" s="15" t="s">
        <v>79</v>
      </c>
      <c r="AY825" s="252" t="s">
        <v>135</v>
      </c>
    </row>
    <row r="826" s="2" customFormat="1" ht="16.5" customHeight="1">
      <c r="A826" s="40"/>
      <c r="B826" s="41"/>
      <c r="C826" s="202" t="s">
        <v>993</v>
      </c>
      <c r="D826" s="202" t="s">
        <v>138</v>
      </c>
      <c r="E826" s="203" t="s">
        <v>994</v>
      </c>
      <c r="F826" s="204" t="s">
        <v>995</v>
      </c>
      <c r="G826" s="205" t="s">
        <v>973</v>
      </c>
      <c r="H826" s="206">
        <v>1</v>
      </c>
      <c r="I826" s="207"/>
      <c r="J826" s="208">
        <f>ROUND(I826*H826,2)</f>
        <v>0</v>
      </c>
      <c r="K826" s="204" t="s">
        <v>142</v>
      </c>
      <c r="L826" s="46"/>
      <c r="M826" s="209" t="s">
        <v>19</v>
      </c>
      <c r="N826" s="210" t="s">
        <v>43</v>
      </c>
      <c r="O826" s="86"/>
      <c r="P826" s="211">
        <f>O826*H826</f>
        <v>0</v>
      </c>
      <c r="Q826" s="211">
        <v>0</v>
      </c>
      <c r="R826" s="211">
        <f>Q826*H826</f>
        <v>0</v>
      </c>
      <c r="S826" s="211">
        <v>0</v>
      </c>
      <c r="T826" s="212">
        <f>S826*H826</f>
        <v>0</v>
      </c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R826" s="213" t="s">
        <v>974</v>
      </c>
      <c r="AT826" s="213" t="s">
        <v>138</v>
      </c>
      <c r="AU826" s="213" t="s">
        <v>81</v>
      </c>
      <c r="AY826" s="19" t="s">
        <v>135</v>
      </c>
      <c r="BE826" s="214">
        <f>IF(N826="základní",J826,0)</f>
        <v>0</v>
      </c>
      <c r="BF826" s="214">
        <f>IF(N826="snížená",J826,0)</f>
        <v>0</v>
      </c>
      <c r="BG826" s="214">
        <f>IF(N826="zákl. přenesená",J826,0)</f>
        <v>0</v>
      </c>
      <c r="BH826" s="214">
        <f>IF(N826="sníž. přenesená",J826,0)</f>
        <v>0</v>
      </c>
      <c r="BI826" s="214">
        <f>IF(N826="nulová",J826,0)</f>
        <v>0</v>
      </c>
      <c r="BJ826" s="19" t="s">
        <v>79</v>
      </c>
      <c r="BK826" s="214">
        <f>ROUND(I826*H826,2)</f>
        <v>0</v>
      </c>
      <c r="BL826" s="19" t="s">
        <v>974</v>
      </c>
      <c r="BM826" s="213" t="s">
        <v>996</v>
      </c>
    </row>
    <row r="827" s="2" customFormat="1">
      <c r="A827" s="40"/>
      <c r="B827" s="41"/>
      <c r="C827" s="42"/>
      <c r="D827" s="215" t="s">
        <v>145</v>
      </c>
      <c r="E827" s="42"/>
      <c r="F827" s="216" t="s">
        <v>997</v>
      </c>
      <c r="G827" s="42"/>
      <c r="H827" s="42"/>
      <c r="I827" s="217"/>
      <c r="J827" s="42"/>
      <c r="K827" s="42"/>
      <c r="L827" s="46"/>
      <c r="M827" s="218"/>
      <c r="N827" s="219"/>
      <c r="O827" s="86"/>
      <c r="P827" s="86"/>
      <c r="Q827" s="86"/>
      <c r="R827" s="86"/>
      <c r="S827" s="86"/>
      <c r="T827" s="87"/>
      <c r="U827" s="40"/>
      <c r="V827" s="40"/>
      <c r="W827" s="40"/>
      <c r="X827" s="40"/>
      <c r="Y827" s="40"/>
      <c r="Z827" s="40"/>
      <c r="AA827" s="40"/>
      <c r="AB827" s="40"/>
      <c r="AC827" s="40"/>
      <c r="AD827" s="40"/>
      <c r="AE827" s="40"/>
      <c r="AT827" s="19" t="s">
        <v>145</v>
      </c>
      <c r="AU827" s="19" t="s">
        <v>81</v>
      </c>
    </row>
    <row r="828" s="14" customFormat="1">
      <c r="A828" s="14"/>
      <c r="B828" s="231"/>
      <c r="C828" s="232"/>
      <c r="D828" s="222" t="s">
        <v>147</v>
      </c>
      <c r="E828" s="233" t="s">
        <v>19</v>
      </c>
      <c r="F828" s="234" t="s">
        <v>998</v>
      </c>
      <c r="G828" s="232"/>
      <c r="H828" s="235">
        <v>1</v>
      </c>
      <c r="I828" s="236"/>
      <c r="J828" s="232"/>
      <c r="K828" s="232"/>
      <c r="L828" s="237"/>
      <c r="M828" s="238"/>
      <c r="N828" s="239"/>
      <c r="O828" s="239"/>
      <c r="P828" s="239"/>
      <c r="Q828" s="239"/>
      <c r="R828" s="239"/>
      <c r="S828" s="239"/>
      <c r="T828" s="240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41" t="s">
        <v>147</v>
      </c>
      <c r="AU828" s="241" t="s">
        <v>81</v>
      </c>
      <c r="AV828" s="14" t="s">
        <v>81</v>
      </c>
      <c r="AW828" s="14" t="s">
        <v>33</v>
      </c>
      <c r="AX828" s="14" t="s">
        <v>72</v>
      </c>
      <c r="AY828" s="241" t="s">
        <v>135</v>
      </c>
    </row>
    <row r="829" s="15" customFormat="1">
      <c r="A829" s="15"/>
      <c r="B829" s="242"/>
      <c r="C829" s="243"/>
      <c r="D829" s="222" t="s">
        <v>147</v>
      </c>
      <c r="E829" s="244" t="s">
        <v>19</v>
      </c>
      <c r="F829" s="245" t="s">
        <v>150</v>
      </c>
      <c r="G829" s="243"/>
      <c r="H829" s="246">
        <v>1</v>
      </c>
      <c r="I829" s="247"/>
      <c r="J829" s="243"/>
      <c r="K829" s="243"/>
      <c r="L829" s="248"/>
      <c r="M829" s="249"/>
      <c r="N829" s="250"/>
      <c r="O829" s="250"/>
      <c r="P829" s="250"/>
      <c r="Q829" s="250"/>
      <c r="R829" s="250"/>
      <c r="S829" s="250"/>
      <c r="T829" s="251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52" t="s">
        <v>147</v>
      </c>
      <c r="AU829" s="252" t="s">
        <v>81</v>
      </c>
      <c r="AV829" s="15" t="s">
        <v>143</v>
      </c>
      <c r="AW829" s="15" t="s">
        <v>33</v>
      </c>
      <c r="AX829" s="15" t="s">
        <v>79</v>
      </c>
      <c r="AY829" s="252" t="s">
        <v>135</v>
      </c>
    </row>
    <row r="830" s="2" customFormat="1" ht="16.5" customHeight="1">
      <c r="A830" s="40"/>
      <c r="B830" s="41"/>
      <c r="C830" s="202" t="s">
        <v>999</v>
      </c>
      <c r="D830" s="202" t="s">
        <v>138</v>
      </c>
      <c r="E830" s="203" t="s">
        <v>1000</v>
      </c>
      <c r="F830" s="204" t="s">
        <v>1001</v>
      </c>
      <c r="G830" s="205" t="s">
        <v>256</v>
      </c>
      <c r="H830" s="206">
        <v>1</v>
      </c>
      <c r="I830" s="207"/>
      <c r="J830" s="208">
        <f>ROUND(I830*H830,2)</f>
        <v>0</v>
      </c>
      <c r="K830" s="204" t="s">
        <v>142</v>
      </c>
      <c r="L830" s="46"/>
      <c r="M830" s="209" t="s">
        <v>19</v>
      </c>
      <c r="N830" s="210" t="s">
        <v>43</v>
      </c>
      <c r="O830" s="86"/>
      <c r="P830" s="211">
        <f>O830*H830</f>
        <v>0</v>
      </c>
      <c r="Q830" s="211">
        <v>0</v>
      </c>
      <c r="R830" s="211">
        <f>Q830*H830</f>
        <v>0</v>
      </c>
      <c r="S830" s="211">
        <v>0</v>
      </c>
      <c r="T830" s="212">
        <f>S830*H830</f>
        <v>0</v>
      </c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R830" s="213" t="s">
        <v>974</v>
      </c>
      <c r="AT830" s="213" t="s">
        <v>138</v>
      </c>
      <c r="AU830" s="213" t="s">
        <v>81</v>
      </c>
      <c r="AY830" s="19" t="s">
        <v>135</v>
      </c>
      <c r="BE830" s="214">
        <f>IF(N830="základní",J830,0)</f>
        <v>0</v>
      </c>
      <c r="BF830" s="214">
        <f>IF(N830="snížená",J830,0)</f>
        <v>0</v>
      </c>
      <c r="BG830" s="214">
        <f>IF(N830="zákl. přenesená",J830,0)</f>
        <v>0</v>
      </c>
      <c r="BH830" s="214">
        <f>IF(N830="sníž. přenesená",J830,0)</f>
        <v>0</v>
      </c>
      <c r="BI830" s="214">
        <f>IF(N830="nulová",J830,0)</f>
        <v>0</v>
      </c>
      <c r="BJ830" s="19" t="s">
        <v>79</v>
      </c>
      <c r="BK830" s="214">
        <f>ROUND(I830*H830,2)</f>
        <v>0</v>
      </c>
      <c r="BL830" s="19" t="s">
        <v>974</v>
      </c>
      <c r="BM830" s="213" t="s">
        <v>1002</v>
      </c>
    </row>
    <row r="831" s="2" customFormat="1">
      <c r="A831" s="40"/>
      <c r="B831" s="41"/>
      <c r="C831" s="42"/>
      <c r="D831" s="215" t="s">
        <v>145</v>
      </c>
      <c r="E831" s="42"/>
      <c r="F831" s="216" t="s">
        <v>1003</v>
      </c>
      <c r="G831" s="42"/>
      <c r="H831" s="42"/>
      <c r="I831" s="217"/>
      <c r="J831" s="42"/>
      <c r="K831" s="42"/>
      <c r="L831" s="46"/>
      <c r="M831" s="218"/>
      <c r="N831" s="219"/>
      <c r="O831" s="86"/>
      <c r="P831" s="86"/>
      <c r="Q831" s="86"/>
      <c r="R831" s="86"/>
      <c r="S831" s="86"/>
      <c r="T831" s="87"/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T831" s="19" t="s">
        <v>145</v>
      </c>
      <c r="AU831" s="19" t="s">
        <v>81</v>
      </c>
    </row>
    <row r="832" s="14" customFormat="1">
      <c r="A832" s="14"/>
      <c r="B832" s="231"/>
      <c r="C832" s="232"/>
      <c r="D832" s="222" t="s">
        <v>147</v>
      </c>
      <c r="E832" s="233" t="s">
        <v>19</v>
      </c>
      <c r="F832" s="234" t="s">
        <v>79</v>
      </c>
      <c r="G832" s="232"/>
      <c r="H832" s="235">
        <v>1</v>
      </c>
      <c r="I832" s="236"/>
      <c r="J832" s="232"/>
      <c r="K832" s="232"/>
      <c r="L832" s="237"/>
      <c r="M832" s="238"/>
      <c r="N832" s="239"/>
      <c r="O832" s="239"/>
      <c r="P832" s="239"/>
      <c r="Q832" s="239"/>
      <c r="R832" s="239"/>
      <c r="S832" s="239"/>
      <c r="T832" s="240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41" t="s">
        <v>147</v>
      </c>
      <c r="AU832" s="241" t="s">
        <v>81</v>
      </c>
      <c r="AV832" s="14" t="s">
        <v>81</v>
      </c>
      <c r="AW832" s="14" t="s">
        <v>33</v>
      </c>
      <c r="AX832" s="14" t="s">
        <v>72</v>
      </c>
      <c r="AY832" s="241" t="s">
        <v>135</v>
      </c>
    </row>
    <row r="833" s="15" customFormat="1">
      <c r="A833" s="15"/>
      <c r="B833" s="242"/>
      <c r="C833" s="243"/>
      <c r="D833" s="222" t="s">
        <v>147</v>
      </c>
      <c r="E833" s="244" t="s">
        <v>19</v>
      </c>
      <c r="F833" s="245" t="s">
        <v>150</v>
      </c>
      <c r="G833" s="243"/>
      <c r="H833" s="246">
        <v>1</v>
      </c>
      <c r="I833" s="247"/>
      <c r="J833" s="243"/>
      <c r="K833" s="243"/>
      <c r="L833" s="248"/>
      <c r="M833" s="249"/>
      <c r="N833" s="250"/>
      <c r="O833" s="250"/>
      <c r="P833" s="250"/>
      <c r="Q833" s="250"/>
      <c r="R833" s="250"/>
      <c r="S833" s="250"/>
      <c r="T833" s="251"/>
      <c r="U833" s="15"/>
      <c r="V833" s="15"/>
      <c r="W833" s="15"/>
      <c r="X833" s="15"/>
      <c r="Y833" s="15"/>
      <c r="Z833" s="15"/>
      <c r="AA833" s="15"/>
      <c r="AB833" s="15"/>
      <c r="AC833" s="15"/>
      <c r="AD833" s="15"/>
      <c r="AE833" s="15"/>
      <c r="AT833" s="252" t="s">
        <v>147</v>
      </c>
      <c r="AU833" s="252" t="s">
        <v>81</v>
      </c>
      <c r="AV833" s="15" t="s">
        <v>143</v>
      </c>
      <c r="AW833" s="15" t="s">
        <v>33</v>
      </c>
      <c r="AX833" s="15" t="s">
        <v>79</v>
      </c>
      <c r="AY833" s="252" t="s">
        <v>135</v>
      </c>
    </row>
    <row r="834" s="12" customFormat="1" ht="22.8" customHeight="1">
      <c r="A834" s="12"/>
      <c r="B834" s="186"/>
      <c r="C834" s="187"/>
      <c r="D834" s="188" t="s">
        <v>71</v>
      </c>
      <c r="E834" s="200" t="s">
        <v>1004</v>
      </c>
      <c r="F834" s="200" t="s">
        <v>1005</v>
      </c>
      <c r="G834" s="187"/>
      <c r="H834" s="187"/>
      <c r="I834" s="190"/>
      <c r="J834" s="201">
        <f>BK834</f>
        <v>0</v>
      </c>
      <c r="K834" s="187"/>
      <c r="L834" s="192"/>
      <c r="M834" s="193"/>
      <c r="N834" s="194"/>
      <c r="O834" s="194"/>
      <c r="P834" s="195">
        <f>SUM(P835:P850)</f>
        <v>0</v>
      </c>
      <c r="Q834" s="194"/>
      <c r="R834" s="195">
        <f>SUM(R835:R850)</f>
        <v>0</v>
      </c>
      <c r="S834" s="194"/>
      <c r="T834" s="196">
        <f>SUM(T835:T850)</f>
        <v>0</v>
      </c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R834" s="197" t="s">
        <v>173</v>
      </c>
      <c r="AT834" s="198" t="s">
        <v>71</v>
      </c>
      <c r="AU834" s="198" t="s">
        <v>79</v>
      </c>
      <c r="AY834" s="197" t="s">
        <v>135</v>
      </c>
      <c r="BK834" s="199">
        <f>SUM(BK835:BK850)</f>
        <v>0</v>
      </c>
    </row>
    <row r="835" s="2" customFormat="1" ht="16.5" customHeight="1">
      <c r="A835" s="40"/>
      <c r="B835" s="41"/>
      <c r="C835" s="202" t="s">
        <v>1006</v>
      </c>
      <c r="D835" s="202" t="s">
        <v>138</v>
      </c>
      <c r="E835" s="203" t="s">
        <v>1007</v>
      </c>
      <c r="F835" s="204" t="s">
        <v>1008</v>
      </c>
      <c r="G835" s="205" t="s">
        <v>973</v>
      </c>
      <c r="H835" s="206">
        <v>1</v>
      </c>
      <c r="I835" s="207"/>
      <c r="J835" s="208">
        <f>ROUND(I835*H835,2)</f>
        <v>0</v>
      </c>
      <c r="K835" s="204" t="s">
        <v>142</v>
      </c>
      <c r="L835" s="46"/>
      <c r="M835" s="209" t="s">
        <v>19</v>
      </c>
      <c r="N835" s="210" t="s">
        <v>43</v>
      </c>
      <c r="O835" s="86"/>
      <c r="P835" s="211">
        <f>O835*H835</f>
        <v>0</v>
      </c>
      <c r="Q835" s="211">
        <v>0</v>
      </c>
      <c r="R835" s="211">
        <f>Q835*H835</f>
        <v>0</v>
      </c>
      <c r="S835" s="211">
        <v>0</v>
      </c>
      <c r="T835" s="212">
        <f>S835*H835</f>
        <v>0</v>
      </c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R835" s="213" t="s">
        <v>974</v>
      </c>
      <c r="AT835" s="213" t="s">
        <v>138</v>
      </c>
      <c r="AU835" s="213" t="s">
        <v>81</v>
      </c>
      <c r="AY835" s="19" t="s">
        <v>135</v>
      </c>
      <c r="BE835" s="214">
        <f>IF(N835="základní",J835,0)</f>
        <v>0</v>
      </c>
      <c r="BF835" s="214">
        <f>IF(N835="snížená",J835,0)</f>
        <v>0</v>
      </c>
      <c r="BG835" s="214">
        <f>IF(N835="zákl. přenesená",J835,0)</f>
        <v>0</v>
      </c>
      <c r="BH835" s="214">
        <f>IF(N835="sníž. přenesená",J835,0)</f>
        <v>0</v>
      </c>
      <c r="BI835" s="214">
        <f>IF(N835="nulová",J835,0)</f>
        <v>0</v>
      </c>
      <c r="BJ835" s="19" t="s">
        <v>79</v>
      </c>
      <c r="BK835" s="214">
        <f>ROUND(I835*H835,2)</f>
        <v>0</v>
      </c>
      <c r="BL835" s="19" t="s">
        <v>974</v>
      </c>
      <c r="BM835" s="213" t="s">
        <v>1009</v>
      </c>
    </row>
    <row r="836" s="2" customFormat="1">
      <c r="A836" s="40"/>
      <c r="B836" s="41"/>
      <c r="C836" s="42"/>
      <c r="D836" s="215" t="s">
        <v>145</v>
      </c>
      <c r="E836" s="42"/>
      <c r="F836" s="216" t="s">
        <v>1010</v>
      </c>
      <c r="G836" s="42"/>
      <c r="H836" s="42"/>
      <c r="I836" s="217"/>
      <c r="J836" s="42"/>
      <c r="K836" s="42"/>
      <c r="L836" s="46"/>
      <c r="M836" s="218"/>
      <c r="N836" s="219"/>
      <c r="O836" s="86"/>
      <c r="P836" s="86"/>
      <c r="Q836" s="86"/>
      <c r="R836" s="86"/>
      <c r="S836" s="86"/>
      <c r="T836" s="87"/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T836" s="19" t="s">
        <v>145</v>
      </c>
      <c r="AU836" s="19" t="s">
        <v>81</v>
      </c>
    </row>
    <row r="837" s="14" customFormat="1">
      <c r="A837" s="14"/>
      <c r="B837" s="231"/>
      <c r="C837" s="232"/>
      <c r="D837" s="222" t="s">
        <v>147</v>
      </c>
      <c r="E837" s="233" t="s">
        <v>19</v>
      </c>
      <c r="F837" s="234" t="s">
        <v>1011</v>
      </c>
      <c r="G837" s="232"/>
      <c r="H837" s="235">
        <v>1</v>
      </c>
      <c r="I837" s="236"/>
      <c r="J837" s="232"/>
      <c r="K837" s="232"/>
      <c r="L837" s="237"/>
      <c r="M837" s="238"/>
      <c r="N837" s="239"/>
      <c r="O837" s="239"/>
      <c r="P837" s="239"/>
      <c r="Q837" s="239"/>
      <c r="R837" s="239"/>
      <c r="S837" s="239"/>
      <c r="T837" s="240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41" t="s">
        <v>147</v>
      </c>
      <c r="AU837" s="241" t="s">
        <v>81</v>
      </c>
      <c r="AV837" s="14" t="s">
        <v>81</v>
      </c>
      <c r="AW837" s="14" t="s">
        <v>33</v>
      </c>
      <c r="AX837" s="14" t="s">
        <v>72</v>
      </c>
      <c r="AY837" s="241" t="s">
        <v>135</v>
      </c>
    </row>
    <row r="838" s="15" customFormat="1">
      <c r="A838" s="15"/>
      <c r="B838" s="242"/>
      <c r="C838" s="243"/>
      <c r="D838" s="222" t="s">
        <v>147</v>
      </c>
      <c r="E838" s="244" t="s">
        <v>19</v>
      </c>
      <c r="F838" s="245" t="s">
        <v>150</v>
      </c>
      <c r="G838" s="243"/>
      <c r="H838" s="246">
        <v>1</v>
      </c>
      <c r="I838" s="247"/>
      <c r="J838" s="243"/>
      <c r="K838" s="243"/>
      <c r="L838" s="248"/>
      <c r="M838" s="249"/>
      <c r="N838" s="250"/>
      <c r="O838" s="250"/>
      <c r="P838" s="250"/>
      <c r="Q838" s="250"/>
      <c r="R838" s="250"/>
      <c r="S838" s="250"/>
      <c r="T838" s="251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T838" s="252" t="s">
        <v>147</v>
      </c>
      <c r="AU838" s="252" t="s">
        <v>81</v>
      </c>
      <c r="AV838" s="15" t="s">
        <v>143</v>
      </c>
      <c r="AW838" s="15" t="s">
        <v>33</v>
      </c>
      <c r="AX838" s="15" t="s">
        <v>79</v>
      </c>
      <c r="AY838" s="252" t="s">
        <v>135</v>
      </c>
    </row>
    <row r="839" s="2" customFormat="1" ht="16.5" customHeight="1">
      <c r="A839" s="40"/>
      <c r="B839" s="41"/>
      <c r="C839" s="202" t="s">
        <v>1012</v>
      </c>
      <c r="D839" s="202" t="s">
        <v>138</v>
      </c>
      <c r="E839" s="203" t="s">
        <v>1013</v>
      </c>
      <c r="F839" s="204" t="s">
        <v>1014</v>
      </c>
      <c r="G839" s="205" t="s">
        <v>973</v>
      </c>
      <c r="H839" s="206">
        <v>1</v>
      </c>
      <c r="I839" s="207"/>
      <c r="J839" s="208">
        <f>ROUND(I839*H839,2)</f>
        <v>0</v>
      </c>
      <c r="K839" s="204" t="s">
        <v>142</v>
      </c>
      <c r="L839" s="46"/>
      <c r="M839" s="209" t="s">
        <v>19</v>
      </c>
      <c r="N839" s="210" t="s">
        <v>43</v>
      </c>
      <c r="O839" s="86"/>
      <c r="P839" s="211">
        <f>O839*H839</f>
        <v>0</v>
      </c>
      <c r="Q839" s="211">
        <v>0</v>
      </c>
      <c r="R839" s="211">
        <f>Q839*H839</f>
        <v>0</v>
      </c>
      <c r="S839" s="211">
        <v>0</v>
      </c>
      <c r="T839" s="212">
        <f>S839*H839</f>
        <v>0</v>
      </c>
      <c r="U839" s="40"/>
      <c r="V839" s="40"/>
      <c r="W839" s="40"/>
      <c r="X839" s="40"/>
      <c r="Y839" s="40"/>
      <c r="Z839" s="40"/>
      <c r="AA839" s="40"/>
      <c r="AB839" s="40"/>
      <c r="AC839" s="40"/>
      <c r="AD839" s="40"/>
      <c r="AE839" s="40"/>
      <c r="AR839" s="213" t="s">
        <v>974</v>
      </c>
      <c r="AT839" s="213" t="s">
        <v>138</v>
      </c>
      <c r="AU839" s="213" t="s">
        <v>81</v>
      </c>
      <c r="AY839" s="19" t="s">
        <v>135</v>
      </c>
      <c r="BE839" s="214">
        <f>IF(N839="základní",J839,0)</f>
        <v>0</v>
      </c>
      <c r="BF839" s="214">
        <f>IF(N839="snížená",J839,0)</f>
        <v>0</v>
      </c>
      <c r="BG839" s="214">
        <f>IF(N839="zákl. přenesená",J839,0)</f>
        <v>0</v>
      </c>
      <c r="BH839" s="214">
        <f>IF(N839="sníž. přenesená",J839,0)</f>
        <v>0</v>
      </c>
      <c r="BI839" s="214">
        <f>IF(N839="nulová",J839,0)</f>
        <v>0</v>
      </c>
      <c r="BJ839" s="19" t="s">
        <v>79</v>
      </c>
      <c r="BK839" s="214">
        <f>ROUND(I839*H839,2)</f>
        <v>0</v>
      </c>
      <c r="BL839" s="19" t="s">
        <v>974</v>
      </c>
      <c r="BM839" s="213" t="s">
        <v>1015</v>
      </c>
    </row>
    <row r="840" s="2" customFormat="1">
      <c r="A840" s="40"/>
      <c r="B840" s="41"/>
      <c r="C840" s="42"/>
      <c r="D840" s="215" t="s">
        <v>145</v>
      </c>
      <c r="E840" s="42"/>
      <c r="F840" s="216" t="s">
        <v>1016</v>
      </c>
      <c r="G840" s="42"/>
      <c r="H840" s="42"/>
      <c r="I840" s="217"/>
      <c r="J840" s="42"/>
      <c r="K840" s="42"/>
      <c r="L840" s="46"/>
      <c r="M840" s="218"/>
      <c r="N840" s="219"/>
      <c r="O840" s="86"/>
      <c r="P840" s="86"/>
      <c r="Q840" s="86"/>
      <c r="R840" s="86"/>
      <c r="S840" s="86"/>
      <c r="T840" s="87"/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T840" s="19" t="s">
        <v>145</v>
      </c>
      <c r="AU840" s="19" t="s">
        <v>81</v>
      </c>
    </row>
    <row r="841" s="14" customFormat="1">
      <c r="A841" s="14"/>
      <c r="B841" s="231"/>
      <c r="C841" s="232"/>
      <c r="D841" s="222" t="s">
        <v>147</v>
      </c>
      <c r="E841" s="233" t="s">
        <v>19</v>
      </c>
      <c r="F841" s="234" t="s">
        <v>1017</v>
      </c>
      <c r="G841" s="232"/>
      <c r="H841" s="235">
        <v>1</v>
      </c>
      <c r="I841" s="236"/>
      <c r="J841" s="232"/>
      <c r="K841" s="232"/>
      <c r="L841" s="237"/>
      <c r="M841" s="238"/>
      <c r="N841" s="239"/>
      <c r="O841" s="239"/>
      <c r="P841" s="239"/>
      <c r="Q841" s="239"/>
      <c r="R841" s="239"/>
      <c r="S841" s="239"/>
      <c r="T841" s="240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41" t="s">
        <v>147</v>
      </c>
      <c r="AU841" s="241" t="s">
        <v>81</v>
      </c>
      <c r="AV841" s="14" t="s">
        <v>81</v>
      </c>
      <c r="AW841" s="14" t="s">
        <v>33</v>
      </c>
      <c r="AX841" s="14" t="s">
        <v>72</v>
      </c>
      <c r="AY841" s="241" t="s">
        <v>135</v>
      </c>
    </row>
    <row r="842" s="15" customFormat="1">
      <c r="A842" s="15"/>
      <c r="B842" s="242"/>
      <c r="C842" s="243"/>
      <c r="D842" s="222" t="s">
        <v>147</v>
      </c>
      <c r="E842" s="244" t="s">
        <v>19</v>
      </c>
      <c r="F842" s="245" t="s">
        <v>150</v>
      </c>
      <c r="G842" s="243"/>
      <c r="H842" s="246">
        <v>1</v>
      </c>
      <c r="I842" s="247"/>
      <c r="J842" s="243"/>
      <c r="K842" s="243"/>
      <c r="L842" s="248"/>
      <c r="M842" s="249"/>
      <c r="N842" s="250"/>
      <c r="O842" s="250"/>
      <c r="P842" s="250"/>
      <c r="Q842" s="250"/>
      <c r="R842" s="250"/>
      <c r="S842" s="250"/>
      <c r="T842" s="251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T842" s="252" t="s">
        <v>147</v>
      </c>
      <c r="AU842" s="252" t="s">
        <v>81</v>
      </c>
      <c r="AV842" s="15" t="s">
        <v>143</v>
      </c>
      <c r="AW842" s="15" t="s">
        <v>33</v>
      </c>
      <c r="AX842" s="15" t="s">
        <v>79</v>
      </c>
      <c r="AY842" s="252" t="s">
        <v>135</v>
      </c>
    </row>
    <row r="843" s="2" customFormat="1" ht="16.5" customHeight="1">
      <c r="A843" s="40"/>
      <c r="B843" s="41"/>
      <c r="C843" s="202" t="s">
        <v>1018</v>
      </c>
      <c r="D843" s="202" t="s">
        <v>138</v>
      </c>
      <c r="E843" s="203" t="s">
        <v>1019</v>
      </c>
      <c r="F843" s="204" t="s">
        <v>1020</v>
      </c>
      <c r="G843" s="205" t="s">
        <v>973</v>
      </c>
      <c r="H843" s="206">
        <v>1</v>
      </c>
      <c r="I843" s="207"/>
      <c r="J843" s="208">
        <f>ROUND(I843*H843,2)</f>
        <v>0</v>
      </c>
      <c r="K843" s="204" t="s">
        <v>142</v>
      </c>
      <c r="L843" s="46"/>
      <c r="M843" s="209" t="s">
        <v>19</v>
      </c>
      <c r="N843" s="210" t="s">
        <v>43</v>
      </c>
      <c r="O843" s="86"/>
      <c r="P843" s="211">
        <f>O843*H843</f>
        <v>0</v>
      </c>
      <c r="Q843" s="211">
        <v>0</v>
      </c>
      <c r="R843" s="211">
        <f>Q843*H843</f>
        <v>0</v>
      </c>
      <c r="S843" s="211">
        <v>0</v>
      </c>
      <c r="T843" s="212">
        <f>S843*H843</f>
        <v>0</v>
      </c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R843" s="213" t="s">
        <v>974</v>
      </c>
      <c r="AT843" s="213" t="s">
        <v>138</v>
      </c>
      <c r="AU843" s="213" t="s">
        <v>81</v>
      </c>
      <c r="AY843" s="19" t="s">
        <v>135</v>
      </c>
      <c r="BE843" s="214">
        <f>IF(N843="základní",J843,0)</f>
        <v>0</v>
      </c>
      <c r="BF843" s="214">
        <f>IF(N843="snížená",J843,0)</f>
        <v>0</v>
      </c>
      <c r="BG843" s="214">
        <f>IF(N843="zákl. přenesená",J843,0)</f>
        <v>0</v>
      </c>
      <c r="BH843" s="214">
        <f>IF(N843="sníž. přenesená",J843,0)</f>
        <v>0</v>
      </c>
      <c r="BI843" s="214">
        <f>IF(N843="nulová",J843,0)</f>
        <v>0</v>
      </c>
      <c r="BJ843" s="19" t="s">
        <v>79</v>
      </c>
      <c r="BK843" s="214">
        <f>ROUND(I843*H843,2)</f>
        <v>0</v>
      </c>
      <c r="BL843" s="19" t="s">
        <v>974</v>
      </c>
      <c r="BM843" s="213" t="s">
        <v>1021</v>
      </c>
    </row>
    <row r="844" s="2" customFormat="1">
      <c r="A844" s="40"/>
      <c r="B844" s="41"/>
      <c r="C844" s="42"/>
      <c r="D844" s="215" t="s">
        <v>145</v>
      </c>
      <c r="E844" s="42"/>
      <c r="F844" s="216" t="s">
        <v>1022</v>
      </c>
      <c r="G844" s="42"/>
      <c r="H844" s="42"/>
      <c r="I844" s="217"/>
      <c r="J844" s="42"/>
      <c r="K844" s="42"/>
      <c r="L844" s="46"/>
      <c r="M844" s="218"/>
      <c r="N844" s="219"/>
      <c r="O844" s="86"/>
      <c r="P844" s="86"/>
      <c r="Q844" s="86"/>
      <c r="R844" s="86"/>
      <c r="S844" s="86"/>
      <c r="T844" s="87"/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T844" s="19" t="s">
        <v>145</v>
      </c>
      <c r="AU844" s="19" t="s">
        <v>81</v>
      </c>
    </row>
    <row r="845" s="14" customFormat="1">
      <c r="A845" s="14"/>
      <c r="B845" s="231"/>
      <c r="C845" s="232"/>
      <c r="D845" s="222" t="s">
        <v>147</v>
      </c>
      <c r="E845" s="233" t="s">
        <v>19</v>
      </c>
      <c r="F845" s="234" t="s">
        <v>79</v>
      </c>
      <c r="G845" s="232"/>
      <c r="H845" s="235">
        <v>1</v>
      </c>
      <c r="I845" s="236"/>
      <c r="J845" s="232"/>
      <c r="K845" s="232"/>
      <c r="L845" s="237"/>
      <c r="M845" s="238"/>
      <c r="N845" s="239"/>
      <c r="O845" s="239"/>
      <c r="P845" s="239"/>
      <c r="Q845" s="239"/>
      <c r="R845" s="239"/>
      <c r="S845" s="239"/>
      <c r="T845" s="240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41" t="s">
        <v>147</v>
      </c>
      <c r="AU845" s="241" t="s">
        <v>81</v>
      </c>
      <c r="AV845" s="14" t="s">
        <v>81</v>
      </c>
      <c r="AW845" s="14" t="s">
        <v>33</v>
      </c>
      <c r="AX845" s="14" t="s">
        <v>72</v>
      </c>
      <c r="AY845" s="241" t="s">
        <v>135</v>
      </c>
    </row>
    <row r="846" s="15" customFormat="1">
      <c r="A846" s="15"/>
      <c r="B846" s="242"/>
      <c r="C846" s="243"/>
      <c r="D846" s="222" t="s">
        <v>147</v>
      </c>
      <c r="E846" s="244" t="s">
        <v>19</v>
      </c>
      <c r="F846" s="245" t="s">
        <v>150</v>
      </c>
      <c r="G846" s="243"/>
      <c r="H846" s="246">
        <v>1</v>
      </c>
      <c r="I846" s="247"/>
      <c r="J846" s="243"/>
      <c r="K846" s="243"/>
      <c r="L846" s="248"/>
      <c r="M846" s="249"/>
      <c r="N846" s="250"/>
      <c r="O846" s="250"/>
      <c r="P846" s="250"/>
      <c r="Q846" s="250"/>
      <c r="R846" s="250"/>
      <c r="S846" s="250"/>
      <c r="T846" s="251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52" t="s">
        <v>147</v>
      </c>
      <c r="AU846" s="252" t="s">
        <v>81</v>
      </c>
      <c r="AV846" s="15" t="s">
        <v>143</v>
      </c>
      <c r="AW846" s="15" t="s">
        <v>33</v>
      </c>
      <c r="AX846" s="15" t="s">
        <v>79</v>
      </c>
      <c r="AY846" s="252" t="s">
        <v>135</v>
      </c>
    </row>
    <row r="847" s="2" customFormat="1" ht="16.5" customHeight="1">
      <c r="A847" s="40"/>
      <c r="B847" s="41"/>
      <c r="C847" s="202" t="s">
        <v>1023</v>
      </c>
      <c r="D847" s="202" t="s">
        <v>138</v>
      </c>
      <c r="E847" s="203" t="s">
        <v>1024</v>
      </c>
      <c r="F847" s="204" t="s">
        <v>1025</v>
      </c>
      <c r="G847" s="205" t="s">
        <v>973</v>
      </c>
      <c r="H847" s="206">
        <v>1</v>
      </c>
      <c r="I847" s="207"/>
      <c r="J847" s="208">
        <f>ROUND(I847*H847,2)</f>
        <v>0</v>
      </c>
      <c r="K847" s="204" t="s">
        <v>142</v>
      </c>
      <c r="L847" s="46"/>
      <c r="M847" s="209" t="s">
        <v>19</v>
      </c>
      <c r="N847" s="210" t="s">
        <v>43</v>
      </c>
      <c r="O847" s="86"/>
      <c r="P847" s="211">
        <f>O847*H847</f>
        <v>0</v>
      </c>
      <c r="Q847" s="211">
        <v>0</v>
      </c>
      <c r="R847" s="211">
        <f>Q847*H847</f>
        <v>0</v>
      </c>
      <c r="S847" s="211">
        <v>0</v>
      </c>
      <c r="T847" s="212">
        <f>S847*H847</f>
        <v>0</v>
      </c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R847" s="213" t="s">
        <v>974</v>
      </c>
      <c r="AT847" s="213" t="s">
        <v>138</v>
      </c>
      <c r="AU847" s="213" t="s">
        <v>81</v>
      </c>
      <c r="AY847" s="19" t="s">
        <v>135</v>
      </c>
      <c r="BE847" s="214">
        <f>IF(N847="základní",J847,0)</f>
        <v>0</v>
      </c>
      <c r="BF847" s="214">
        <f>IF(N847="snížená",J847,0)</f>
        <v>0</v>
      </c>
      <c r="BG847" s="214">
        <f>IF(N847="zákl. přenesená",J847,0)</f>
        <v>0</v>
      </c>
      <c r="BH847" s="214">
        <f>IF(N847="sníž. přenesená",J847,0)</f>
        <v>0</v>
      </c>
      <c r="BI847" s="214">
        <f>IF(N847="nulová",J847,0)</f>
        <v>0</v>
      </c>
      <c r="BJ847" s="19" t="s">
        <v>79</v>
      </c>
      <c r="BK847" s="214">
        <f>ROUND(I847*H847,2)</f>
        <v>0</v>
      </c>
      <c r="BL847" s="19" t="s">
        <v>974</v>
      </c>
      <c r="BM847" s="213" t="s">
        <v>1026</v>
      </c>
    </row>
    <row r="848" s="2" customFormat="1">
      <c r="A848" s="40"/>
      <c r="B848" s="41"/>
      <c r="C848" s="42"/>
      <c r="D848" s="215" t="s">
        <v>145</v>
      </c>
      <c r="E848" s="42"/>
      <c r="F848" s="216" t="s">
        <v>1027</v>
      </c>
      <c r="G848" s="42"/>
      <c r="H848" s="42"/>
      <c r="I848" s="217"/>
      <c r="J848" s="42"/>
      <c r="K848" s="42"/>
      <c r="L848" s="46"/>
      <c r="M848" s="218"/>
      <c r="N848" s="219"/>
      <c r="O848" s="86"/>
      <c r="P848" s="86"/>
      <c r="Q848" s="86"/>
      <c r="R848" s="86"/>
      <c r="S848" s="86"/>
      <c r="T848" s="87"/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T848" s="19" t="s">
        <v>145</v>
      </c>
      <c r="AU848" s="19" t="s">
        <v>81</v>
      </c>
    </row>
    <row r="849" s="14" customFormat="1">
      <c r="A849" s="14"/>
      <c r="B849" s="231"/>
      <c r="C849" s="232"/>
      <c r="D849" s="222" t="s">
        <v>147</v>
      </c>
      <c r="E849" s="233" t="s">
        <v>19</v>
      </c>
      <c r="F849" s="234" t="s">
        <v>79</v>
      </c>
      <c r="G849" s="232"/>
      <c r="H849" s="235">
        <v>1</v>
      </c>
      <c r="I849" s="236"/>
      <c r="J849" s="232"/>
      <c r="K849" s="232"/>
      <c r="L849" s="237"/>
      <c r="M849" s="238"/>
      <c r="N849" s="239"/>
      <c r="O849" s="239"/>
      <c r="P849" s="239"/>
      <c r="Q849" s="239"/>
      <c r="R849" s="239"/>
      <c r="S849" s="239"/>
      <c r="T849" s="240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41" t="s">
        <v>147</v>
      </c>
      <c r="AU849" s="241" t="s">
        <v>81</v>
      </c>
      <c r="AV849" s="14" t="s">
        <v>81</v>
      </c>
      <c r="AW849" s="14" t="s">
        <v>33</v>
      </c>
      <c r="AX849" s="14" t="s">
        <v>72</v>
      </c>
      <c r="AY849" s="241" t="s">
        <v>135</v>
      </c>
    </row>
    <row r="850" s="15" customFormat="1">
      <c r="A850" s="15"/>
      <c r="B850" s="242"/>
      <c r="C850" s="243"/>
      <c r="D850" s="222" t="s">
        <v>147</v>
      </c>
      <c r="E850" s="244" t="s">
        <v>19</v>
      </c>
      <c r="F850" s="245" t="s">
        <v>150</v>
      </c>
      <c r="G850" s="243"/>
      <c r="H850" s="246">
        <v>1</v>
      </c>
      <c r="I850" s="247"/>
      <c r="J850" s="243"/>
      <c r="K850" s="243"/>
      <c r="L850" s="248"/>
      <c r="M850" s="249"/>
      <c r="N850" s="250"/>
      <c r="O850" s="250"/>
      <c r="P850" s="250"/>
      <c r="Q850" s="250"/>
      <c r="R850" s="250"/>
      <c r="S850" s="250"/>
      <c r="T850" s="251"/>
      <c r="U850" s="15"/>
      <c r="V850" s="15"/>
      <c r="W850" s="15"/>
      <c r="X850" s="15"/>
      <c r="Y850" s="15"/>
      <c r="Z850" s="15"/>
      <c r="AA850" s="15"/>
      <c r="AB850" s="15"/>
      <c r="AC850" s="15"/>
      <c r="AD850" s="15"/>
      <c r="AE850" s="15"/>
      <c r="AT850" s="252" t="s">
        <v>147</v>
      </c>
      <c r="AU850" s="252" t="s">
        <v>81</v>
      </c>
      <c r="AV850" s="15" t="s">
        <v>143</v>
      </c>
      <c r="AW850" s="15" t="s">
        <v>33</v>
      </c>
      <c r="AX850" s="15" t="s">
        <v>79</v>
      </c>
      <c r="AY850" s="252" t="s">
        <v>135</v>
      </c>
    </row>
    <row r="851" s="12" customFormat="1" ht="22.8" customHeight="1">
      <c r="A851" s="12"/>
      <c r="B851" s="186"/>
      <c r="C851" s="187"/>
      <c r="D851" s="188" t="s">
        <v>71</v>
      </c>
      <c r="E851" s="200" t="s">
        <v>1028</v>
      </c>
      <c r="F851" s="200" t="s">
        <v>1029</v>
      </c>
      <c r="G851" s="187"/>
      <c r="H851" s="187"/>
      <c r="I851" s="190"/>
      <c r="J851" s="201">
        <f>BK851</f>
        <v>0</v>
      </c>
      <c r="K851" s="187"/>
      <c r="L851" s="192"/>
      <c r="M851" s="193"/>
      <c r="N851" s="194"/>
      <c r="O851" s="194"/>
      <c r="P851" s="195">
        <f>SUM(P852:P856)</f>
        <v>0</v>
      </c>
      <c r="Q851" s="194"/>
      <c r="R851" s="195">
        <f>SUM(R852:R856)</f>
        <v>0</v>
      </c>
      <c r="S851" s="194"/>
      <c r="T851" s="196">
        <f>SUM(T852:T856)</f>
        <v>0</v>
      </c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R851" s="197" t="s">
        <v>173</v>
      </c>
      <c r="AT851" s="198" t="s">
        <v>71</v>
      </c>
      <c r="AU851" s="198" t="s">
        <v>79</v>
      </c>
      <c r="AY851" s="197" t="s">
        <v>135</v>
      </c>
      <c r="BK851" s="199">
        <f>SUM(BK852:BK856)</f>
        <v>0</v>
      </c>
    </row>
    <row r="852" s="2" customFormat="1" ht="16.5" customHeight="1">
      <c r="A852" s="40"/>
      <c r="B852" s="41"/>
      <c r="C852" s="202" t="s">
        <v>1030</v>
      </c>
      <c r="D852" s="202" t="s">
        <v>138</v>
      </c>
      <c r="E852" s="203" t="s">
        <v>1031</v>
      </c>
      <c r="F852" s="204" t="s">
        <v>1032</v>
      </c>
      <c r="G852" s="205" t="s">
        <v>386</v>
      </c>
      <c r="H852" s="263"/>
      <c r="I852" s="207"/>
      <c r="J852" s="208">
        <f>ROUND(I852*H852,2)</f>
        <v>0</v>
      </c>
      <c r="K852" s="204" t="s">
        <v>142</v>
      </c>
      <c r="L852" s="46"/>
      <c r="M852" s="209" t="s">
        <v>19</v>
      </c>
      <c r="N852" s="210" t="s">
        <v>43</v>
      </c>
      <c r="O852" s="86"/>
      <c r="P852" s="211">
        <f>O852*H852</f>
        <v>0</v>
      </c>
      <c r="Q852" s="211">
        <v>0</v>
      </c>
      <c r="R852" s="211">
        <f>Q852*H852</f>
        <v>0</v>
      </c>
      <c r="S852" s="211">
        <v>0</v>
      </c>
      <c r="T852" s="212">
        <f>S852*H852</f>
        <v>0</v>
      </c>
      <c r="U852" s="40"/>
      <c r="V852" s="40"/>
      <c r="W852" s="40"/>
      <c r="X852" s="40"/>
      <c r="Y852" s="40"/>
      <c r="Z852" s="40"/>
      <c r="AA852" s="40"/>
      <c r="AB852" s="40"/>
      <c r="AC852" s="40"/>
      <c r="AD852" s="40"/>
      <c r="AE852" s="40"/>
      <c r="AR852" s="213" t="s">
        <v>974</v>
      </c>
      <c r="AT852" s="213" t="s">
        <v>138</v>
      </c>
      <c r="AU852" s="213" t="s">
        <v>81</v>
      </c>
      <c r="AY852" s="19" t="s">
        <v>135</v>
      </c>
      <c r="BE852" s="214">
        <f>IF(N852="základní",J852,0)</f>
        <v>0</v>
      </c>
      <c r="BF852" s="214">
        <f>IF(N852="snížená",J852,0)</f>
        <v>0</v>
      </c>
      <c r="BG852" s="214">
        <f>IF(N852="zákl. přenesená",J852,0)</f>
        <v>0</v>
      </c>
      <c r="BH852" s="214">
        <f>IF(N852="sníž. přenesená",J852,0)</f>
        <v>0</v>
      </c>
      <c r="BI852" s="214">
        <f>IF(N852="nulová",J852,0)</f>
        <v>0</v>
      </c>
      <c r="BJ852" s="19" t="s">
        <v>79</v>
      </c>
      <c r="BK852" s="214">
        <f>ROUND(I852*H852,2)</f>
        <v>0</v>
      </c>
      <c r="BL852" s="19" t="s">
        <v>974</v>
      </c>
      <c r="BM852" s="213" t="s">
        <v>1033</v>
      </c>
    </row>
    <row r="853" s="2" customFormat="1">
      <c r="A853" s="40"/>
      <c r="B853" s="41"/>
      <c r="C853" s="42"/>
      <c r="D853" s="215" t="s">
        <v>145</v>
      </c>
      <c r="E853" s="42"/>
      <c r="F853" s="216" t="s">
        <v>1034</v>
      </c>
      <c r="G853" s="42"/>
      <c r="H853" s="42"/>
      <c r="I853" s="217"/>
      <c r="J853" s="42"/>
      <c r="K853" s="42"/>
      <c r="L853" s="46"/>
      <c r="M853" s="218"/>
      <c r="N853" s="219"/>
      <c r="O853" s="86"/>
      <c r="P853" s="86"/>
      <c r="Q853" s="86"/>
      <c r="R853" s="86"/>
      <c r="S853" s="86"/>
      <c r="T853" s="87"/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T853" s="19" t="s">
        <v>145</v>
      </c>
      <c r="AU853" s="19" t="s">
        <v>81</v>
      </c>
    </row>
    <row r="854" s="14" customFormat="1">
      <c r="A854" s="14"/>
      <c r="B854" s="231"/>
      <c r="C854" s="232"/>
      <c r="D854" s="222" t="s">
        <v>147</v>
      </c>
      <c r="E854" s="233" t="s">
        <v>19</v>
      </c>
      <c r="F854" s="234" t="s">
        <v>1035</v>
      </c>
      <c r="G854" s="232"/>
      <c r="H854" s="235">
        <v>10</v>
      </c>
      <c r="I854" s="236"/>
      <c r="J854" s="232"/>
      <c r="K854" s="232"/>
      <c r="L854" s="237"/>
      <c r="M854" s="238"/>
      <c r="N854" s="239"/>
      <c r="O854" s="239"/>
      <c r="P854" s="239"/>
      <c r="Q854" s="239"/>
      <c r="R854" s="239"/>
      <c r="S854" s="239"/>
      <c r="T854" s="240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41" t="s">
        <v>147</v>
      </c>
      <c r="AU854" s="241" t="s">
        <v>81</v>
      </c>
      <c r="AV854" s="14" t="s">
        <v>81</v>
      </c>
      <c r="AW854" s="14" t="s">
        <v>33</v>
      </c>
      <c r="AX854" s="14" t="s">
        <v>72</v>
      </c>
      <c r="AY854" s="241" t="s">
        <v>135</v>
      </c>
    </row>
    <row r="855" s="13" customFormat="1">
      <c r="A855" s="13"/>
      <c r="B855" s="220"/>
      <c r="C855" s="221"/>
      <c r="D855" s="222" t="s">
        <v>147</v>
      </c>
      <c r="E855" s="223" t="s">
        <v>19</v>
      </c>
      <c r="F855" s="224" t="s">
        <v>1036</v>
      </c>
      <c r="G855" s="221"/>
      <c r="H855" s="223" t="s">
        <v>19</v>
      </c>
      <c r="I855" s="225"/>
      <c r="J855" s="221"/>
      <c r="K855" s="221"/>
      <c r="L855" s="226"/>
      <c r="M855" s="227"/>
      <c r="N855" s="228"/>
      <c r="O855" s="228"/>
      <c r="P855" s="228"/>
      <c r="Q855" s="228"/>
      <c r="R855" s="228"/>
      <c r="S855" s="228"/>
      <c r="T855" s="229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0" t="s">
        <v>147</v>
      </c>
      <c r="AU855" s="230" t="s">
        <v>81</v>
      </c>
      <c r="AV855" s="13" t="s">
        <v>79</v>
      </c>
      <c r="AW855" s="13" t="s">
        <v>33</v>
      </c>
      <c r="AX855" s="13" t="s">
        <v>72</v>
      </c>
      <c r="AY855" s="230" t="s">
        <v>135</v>
      </c>
    </row>
    <row r="856" s="15" customFormat="1">
      <c r="A856" s="15"/>
      <c r="B856" s="242"/>
      <c r="C856" s="243"/>
      <c r="D856" s="222" t="s">
        <v>147</v>
      </c>
      <c r="E856" s="244" t="s">
        <v>19</v>
      </c>
      <c r="F856" s="245" t="s">
        <v>150</v>
      </c>
      <c r="G856" s="243"/>
      <c r="H856" s="246">
        <v>10</v>
      </c>
      <c r="I856" s="247"/>
      <c r="J856" s="243"/>
      <c r="K856" s="243"/>
      <c r="L856" s="248"/>
      <c r="M856" s="249"/>
      <c r="N856" s="250"/>
      <c r="O856" s="250"/>
      <c r="P856" s="250"/>
      <c r="Q856" s="250"/>
      <c r="R856" s="250"/>
      <c r="S856" s="250"/>
      <c r="T856" s="251"/>
      <c r="U856" s="15"/>
      <c r="V856" s="15"/>
      <c r="W856" s="15"/>
      <c r="X856" s="15"/>
      <c r="Y856" s="15"/>
      <c r="Z856" s="15"/>
      <c r="AA856" s="15"/>
      <c r="AB856" s="15"/>
      <c r="AC856" s="15"/>
      <c r="AD856" s="15"/>
      <c r="AE856" s="15"/>
      <c r="AT856" s="252" t="s">
        <v>147</v>
      </c>
      <c r="AU856" s="252" t="s">
        <v>81</v>
      </c>
      <c r="AV856" s="15" t="s">
        <v>143</v>
      </c>
      <c r="AW856" s="15" t="s">
        <v>33</v>
      </c>
      <c r="AX856" s="15" t="s">
        <v>79</v>
      </c>
      <c r="AY856" s="252" t="s">
        <v>135</v>
      </c>
    </row>
    <row r="857" s="12" customFormat="1" ht="22.8" customHeight="1">
      <c r="A857" s="12"/>
      <c r="B857" s="186"/>
      <c r="C857" s="187"/>
      <c r="D857" s="188" t="s">
        <v>71</v>
      </c>
      <c r="E857" s="200" t="s">
        <v>1037</v>
      </c>
      <c r="F857" s="200" t="s">
        <v>1038</v>
      </c>
      <c r="G857" s="187"/>
      <c r="H857" s="187"/>
      <c r="I857" s="190"/>
      <c r="J857" s="201">
        <f>BK857</f>
        <v>0</v>
      </c>
      <c r="K857" s="187"/>
      <c r="L857" s="192"/>
      <c r="M857" s="193"/>
      <c r="N857" s="194"/>
      <c r="O857" s="194"/>
      <c r="P857" s="195">
        <f>SUM(P858:P862)</f>
        <v>0</v>
      </c>
      <c r="Q857" s="194"/>
      <c r="R857" s="195">
        <f>SUM(R858:R862)</f>
        <v>0</v>
      </c>
      <c r="S857" s="194"/>
      <c r="T857" s="196">
        <f>SUM(T858:T862)</f>
        <v>0</v>
      </c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R857" s="197" t="s">
        <v>173</v>
      </c>
      <c r="AT857" s="198" t="s">
        <v>71</v>
      </c>
      <c r="AU857" s="198" t="s">
        <v>79</v>
      </c>
      <c r="AY857" s="197" t="s">
        <v>135</v>
      </c>
      <c r="BK857" s="199">
        <f>SUM(BK858:BK862)</f>
        <v>0</v>
      </c>
    </row>
    <row r="858" s="2" customFormat="1" ht="16.5" customHeight="1">
      <c r="A858" s="40"/>
      <c r="B858" s="41"/>
      <c r="C858" s="202" t="s">
        <v>1039</v>
      </c>
      <c r="D858" s="202" t="s">
        <v>138</v>
      </c>
      <c r="E858" s="203" t="s">
        <v>1040</v>
      </c>
      <c r="F858" s="204" t="s">
        <v>1041</v>
      </c>
      <c r="G858" s="205" t="s">
        <v>386</v>
      </c>
      <c r="H858" s="263"/>
      <c r="I858" s="207"/>
      <c r="J858" s="208">
        <f>ROUND(I858*H858,2)</f>
        <v>0</v>
      </c>
      <c r="K858" s="204" t="s">
        <v>142</v>
      </c>
      <c r="L858" s="46"/>
      <c r="M858" s="209" t="s">
        <v>19</v>
      </c>
      <c r="N858" s="210" t="s">
        <v>43</v>
      </c>
      <c r="O858" s="86"/>
      <c r="P858" s="211">
        <f>O858*H858</f>
        <v>0</v>
      </c>
      <c r="Q858" s="211">
        <v>0</v>
      </c>
      <c r="R858" s="211">
        <f>Q858*H858</f>
        <v>0</v>
      </c>
      <c r="S858" s="211">
        <v>0</v>
      </c>
      <c r="T858" s="212">
        <f>S858*H858</f>
        <v>0</v>
      </c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R858" s="213" t="s">
        <v>974</v>
      </c>
      <c r="AT858" s="213" t="s">
        <v>138</v>
      </c>
      <c r="AU858" s="213" t="s">
        <v>81</v>
      </c>
      <c r="AY858" s="19" t="s">
        <v>135</v>
      </c>
      <c r="BE858" s="214">
        <f>IF(N858="základní",J858,0)</f>
        <v>0</v>
      </c>
      <c r="BF858" s="214">
        <f>IF(N858="snížená",J858,0)</f>
        <v>0</v>
      </c>
      <c r="BG858" s="214">
        <f>IF(N858="zákl. přenesená",J858,0)</f>
        <v>0</v>
      </c>
      <c r="BH858" s="214">
        <f>IF(N858="sníž. přenesená",J858,0)</f>
        <v>0</v>
      </c>
      <c r="BI858" s="214">
        <f>IF(N858="nulová",J858,0)</f>
        <v>0</v>
      </c>
      <c r="BJ858" s="19" t="s">
        <v>79</v>
      </c>
      <c r="BK858" s="214">
        <f>ROUND(I858*H858,2)</f>
        <v>0</v>
      </c>
      <c r="BL858" s="19" t="s">
        <v>974</v>
      </c>
      <c r="BM858" s="213" t="s">
        <v>1042</v>
      </c>
    </row>
    <row r="859" s="2" customFormat="1">
      <c r="A859" s="40"/>
      <c r="B859" s="41"/>
      <c r="C859" s="42"/>
      <c r="D859" s="215" t="s">
        <v>145</v>
      </c>
      <c r="E859" s="42"/>
      <c r="F859" s="216" t="s">
        <v>1043</v>
      </c>
      <c r="G859" s="42"/>
      <c r="H859" s="42"/>
      <c r="I859" s="217"/>
      <c r="J859" s="42"/>
      <c r="K859" s="42"/>
      <c r="L859" s="46"/>
      <c r="M859" s="218"/>
      <c r="N859" s="219"/>
      <c r="O859" s="86"/>
      <c r="P859" s="86"/>
      <c r="Q859" s="86"/>
      <c r="R859" s="86"/>
      <c r="S859" s="86"/>
      <c r="T859" s="87"/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T859" s="19" t="s">
        <v>145</v>
      </c>
      <c r="AU859" s="19" t="s">
        <v>81</v>
      </c>
    </row>
    <row r="860" s="13" customFormat="1">
      <c r="A860" s="13"/>
      <c r="B860" s="220"/>
      <c r="C860" s="221"/>
      <c r="D860" s="222" t="s">
        <v>147</v>
      </c>
      <c r="E860" s="223" t="s">
        <v>19</v>
      </c>
      <c r="F860" s="224" t="s">
        <v>1044</v>
      </c>
      <c r="G860" s="221"/>
      <c r="H860" s="223" t="s">
        <v>19</v>
      </c>
      <c r="I860" s="225"/>
      <c r="J860" s="221"/>
      <c r="K860" s="221"/>
      <c r="L860" s="226"/>
      <c r="M860" s="227"/>
      <c r="N860" s="228"/>
      <c r="O860" s="228"/>
      <c r="P860" s="228"/>
      <c r="Q860" s="228"/>
      <c r="R860" s="228"/>
      <c r="S860" s="228"/>
      <c r="T860" s="229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0" t="s">
        <v>147</v>
      </c>
      <c r="AU860" s="230" t="s">
        <v>81</v>
      </c>
      <c r="AV860" s="13" t="s">
        <v>79</v>
      </c>
      <c r="AW860" s="13" t="s">
        <v>33</v>
      </c>
      <c r="AX860" s="13" t="s">
        <v>72</v>
      </c>
      <c r="AY860" s="230" t="s">
        <v>135</v>
      </c>
    </row>
    <row r="861" s="14" customFormat="1">
      <c r="A861" s="14"/>
      <c r="B861" s="231"/>
      <c r="C861" s="232"/>
      <c r="D861" s="222" t="s">
        <v>147</v>
      </c>
      <c r="E861" s="233" t="s">
        <v>19</v>
      </c>
      <c r="F861" s="234" t="s">
        <v>1045</v>
      </c>
      <c r="G861" s="232"/>
      <c r="H861" s="235">
        <v>10</v>
      </c>
      <c r="I861" s="236"/>
      <c r="J861" s="232"/>
      <c r="K861" s="232"/>
      <c r="L861" s="237"/>
      <c r="M861" s="238"/>
      <c r="N861" s="239"/>
      <c r="O861" s="239"/>
      <c r="P861" s="239"/>
      <c r="Q861" s="239"/>
      <c r="R861" s="239"/>
      <c r="S861" s="239"/>
      <c r="T861" s="240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1" t="s">
        <v>147</v>
      </c>
      <c r="AU861" s="241" t="s">
        <v>81</v>
      </c>
      <c r="AV861" s="14" t="s">
        <v>81</v>
      </c>
      <c r="AW861" s="14" t="s">
        <v>33</v>
      </c>
      <c r="AX861" s="14" t="s">
        <v>72</v>
      </c>
      <c r="AY861" s="241" t="s">
        <v>135</v>
      </c>
    </row>
    <row r="862" s="15" customFormat="1">
      <c r="A862" s="15"/>
      <c r="B862" s="242"/>
      <c r="C862" s="243"/>
      <c r="D862" s="222" t="s">
        <v>147</v>
      </c>
      <c r="E862" s="244" t="s">
        <v>19</v>
      </c>
      <c r="F862" s="245" t="s">
        <v>150</v>
      </c>
      <c r="G862" s="243"/>
      <c r="H862" s="246">
        <v>10</v>
      </c>
      <c r="I862" s="247"/>
      <c r="J862" s="243"/>
      <c r="K862" s="243"/>
      <c r="L862" s="248"/>
      <c r="M862" s="275"/>
      <c r="N862" s="276"/>
      <c r="O862" s="276"/>
      <c r="P862" s="276"/>
      <c r="Q862" s="276"/>
      <c r="R862" s="276"/>
      <c r="S862" s="276"/>
      <c r="T862" s="277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52" t="s">
        <v>147</v>
      </c>
      <c r="AU862" s="252" t="s">
        <v>81</v>
      </c>
      <c r="AV862" s="15" t="s">
        <v>143</v>
      </c>
      <c r="AW862" s="15" t="s">
        <v>33</v>
      </c>
      <c r="AX862" s="15" t="s">
        <v>79</v>
      </c>
      <c r="AY862" s="252" t="s">
        <v>135</v>
      </c>
    </row>
    <row r="863" s="2" customFormat="1" ht="6.96" customHeight="1">
      <c r="A863" s="40"/>
      <c r="B863" s="61"/>
      <c r="C863" s="62"/>
      <c r="D863" s="62"/>
      <c r="E863" s="62"/>
      <c r="F863" s="62"/>
      <c r="G863" s="62"/>
      <c r="H863" s="62"/>
      <c r="I863" s="62"/>
      <c r="J863" s="62"/>
      <c r="K863" s="62"/>
      <c r="L863" s="46"/>
      <c r="M863" s="40"/>
      <c r="O863" s="40"/>
      <c r="P863" s="40"/>
      <c r="Q863" s="40"/>
      <c r="R863" s="40"/>
      <c r="S863" s="40"/>
      <c r="T863" s="40"/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</row>
  </sheetData>
  <sheetProtection sheet="1" autoFilter="0" formatColumns="0" formatRows="0" objects="1" scenarios="1" spinCount="100000" saltValue="2xfb9/pwPA5NLbjV7kCwr1ZiqibJtCcnn/UwU+fILZeJCiH8Zi1RcN9Wqatw9g3/oudkepHFeAQ/7FmI7pp2Lw==" hashValue="7hiVaC3hvXAUMfmH3++6xEQ8XgEV8ixIQWANTzQZavftXgHB/T3EgRzDTUW3t6nSkdJS8lkRnLfR7Wn+3Z16EA==" algorithmName="SHA-512" password="CC35"/>
  <autoFilter ref="C108:K862"/>
  <mergeCells count="9">
    <mergeCell ref="E7:H7"/>
    <mergeCell ref="E9:H9"/>
    <mergeCell ref="E18:H18"/>
    <mergeCell ref="E27:H27"/>
    <mergeCell ref="E48:H48"/>
    <mergeCell ref="E50:H50"/>
    <mergeCell ref="E99:H99"/>
    <mergeCell ref="E101:H101"/>
    <mergeCell ref="L2:V2"/>
  </mergeCells>
  <hyperlinks>
    <hyperlink ref="F113" r:id="rId1" display="https://podminky.urs.cz/item/CS_URS_2021_01/342241112"/>
    <hyperlink ref="F119" r:id="rId2" display="https://podminky.urs.cz/item/CS_URS_2021_01/411388531"/>
    <hyperlink ref="F125" r:id="rId3" display="https://podminky.urs.cz/item/CS_URS_2021_01/612325421"/>
    <hyperlink ref="F130" r:id="rId4" display="https://podminky.urs.cz/item/CS_URS_2021_01/612821002"/>
    <hyperlink ref="F135" r:id="rId5" display="https://podminky.urs.cz/item/CS_URS_2021_01/612821012"/>
    <hyperlink ref="F140" r:id="rId6" display="https://podminky.urs.cz/item/CS_URS_2021_01/621125111R"/>
    <hyperlink ref="F144" r:id="rId7" display="https://podminky.urs.cz/item/CS_URS_2021_01/622121100"/>
    <hyperlink ref="F149" r:id="rId8" display="https://podminky.urs.cz/item/CS_URS_2021_01/622142001"/>
    <hyperlink ref="F154" r:id="rId9" display="https://podminky.urs.cz/item/CS_URS_2021_01/622321121"/>
    <hyperlink ref="F159" r:id="rId10" display="https://podminky.urs.cz/item/CS_URS_2021_01/622325101"/>
    <hyperlink ref="F164" r:id="rId11" display="https://podminky.urs.cz/item/CS_URS_2021_01/622511001"/>
    <hyperlink ref="F169" r:id="rId12" display="https://podminky.urs.cz/item/CS_URS_2021_01/629135102"/>
    <hyperlink ref="F173" r:id="rId13" display="https://podminky.urs.cz/item/CS_URS_2021_01/629995101"/>
    <hyperlink ref="F182" r:id="rId14" display="https://podminky.urs.cz/item/CS_URS_2021_01/632452411"/>
    <hyperlink ref="F187" r:id="rId15" display="https://podminky.urs.cz/item/CS_URS_2021_01/634663113"/>
    <hyperlink ref="F193" r:id="rId16" display="https://podminky.urs.cz/item/CS_URS_2021_01/919121133"/>
    <hyperlink ref="F198" r:id="rId17" display="https://podminky.urs.cz/item/CS_URS_2021_01/5628451.R"/>
    <hyperlink ref="F203" r:id="rId18" display="https://podminky.urs.cz/item/CS_URS_2021_01/946111113"/>
    <hyperlink ref="F207" r:id="rId19" display="https://podminky.urs.cz/item/CS_URS_2021_01/946111213"/>
    <hyperlink ref="F211" r:id="rId20" display="https://podminky.urs.cz/item/CS_URS_2021_01/946111813"/>
    <hyperlink ref="F215" r:id="rId21" display="https://podminky.urs.cz/item/CS_URS_2021_01/953333515"/>
    <hyperlink ref="F220" r:id="rId22" display="https://podminky.urs.cz/item/CS_URS_2021_01/965042141"/>
    <hyperlink ref="F226" r:id="rId23" display="https://podminky.urs.cz/item/CS_URS_2021_01/974041112"/>
    <hyperlink ref="F231" r:id="rId24" display="https://podminky.urs.cz/item/CS_URS_2021_01/977151127"/>
    <hyperlink ref="F236" r:id="rId25" display="https://podminky.urs.cz/item/CS_URS_2021_01/977151227"/>
    <hyperlink ref="F241" r:id="rId26" display="https://podminky.urs.cz/item/CS_URS_2021_01/978011121"/>
    <hyperlink ref="F251" r:id="rId27" display="https://podminky.urs.cz/item/CS_URS_2021_01/978011191"/>
    <hyperlink ref="F256" r:id="rId28" display="https://podminky.urs.cz/item/CS_URS_2021_01/978013121"/>
    <hyperlink ref="F262" r:id="rId29" display="https://podminky.urs.cz/item/CS_URS_2021_01/997013112"/>
    <hyperlink ref="F264" r:id="rId30" display="https://podminky.urs.cz/item/CS_URS_2021_01/997013152"/>
    <hyperlink ref="F266" r:id="rId31" display="https://podminky.urs.cz/item/CS_URS_2021_01/997013212"/>
    <hyperlink ref="F268" r:id="rId32" display="https://podminky.urs.cz/item/CS_URS_2021_01/997013501"/>
    <hyperlink ref="F270" r:id="rId33" display="https://podminky.urs.cz/item/CS_URS_2021_01/997013509"/>
    <hyperlink ref="F272" r:id="rId34" display="https://podminky.urs.cz/item/CS_URS_2021_01/997013601"/>
    <hyperlink ref="F276" r:id="rId35" display="https://podminky.urs.cz/item/CS_URS_2021_01/997013814"/>
    <hyperlink ref="F281" r:id="rId36" display="https://podminky.urs.cz/item/CS_URS_2021_01/998011002"/>
    <hyperlink ref="F285" r:id="rId37" display="https://podminky.urs.cz/item/CS_URS_2021_01/711131811"/>
    <hyperlink ref="F292" r:id="rId38" display="https://podminky.urs.cz/item/CS_URS_2021_01/998711202"/>
    <hyperlink ref="F295" r:id="rId39" display="https://podminky.urs.cz/item/CS_URS_2021_01/712311101"/>
    <hyperlink ref="F302" r:id="rId40" display="https://podminky.urs.cz/item/CS_URS_2021_01/11163150"/>
    <hyperlink ref="F310" r:id="rId41" display="https://podminky.urs.cz/item/CS_URS_2021_01/712341559"/>
    <hyperlink ref="F317" r:id="rId42" display="https://podminky.urs.cz/item/CS_URS_2021_01/62853004"/>
    <hyperlink ref="F325" r:id="rId43" display="https://podminky.urs.cz/item/CS_URS_2021_01/712363366"/>
    <hyperlink ref="F329" r:id="rId44" display="https://podminky.urs.cz/item/CS_URS_2021_01/712363604"/>
    <hyperlink ref="F337" r:id="rId45" display="https://podminky.urs.cz/item/CS_URS_2021_01/28322012"/>
    <hyperlink ref="F342" r:id="rId46" display="https://podminky.urs.cz/item/CS_URS_2021_01/712363605"/>
    <hyperlink ref="F347" r:id="rId47" display="https://podminky.urs.cz/item/CS_URS_2021_01/712363606"/>
    <hyperlink ref="F352" r:id="rId48" display="https://podminky.urs.cz/item/CS_URS_2021_01/998712202"/>
    <hyperlink ref="F355" r:id="rId49" display="https://podminky.urs.cz/item/CS_URS_2021_01/713140844"/>
    <hyperlink ref="F360" r:id="rId50" display="https://podminky.urs.cz/item/CS_URS_2021_01/713141152"/>
    <hyperlink ref="F366" r:id="rId51" display="https://podminky.urs.cz/item/CS_URS_2021_01/28372316"/>
    <hyperlink ref="F373" r:id="rId52" display="https://podminky.urs.cz/item/CS_URS_2021_01/713141263"/>
    <hyperlink ref="F380" r:id="rId53" display="https://podminky.urs.cz/item/CS_URS_2021_01/28376141"/>
    <hyperlink ref="F385" r:id="rId54" display="https://podminky.urs.cz/item/CS_URS_2021_01/713191132"/>
    <hyperlink ref="F391" r:id="rId55" display="https://podminky.urs.cz/item/CS_URS_2021_01/69311068"/>
    <hyperlink ref="F398" r:id="rId56" display="https://podminky.urs.cz/item/CS_URS_2021_01/998713202"/>
    <hyperlink ref="F401" r:id="rId57" display="https://podminky.urs.cz/item/CS_URS_2021_01/721171809"/>
    <hyperlink ref="F406" r:id="rId58" display="https://podminky.urs.cz/item/CS_URS_2021_01/721173403"/>
    <hyperlink ref="F411" r:id="rId59" display="https://podminky.urs.cz/item/CS_URS_2021_01/721210823"/>
    <hyperlink ref="F416" r:id="rId60" display="https://podminky.urs.cz/item/CS_URS_2021_01/721239114"/>
    <hyperlink ref="F421" r:id="rId61" display="https://podminky.urs.cz/item/CS_URS_2021_01/56231112"/>
    <hyperlink ref="F430" r:id="rId62" display="https://podminky.urs.cz/item/CS_URS_2021_01/562TWT3528"/>
    <hyperlink ref="F435" r:id="rId63" display="https://podminky.urs.cz/item/CS_URS_2021_01/721290112"/>
    <hyperlink ref="F439" r:id="rId64" display="https://podminky.urs.cz/item/CS_URS_2021_01/998721202"/>
    <hyperlink ref="F442" r:id="rId65" display="https://podminky.urs.cz/item/CS_URS_2021_01/727111212"/>
    <hyperlink ref="F448" r:id="rId66" display="https://podminky.urs.cz/item/CS_URS_2021_01/741110511"/>
    <hyperlink ref="F455" r:id="rId67" display="https://podminky.urs.cz/item/CS_URS_2021_01/34571010"/>
    <hyperlink ref="F463" r:id="rId68" display="https://podminky.urs.cz/item/CS_URS_2021_01/741122015"/>
    <hyperlink ref="F468" r:id="rId69" display="https://podminky.urs.cz/item/CS_URS_2021_01/34111030"/>
    <hyperlink ref="F474" r:id="rId70" display="https://podminky.urs.cz/item/CS_URS_2021_01/741320105"/>
    <hyperlink ref="F478" r:id="rId71" display="https://podminky.urs.cz/item/CS_URS_2021_01/35822111"/>
    <hyperlink ref="F482" r:id="rId72" display="https://podminky.urs.cz/item/CS_URS_2021_01/741810001"/>
    <hyperlink ref="F486" r:id="rId73" display="https://podminky.urs.cz/item/CS_URS_2021_01/998741202"/>
    <hyperlink ref="F489" r:id="rId74" display="https://podminky.urs.cz/item/CS_URS_2021_01/762815811"/>
    <hyperlink ref="F494" r:id="rId75" display="https://podminky.urs.cz/item/CS_URS_2021_01/998762202"/>
    <hyperlink ref="F501" r:id="rId76" display="https://podminky.urs.cz/item/CS_URS_2021_01/763121811"/>
    <hyperlink ref="F506" r:id="rId77" display="https://podminky.urs.cz/item/CS_URS_2021_01/763131831"/>
    <hyperlink ref="F511" r:id="rId78" display="https://podminky.urs.cz/item/CS_URS_2021_01/763132971"/>
    <hyperlink ref="F516" r:id="rId79" display="https://podminky.urs.cz/item/CS_URS_2021_01/763221131"/>
    <hyperlink ref="F521" r:id="rId80" display="https://podminky.urs.cz/item/CS_URS_2021_01/998763201"/>
    <hyperlink ref="F524" r:id="rId81" display="https://podminky.urs.cz/item/CS_URS_2021_01/764001833"/>
    <hyperlink ref="F530" r:id="rId82" display="https://podminky.urs.cz/item/CS_URS_2021_01/764002801"/>
    <hyperlink ref="F537" r:id="rId83" display="https://podminky.urs.cz/item/CS_URS_2021_01/764002841"/>
    <hyperlink ref="F548" r:id="rId84" display="https://podminky.urs.cz/item/CS_URS_2021_01/764002851"/>
    <hyperlink ref="F557" r:id="rId85" display="https://podminky.urs.cz/item/CS_URS_2021_01/764004831"/>
    <hyperlink ref="F562" r:id="rId86" display="https://podminky.urs.cz/item/CS_URS_2021_01/764004863"/>
    <hyperlink ref="F567" r:id="rId87" display="https://podminky.urs.cz/item/CS_URS_2021_01/764131401"/>
    <hyperlink ref="F572" r:id="rId88" display="https://podminky.urs.cz/item/CS_URS_2021_01/764225402"/>
    <hyperlink ref="F578" r:id="rId89" display="https://podminky.urs.cz/item/CS_URS_2021_01/764225403"/>
    <hyperlink ref="F583" r:id="rId90" display="https://podminky.urs.cz/item/CS_URS_2021_01/764225405"/>
    <hyperlink ref="F589" r:id="rId91" display="https://podminky.urs.cz/item/CS_URS_2021_01/764225407"/>
    <hyperlink ref="F594" r:id="rId92" display="https://podminky.urs.cz/item/CS_URS_2021_01/764225411"/>
    <hyperlink ref="F600" r:id="rId93" display="https://podminky.urs.cz/item/CS_URS_2021_01/764226405"/>
    <hyperlink ref="F613" r:id="rId94" display="https://podminky.urs.cz/item/CS_URS_2021_01/764538402"/>
    <hyperlink ref="F618" r:id="rId95" display="https://podminky.urs.cz/item/CS_URS_2021_01/998764202"/>
    <hyperlink ref="F621" r:id="rId96" display="https://podminky.urs.cz/item/CS_URS_2021_01/766621011"/>
    <hyperlink ref="F626" r:id="rId97" display="https://podminky.urs.cz/item/CS_URS_2021_01/61110002"/>
    <hyperlink ref="F631" r:id="rId98" display="https://podminky.urs.cz/item/CS_URS_2021_01/61110008"/>
    <hyperlink ref="F636" r:id="rId99" display="https://podminky.urs.cz/item/CS_URS_2021_01/766622813"/>
    <hyperlink ref="F641" r:id="rId100" display="https://podminky.urs.cz/item/CS_URS_2021_01/766622861"/>
    <hyperlink ref="F646" r:id="rId101" display="https://podminky.urs.cz/item/CS_URS_2021_01/766622862"/>
    <hyperlink ref="F651" r:id="rId102" display="https://podminky.urs.cz/item/CS_URS_2021_01/998766202"/>
    <hyperlink ref="F654" r:id="rId103" display="https://podminky.urs.cz/item/CS_URS_2021_01/771571810"/>
    <hyperlink ref="F659" r:id="rId104" display="https://podminky.urs.cz/item/CS_URS_2021_01/771573913"/>
    <hyperlink ref="F664" r:id="rId105" display="https://podminky.urs.cz/item/CS_URS_2021_01/59761003"/>
    <hyperlink ref="F667" r:id="rId106" display="https://podminky.urs.cz/item/CS_URS_2021_01/998771202"/>
    <hyperlink ref="F670" r:id="rId107" display="https://podminky.urs.cz/item/CS_URS_2021_01/781473810"/>
    <hyperlink ref="F675" r:id="rId108" display="https://podminky.urs.cz/item/CS_URS_2021_01/781474112"/>
    <hyperlink ref="F680" r:id="rId109" display="https://podminky.urs.cz/item/CS_URS_2021_01/59761026"/>
    <hyperlink ref="F686" r:id="rId110" display="https://podminky.urs.cz/item/CS_URS_2021_01/998781202"/>
    <hyperlink ref="F689" r:id="rId111" display="https://podminky.urs.cz/item/CS_URS_2021_01/783009401"/>
    <hyperlink ref="F694" r:id="rId112" display="https://podminky.urs.cz/item/CS_URS_2021_01/783009411"/>
    <hyperlink ref="F699" r:id="rId113" display="https://podminky.urs.cz/item/CS_URS_2021_01/783301303"/>
    <hyperlink ref="F704" r:id="rId114" display="https://podminky.urs.cz/item/CS_URS_2021_01/783306801"/>
    <hyperlink ref="F709" r:id="rId115" display="https://podminky.urs.cz/item/CS_URS_2021_01/783306809"/>
    <hyperlink ref="F714" r:id="rId116" display="https://podminky.urs.cz/item/CS_URS_2021_01/783314203"/>
    <hyperlink ref="F719" r:id="rId117" display="https://podminky.urs.cz/item/CS_URS_2021_01/783315103"/>
    <hyperlink ref="F724" r:id="rId118" display="https://podminky.urs.cz/item/CS_URS_2021_01/783317105"/>
    <hyperlink ref="F729" r:id="rId119" display="https://podminky.urs.cz/item/CS_URS_2021_01/783533101"/>
    <hyperlink ref="F734" r:id="rId120" display="https://podminky.urs.cz/item/CS_URS_2021_01/783533111"/>
    <hyperlink ref="F739" r:id="rId121" display="https://podminky.urs.cz/item/CS_URS_2021_01/63127260"/>
    <hyperlink ref="F744" r:id="rId122" display="https://podminky.urs.cz/item/CS_URS_2021_01/783543001"/>
    <hyperlink ref="F750" r:id="rId123" display="https://podminky.urs.cz/item/CS_URS_2021_01/783547001"/>
    <hyperlink ref="F756" r:id="rId124" display="https://podminky.urs.cz/item/CS_URS_2021_01/783591111"/>
    <hyperlink ref="F762" r:id="rId125" display="https://podminky.urs.cz/item/CS_URS_2021_01/783906857"/>
    <hyperlink ref="F769" r:id="rId126" display="https://podminky.urs.cz/item/CS_URS_2021_01/784181121"/>
    <hyperlink ref="F781" r:id="rId127" display="https://podminky.urs.cz/item/CS_URS_2021_01/784211101"/>
    <hyperlink ref="F794" r:id="rId128" display="https://podminky.urs.cz/item/CS_URS_2021_01/789111260"/>
    <hyperlink ref="F802" r:id="rId129" display="https://podminky.urs.cz/item/CS_URS_2021_01/HZS1302"/>
    <hyperlink ref="F806" r:id="rId130" display="https://podminky.urs.cz/item/CS_URS_2021_01/HZS2232"/>
    <hyperlink ref="F812" r:id="rId131" display="https://podminky.urs.cz/item/CS_URS_2021_01/013254000"/>
    <hyperlink ref="F817" r:id="rId132" display="https://podminky.urs.cz/item/CS_URS_2021_01/013294000"/>
    <hyperlink ref="F822" r:id="rId133" display="https://podminky.urs.cz/item/CS_URS_2021_01/032903000"/>
    <hyperlink ref="F827" r:id="rId134" display="https://podminky.urs.cz/item/CS_URS_2021_01/033103000"/>
    <hyperlink ref="F831" r:id="rId135" display="https://podminky.urs.cz/item/CS_URS_2021_01/034503000"/>
    <hyperlink ref="F836" r:id="rId136" display="https://podminky.urs.cz/item/CS_URS_2021_01/041403000"/>
    <hyperlink ref="F840" r:id="rId137" display="https://podminky.urs.cz/item/CS_URS_2021_01/043194000"/>
    <hyperlink ref="F844" r:id="rId138" display="https://podminky.urs.cz/item/CS_URS_2021_01/045203000"/>
    <hyperlink ref="F848" r:id="rId139" display="https://podminky.urs.cz/item/CS_URS_2021_01/045303000"/>
    <hyperlink ref="F853" r:id="rId140" display="https://podminky.urs.cz/item/CS_URS_2021_01/052103000"/>
    <hyperlink ref="F859" r:id="rId141" display="https://podminky.urs.cz/item/CS_URS_2021_01/07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8" customWidth="1"/>
    <col min="2" max="2" width="1.667969" style="278" customWidth="1"/>
    <col min="3" max="4" width="5" style="278" customWidth="1"/>
    <col min="5" max="5" width="11.66016" style="278" customWidth="1"/>
    <col min="6" max="6" width="9.160156" style="278" customWidth="1"/>
    <col min="7" max="7" width="5" style="278" customWidth="1"/>
    <col min="8" max="8" width="77.83203" style="278" customWidth="1"/>
    <col min="9" max="10" width="20" style="278" customWidth="1"/>
    <col min="11" max="11" width="1.667969" style="278" customWidth="1"/>
  </cols>
  <sheetData>
    <row r="1" s="1" customFormat="1" ht="37.5" customHeight="1"/>
    <row r="2" s="1" customFormat="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7" customFormat="1" ht="45" customHeight="1">
      <c r="B3" s="282"/>
      <c r="C3" s="283" t="s">
        <v>1046</v>
      </c>
      <c r="D3" s="283"/>
      <c r="E3" s="283"/>
      <c r="F3" s="283"/>
      <c r="G3" s="283"/>
      <c r="H3" s="283"/>
      <c r="I3" s="283"/>
      <c r="J3" s="283"/>
      <c r="K3" s="284"/>
    </row>
    <row r="4" s="1" customFormat="1" ht="25.5" customHeight="1">
      <c r="B4" s="285"/>
      <c r="C4" s="286" t="s">
        <v>1047</v>
      </c>
      <c r="D4" s="286"/>
      <c r="E4" s="286"/>
      <c r="F4" s="286"/>
      <c r="G4" s="286"/>
      <c r="H4" s="286"/>
      <c r="I4" s="286"/>
      <c r="J4" s="286"/>
      <c r="K4" s="287"/>
    </row>
    <row r="5" s="1" customFormat="1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s="1" customFormat="1" ht="15" customHeight="1">
      <c r="B6" s="285"/>
      <c r="C6" s="289" t="s">
        <v>1048</v>
      </c>
      <c r="D6" s="289"/>
      <c r="E6" s="289"/>
      <c r="F6" s="289"/>
      <c r="G6" s="289"/>
      <c r="H6" s="289"/>
      <c r="I6" s="289"/>
      <c r="J6" s="289"/>
      <c r="K6" s="287"/>
    </row>
    <row r="7" s="1" customFormat="1" ht="15" customHeight="1">
      <c r="B7" s="290"/>
      <c r="C7" s="289" t="s">
        <v>1049</v>
      </c>
      <c r="D7" s="289"/>
      <c r="E7" s="289"/>
      <c r="F7" s="289"/>
      <c r="G7" s="289"/>
      <c r="H7" s="289"/>
      <c r="I7" s="289"/>
      <c r="J7" s="289"/>
      <c r="K7" s="287"/>
    </row>
    <row r="8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="1" customFormat="1" ht="15" customHeight="1">
      <c r="B9" s="290"/>
      <c r="C9" s="289" t="s">
        <v>1050</v>
      </c>
      <c r="D9" s="289"/>
      <c r="E9" s="289"/>
      <c r="F9" s="289"/>
      <c r="G9" s="289"/>
      <c r="H9" s="289"/>
      <c r="I9" s="289"/>
      <c r="J9" s="289"/>
      <c r="K9" s="287"/>
    </row>
    <row r="10" s="1" customFormat="1" ht="15" customHeight="1">
      <c r="B10" s="290"/>
      <c r="C10" s="289"/>
      <c r="D10" s="289" t="s">
        <v>1051</v>
      </c>
      <c r="E10" s="289"/>
      <c r="F10" s="289"/>
      <c r="G10" s="289"/>
      <c r="H10" s="289"/>
      <c r="I10" s="289"/>
      <c r="J10" s="289"/>
      <c r="K10" s="287"/>
    </row>
    <row r="11" s="1" customFormat="1" ht="15" customHeight="1">
      <c r="B11" s="290"/>
      <c r="C11" s="291"/>
      <c r="D11" s="289" t="s">
        <v>1052</v>
      </c>
      <c r="E11" s="289"/>
      <c r="F11" s="289"/>
      <c r="G11" s="289"/>
      <c r="H11" s="289"/>
      <c r="I11" s="289"/>
      <c r="J11" s="289"/>
      <c r="K11" s="287"/>
    </row>
    <row r="12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="1" customFormat="1" ht="15" customHeight="1">
      <c r="B13" s="290"/>
      <c r="C13" s="291"/>
      <c r="D13" s="292" t="s">
        <v>1053</v>
      </c>
      <c r="E13" s="289"/>
      <c r="F13" s="289"/>
      <c r="G13" s="289"/>
      <c r="H13" s="289"/>
      <c r="I13" s="289"/>
      <c r="J13" s="289"/>
      <c r="K13" s="287"/>
    </row>
    <row r="14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="1" customFormat="1" ht="15" customHeight="1">
      <c r="B15" s="290"/>
      <c r="C15" s="291"/>
      <c r="D15" s="289" t="s">
        <v>1054</v>
      </c>
      <c r="E15" s="289"/>
      <c r="F15" s="289"/>
      <c r="G15" s="289"/>
      <c r="H15" s="289"/>
      <c r="I15" s="289"/>
      <c r="J15" s="289"/>
      <c r="K15" s="287"/>
    </row>
    <row r="16" s="1" customFormat="1" ht="15" customHeight="1">
      <c r="B16" s="290"/>
      <c r="C16" s="291"/>
      <c r="D16" s="289" t="s">
        <v>1055</v>
      </c>
      <c r="E16" s="289"/>
      <c r="F16" s="289"/>
      <c r="G16" s="289"/>
      <c r="H16" s="289"/>
      <c r="I16" s="289"/>
      <c r="J16" s="289"/>
      <c r="K16" s="287"/>
    </row>
    <row r="17" s="1" customFormat="1" ht="15" customHeight="1">
      <c r="B17" s="290"/>
      <c r="C17" s="291"/>
      <c r="D17" s="289" t="s">
        <v>1056</v>
      </c>
      <c r="E17" s="289"/>
      <c r="F17" s="289"/>
      <c r="G17" s="289"/>
      <c r="H17" s="289"/>
      <c r="I17" s="289"/>
      <c r="J17" s="289"/>
      <c r="K17" s="287"/>
    </row>
    <row r="18" s="1" customFormat="1" ht="15" customHeight="1">
      <c r="B18" s="290"/>
      <c r="C18" s="291"/>
      <c r="D18" s="291"/>
      <c r="E18" s="293" t="s">
        <v>78</v>
      </c>
      <c r="F18" s="289" t="s">
        <v>1057</v>
      </c>
      <c r="G18" s="289"/>
      <c r="H18" s="289"/>
      <c r="I18" s="289"/>
      <c r="J18" s="289"/>
      <c r="K18" s="287"/>
    </row>
    <row r="19" s="1" customFormat="1" ht="15" customHeight="1">
      <c r="B19" s="290"/>
      <c r="C19" s="291"/>
      <c r="D19" s="291"/>
      <c r="E19" s="293" t="s">
        <v>1058</v>
      </c>
      <c r="F19" s="289" t="s">
        <v>1059</v>
      </c>
      <c r="G19" s="289"/>
      <c r="H19" s="289"/>
      <c r="I19" s="289"/>
      <c r="J19" s="289"/>
      <c r="K19" s="287"/>
    </row>
    <row r="20" s="1" customFormat="1" ht="15" customHeight="1">
      <c r="B20" s="290"/>
      <c r="C20" s="291"/>
      <c r="D20" s="291"/>
      <c r="E20" s="293" t="s">
        <v>1060</v>
      </c>
      <c r="F20" s="289" t="s">
        <v>1061</v>
      </c>
      <c r="G20" s="289"/>
      <c r="H20" s="289"/>
      <c r="I20" s="289"/>
      <c r="J20" s="289"/>
      <c r="K20" s="287"/>
    </row>
    <row r="21" s="1" customFormat="1" ht="15" customHeight="1">
      <c r="B21" s="290"/>
      <c r="C21" s="291"/>
      <c r="D21" s="291"/>
      <c r="E21" s="293" t="s">
        <v>1062</v>
      </c>
      <c r="F21" s="289" t="s">
        <v>1063</v>
      </c>
      <c r="G21" s="289"/>
      <c r="H21" s="289"/>
      <c r="I21" s="289"/>
      <c r="J21" s="289"/>
      <c r="K21" s="287"/>
    </row>
    <row r="22" s="1" customFormat="1" ht="15" customHeight="1">
      <c r="B22" s="290"/>
      <c r="C22" s="291"/>
      <c r="D22" s="291"/>
      <c r="E22" s="293" t="s">
        <v>1064</v>
      </c>
      <c r="F22" s="289" t="s">
        <v>1065</v>
      </c>
      <c r="G22" s="289"/>
      <c r="H22" s="289"/>
      <c r="I22" s="289"/>
      <c r="J22" s="289"/>
      <c r="K22" s="287"/>
    </row>
    <row r="23" s="1" customFormat="1" ht="15" customHeight="1">
      <c r="B23" s="290"/>
      <c r="C23" s="291"/>
      <c r="D23" s="291"/>
      <c r="E23" s="293" t="s">
        <v>1066</v>
      </c>
      <c r="F23" s="289" t="s">
        <v>1067</v>
      </c>
      <c r="G23" s="289"/>
      <c r="H23" s="289"/>
      <c r="I23" s="289"/>
      <c r="J23" s="289"/>
      <c r="K23" s="287"/>
    </row>
    <row r="24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="1" customFormat="1" ht="15" customHeight="1">
      <c r="B25" s="290"/>
      <c r="C25" s="289" t="s">
        <v>1068</v>
      </c>
      <c r="D25" s="289"/>
      <c r="E25" s="289"/>
      <c r="F25" s="289"/>
      <c r="G25" s="289"/>
      <c r="H25" s="289"/>
      <c r="I25" s="289"/>
      <c r="J25" s="289"/>
      <c r="K25" s="287"/>
    </row>
    <row r="26" s="1" customFormat="1" ht="15" customHeight="1">
      <c r="B26" s="290"/>
      <c r="C26" s="289" t="s">
        <v>1069</v>
      </c>
      <c r="D26" s="289"/>
      <c r="E26" s="289"/>
      <c r="F26" s="289"/>
      <c r="G26" s="289"/>
      <c r="H26" s="289"/>
      <c r="I26" s="289"/>
      <c r="J26" s="289"/>
      <c r="K26" s="287"/>
    </row>
    <row r="27" s="1" customFormat="1" ht="15" customHeight="1">
      <c r="B27" s="290"/>
      <c r="C27" s="289"/>
      <c r="D27" s="289" t="s">
        <v>1070</v>
      </c>
      <c r="E27" s="289"/>
      <c r="F27" s="289"/>
      <c r="G27" s="289"/>
      <c r="H27" s="289"/>
      <c r="I27" s="289"/>
      <c r="J27" s="289"/>
      <c r="K27" s="287"/>
    </row>
    <row r="28" s="1" customFormat="1" ht="15" customHeight="1">
      <c r="B28" s="290"/>
      <c r="C28" s="291"/>
      <c r="D28" s="289" t="s">
        <v>1071</v>
      </c>
      <c r="E28" s="289"/>
      <c r="F28" s="289"/>
      <c r="G28" s="289"/>
      <c r="H28" s="289"/>
      <c r="I28" s="289"/>
      <c r="J28" s="289"/>
      <c r="K28" s="287"/>
    </row>
    <row r="29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="1" customFormat="1" ht="15" customHeight="1">
      <c r="B30" s="290"/>
      <c r="C30" s="291"/>
      <c r="D30" s="289" t="s">
        <v>1072</v>
      </c>
      <c r="E30" s="289"/>
      <c r="F30" s="289"/>
      <c r="G30" s="289"/>
      <c r="H30" s="289"/>
      <c r="I30" s="289"/>
      <c r="J30" s="289"/>
      <c r="K30" s="287"/>
    </row>
    <row r="31" s="1" customFormat="1" ht="15" customHeight="1">
      <c r="B31" s="290"/>
      <c r="C31" s="291"/>
      <c r="D31" s="289" t="s">
        <v>1073</v>
      </c>
      <c r="E31" s="289"/>
      <c r="F31" s="289"/>
      <c r="G31" s="289"/>
      <c r="H31" s="289"/>
      <c r="I31" s="289"/>
      <c r="J31" s="289"/>
      <c r="K31" s="287"/>
    </row>
    <row r="32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="1" customFormat="1" ht="15" customHeight="1">
      <c r="B33" s="290"/>
      <c r="C33" s="291"/>
      <c r="D33" s="289" t="s">
        <v>1074</v>
      </c>
      <c r="E33" s="289"/>
      <c r="F33" s="289"/>
      <c r="G33" s="289"/>
      <c r="H33" s="289"/>
      <c r="I33" s="289"/>
      <c r="J33" s="289"/>
      <c r="K33" s="287"/>
    </row>
    <row r="34" s="1" customFormat="1" ht="15" customHeight="1">
      <c r="B34" s="290"/>
      <c r="C34" s="291"/>
      <c r="D34" s="289" t="s">
        <v>1075</v>
      </c>
      <c r="E34" s="289"/>
      <c r="F34" s="289"/>
      <c r="G34" s="289"/>
      <c r="H34" s="289"/>
      <c r="I34" s="289"/>
      <c r="J34" s="289"/>
      <c r="K34" s="287"/>
    </row>
    <row r="35" s="1" customFormat="1" ht="15" customHeight="1">
      <c r="B35" s="290"/>
      <c r="C35" s="291"/>
      <c r="D35" s="289" t="s">
        <v>1076</v>
      </c>
      <c r="E35" s="289"/>
      <c r="F35" s="289"/>
      <c r="G35" s="289"/>
      <c r="H35" s="289"/>
      <c r="I35" s="289"/>
      <c r="J35" s="289"/>
      <c r="K35" s="287"/>
    </row>
    <row r="36" s="1" customFormat="1" ht="15" customHeight="1">
      <c r="B36" s="290"/>
      <c r="C36" s="291"/>
      <c r="D36" s="289"/>
      <c r="E36" s="292" t="s">
        <v>121</v>
      </c>
      <c r="F36" s="289"/>
      <c r="G36" s="289" t="s">
        <v>1077</v>
      </c>
      <c r="H36" s="289"/>
      <c r="I36" s="289"/>
      <c r="J36" s="289"/>
      <c r="K36" s="287"/>
    </row>
    <row r="37" s="1" customFormat="1" ht="30.75" customHeight="1">
      <c r="B37" s="290"/>
      <c r="C37" s="291"/>
      <c r="D37" s="289"/>
      <c r="E37" s="292" t="s">
        <v>1078</v>
      </c>
      <c r="F37" s="289"/>
      <c r="G37" s="289" t="s">
        <v>1079</v>
      </c>
      <c r="H37" s="289"/>
      <c r="I37" s="289"/>
      <c r="J37" s="289"/>
      <c r="K37" s="287"/>
    </row>
    <row r="38" s="1" customFormat="1" ht="15" customHeight="1">
      <c r="B38" s="290"/>
      <c r="C38" s="291"/>
      <c r="D38" s="289"/>
      <c r="E38" s="292" t="s">
        <v>53</v>
      </c>
      <c r="F38" s="289"/>
      <c r="G38" s="289" t="s">
        <v>1080</v>
      </c>
      <c r="H38" s="289"/>
      <c r="I38" s="289"/>
      <c r="J38" s="289"/>
      <c r="K38" s="287"/>
    </row>
    <row r="39" s="1" customFormat="1" ht="15" customHeight="1">
      <c r="B39" s="290"/>
      <c r="C39" s="291"/>
      <c r="D39" s="289"/>
      <c r="E39" s="292" t="s">
        <v>54</v>
      </c>
      <c r="F39" s="289"/>
      <c r="G39" s="289" t="s">
        <v>1081</v>
      </c>
      <c r="H39" s="289"/>
      <c r="I39" s="289"/>
      <c r="J39" s="289"/>
      <c r="K39" s="287"/>
    </row>
    <row r="40" s="1" customFormat="1" ht="15" customHeight="1">
      <c r="B40" s="290"/>
      <c r="C40" s="291"/>
      <c r="D40" s="289"/>
      <c r="E40" s="292" t="s">
        <v>122</v>
      </c>
      <c r="F40" s="289"/>
      <c r="G40" s="289" t="s">
        <v>1082</v>
      </c>
      <c r="H40" s="289"/>
      <c r="I40" s="289"/>
      <c r="J40" s="289"/>
      <c r="K40" s="287"/>
    </row>
    <row r="41" s="1" customFormat="1" ht="15" customHeight="1">
      <c r="B41" s="290"/>
      <c r="C41" s="291"/>
      <c r="D41" s="289"/>
      <c r="E41" s="292" t="s">
        <v>123</v>
      </c>
      <c r="F41" s="289"/>
      <c r="G41" s="289" t="s">
        <v>1083</v>
      </c>
      <c r="H41" s="289"/>
      <c r="I41" s="289"/>
      <c r="J41" s="289"/>
      <c r="K41" s="287"/>
    </row>
    <row r="42" s="1" customFormat="1" ht="15" customHeight="1">
      <c r="B42" s="290"/>
      <c r="C42" s="291"/>
      <c r="D42" s="289"/>
      <c r="E42" s="292" t="s">
        <v>1084</v>
      </c>
      <c r="F42" s="289"/>
      <c r="G42" s="289" t="s">
        <v>1085</v>
      </c>
      <c r="H42" s="289"/>
      <c r="I42" s="289"/>
      <c r="J42" s="289"/>
      <c r="K42" s="287"/>
    </row>
    <row r="43" s="1" customFormat="1" ht="15" customHeight="1">
      <c r="B43" s="290"/>
      <c r="C43" s="291"/>
      <c r="D43" s="289"/>
      <c r="E43" s="292"/>
      <c r="F43" s="289"/>
      <c r="G43" s="289" t="s">
        <v>1086</v>
      </c>
      <c r="H43" s="289"/>
      <c r="I43" s="289"/>
      <c r="J43" s="289"/>
      <c r="K43" s="287"/>
    </row>
    <row r="44" s="1" customFormat="1" ht="15" customHeight="1">
      <c r="B44" s="290"/>
      <c r="C44" s="291"/>
      <c r="D44" s="289"/>
      <c r="E44" s="292" t="s">
        <v>1087</v>
      </c>
      <c r="F44" s="289"/>
      <c r="G44" s="289" t="s">
        <v>1088</v>
      </c>
      <c r="H44" s="289"/>
      <c r="I44" s="289"/>
      <c r="J44" s="289"/>
      <c r="K44" s="287"/>
    </row>
    <row r="45" s="1" customFormat="1" ht="15" customHeight="1">
      <c r="B45" s="290"/>
      <c r="C45" s="291"/>
      <c r="D45" s="289"/>
      <c r="E45" s="292" t="s">
        <v>125</v>
      </c>
      <c r="F45" s="289"/>
      <c r="G45" s="289" t="s">
        <v>1089</v>
      </c>
      <c r="H45" s="289"/>
      <c r="I45" s="289"/>
      <c r="J45" s="289"/>
      <c r="K45" s="287"/>
    </row>
    <row r="46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="1" customFormat="1" ht="15" customHeight="1">
      <c r="B47" s="290"/>
      <c r="C47" s="291"/>
      <c r="D47" s="289" t="s">
        <v>1090</v>
      </c>
      <c r="E47" s="289"/>
      <c r="F47" s="289"/>
      <c r="G47" s="289"/>
      <c r="H47" s="289"/>
      <c r="I47" s="289"/>
      <c r="J47" s="289"/>
      <c r="K47" s="287"/>
    </row>
    <row r="48" s="1" customFormat="1" ht="15" customHeight="1">
      <c r="B48" s="290"/>
      <c r="C48" s="291"/>
      <c r="D48" s="291"/>
      <c r="E48" s="289" t="s">
        <v>1091</v>
      </c>
      <c r="F48" s="289"/>
      <c r="G48" s="289"/>
      <c r="H48" s="289"/>
      <c r="I48" s="289"/>
      <c r="J48" s="289"/>
      <c r="K48" s="287"/>
    </row>
    <row r="49" s="1" customFormat="1" ht="15" customHeight="1">
      <c r="B49" s="290"/>
      <c r="C49" s="291"/>
      <c r="D49" s="291"/>
      <c r="E49" s="289" t="s">
        <v>1092</v>
      </c>
      <c r="F49" s="289"/>
      <c r="G49" s="289"/>
      <c r="H49" s="289"/>
      <c r="I49" s="289"/>
      <c r="J49" s="289"/>
      <c r="K49" s="287"/>
    </row>
    <row r="50" s="1" customFormat="1" ht="15" customHeight="1">
      <c r="B50" s="290"/>
      <c r="C50" s="291"/>
      <c r="D50" s="291"/>
      <c r="E50" s="289" t="s">
        <v>1093</v>
      </c>
      <c r="F50" s="289"/>
      <c r="G50" s="289"/>
      <c r="H50" s="289"/>
      <c r="I50" s="289"/>
      <c r="J50" s="289"/>
      <c r="K50" s="287"/>
    </row>
    <row r="51" s="1" customFormat="1" ht="15" customHeight="1">
      <c r="B51" s="290"/>
      <c r="C51" s="291"/>
      <c r="D51" s="289" t="s">
        <v>1094</v>
      </c>
      <c r="E51" s="289"/>
      <c r="F51" s="289"/>
      <c r="G51" s="289"/>
      <c r="H51" s="289"/>
      <c r="I51" s="289"/>
      <c r="J51" s="289"/>
      <c r="K51" s="287"/>
    </row>
    <row r="52" s="1" customFormat="1" ht="25.5" customHeight="1">
      <c r="B52" s="285"/>
      <c r="C52" s="286" t="s">
        <v>1095</v>
      </c>
      <c r="D52" s="286"/>
      <c r="E52" s="286"/>
      <c r="F52" s="286"/>
      <c r="G52" s="286"/>
      <c r="H52" s="286"/>
      <c r="I52" s="286"/>
      <c r="J52" s="286"/>
      <c r="K52" s="287"/>
    </row>
    <row r="53" s="1" customFormat="1" ht="5.25" customHeight="1">
      <c r="B53" s="285"/>
      <c r="C53" s="288"/>
      <c r="D53" s="288"/>
      <c r="E53" s="288"/>
      <c r="F53" s="288"/>
      <c r="G53" s="288"/>
      <c r="H53" s="288"/>
      <c r="I53" s="288"/>
      <c r="J53" s="288"/>
      <c r="K53" s="287"/>
    </row>
    <row r="54" s="1" customFormat="1" ht="15" customHeight="1">
      <c r="B54" s="285"/>
      <c r="C54" s="289" t="s">
        <v>1096</v>
      </c>
      <c r="D54" s="289"/>
      <c r="E54" s="289"/>
      <c r="F54" s="289"/>
      <c r="G54" s="289"/>
      <c r="H54" s="289"/>
      <c r="I54" s="289"/>
      <c r="J54" s="289"/>
      <c r="K54" s="287"/>
    </row>
    <row r="55" s="1" customFormat="1" ht="15" customHeight="1">
      <c r="B55" s="285"/>
      <c r="C55" s="289" t="s">
        <v>1097</v>
      </c>
      <c r="D55" s="289"/>
      <c r="E55" s="289"/>
      <c r="F55" s="289"/>
      <c r="G55" s="289"/>
      <c r="H55" s="289"/>
      <c r="I55" s="289"/>
      <c r="J55" s="289"/>
      <c r="K55" s="287"/>
    </row>
    <row r="56" s="1" customFormat="1" ht="12.75" customHeight="1">
      <c r="B56" s="285"/>
      <c r="C56" s="289"/>
      <c r="D56" s="289"/>
      <c r="E56" s="289"/>
      <c r="F56" s="289"/>
      <c r="G56" s="289"/>
      <c r="H56" s="289"/>
      <c r="I56" s="289"/>
      <c r="J56" s="289"/>
      <c r="K56" s="287"/>
    </row>
    <row r="57" s="1" customFormat="1" ht="15" customHeight="1">
      <c r="B57" s="285"/>
      <c r="C57" s="289" t="s">
        <v>1098</v>
      </c>
      <c r="D57" s="289"/>
      <c r="E57" s="289"/>
      <c r="F57" s="289"/>
      <c r="G57" s="289"/>
      <c r="H57" s="289"/>
      <c r="I57" s="289"/>
      <c r="J57" s="289"/>
      <c r="K57" s="287"/>
    </row>
    <row r="58" s="1" customFormat="1" ht="15" customHeight="1">
      <c r="B58" s="285"/>
      <c r="C58" s="291"/>
      <c r="D58" s="289" t="s">
        <v>1099</v>
      </c>
      <c r="E58" s="289"/>
      <c r="F58" s="289"/>
      <c r="G58" s="289"/>
      <c r="H58" s="289"/>
      <c r="I58" s="289"/>
      <c r="J58" s="289"/>
      <c r="K58" s="287"/>
    </row>
    <row r="59" s="1" customFormat="1" ht="15" customHeight="1">
      <c r="B59" s="285"/>
      <c r="C59" s="291"/>
      <c r="D59" s="289" t="s">
        <v>1100</v>
      </c>
      <c r="E59" s="289"/>
      <c r="F59" s="289"/>
      <c r="G59" s="289"/>
      <c r="H59" s="289"/>
      <c r="I59" s="289"/>
      <c r="J59" s="289"/>
      <c r="K59" s="287"/>
    </row>
    <row r="60" s="1" customFormat="1" ht="15" customHeight="1">
      <c r="B60" s="285"/>
      <c r="C60" s="291"/>
      <c r="D60" s="289" t="s">
        <v>1101</v>
      </c>
      <c r="E60" s="289"/>
      <c r="F60" s="289"/>
      <c r="G60" s="289"/>
      <c r="H60" s="289"/>
      <c r="I60" s="289"/>
      <c r="J60" s="289"/>
      <c r="K60" s="287"/>
    </row>
    <row r="61" s="1" customFormat="1" ht="15" customHeight="1">
      <c r="B61" s="285"/>
      <c r="C61" s="291"/>
      <c r="D61" s="289" t="s">
        <v>1102</v>
      </c>
      <c r="E61" s="289"/>
      <c r="F61" s="289"/>
      <c r="G61" s="289"/>
      <c r="H61" s="289"/>
      <c r="I61" s="289"/>
      <c r="J61" s="289"/>
      <c r="K61" s="287"/>
    </row>
    <row r="62" s="1" customFormat="1" ht="15" customHeight="1">
      <c r="B62" s="285"/>
      <c r="C62" s="291"/>
      <c r="D62" s="294" t="s">
        <v>1103</v>
      </c>
      <c r="E62" s="294"/>
      <c r="F62" s="294"/>
      <c r="G62" s="294"/>
      <c r="H62" s="294"/>
      <c r="I62" s="294"/>
      <c r="J62" s="294"/>
      <c r="K62" s="287"/>
    </row>
    <row r="63" s="1" customFormat="1" ht="15" customHeight="1">
      <c r="B63" s="285"/>
      <c r="C63" s="291"/>
      <c r="D63" s="289" t="s">
        <v>1104</v>
      </c>
      <c r="E63" s="289"/>
      <c r="F63" s="289"/>
      <c r="G63" s="289"/>
      <c r="H63" s="289"/>
      <c r="I63" s="289"/>
      <c r="J63" s="289"/>
      <c r="K63" s="287"/>
    </row>
    <row r="64" s="1" customFormat="1" ht="12.75" customHeight="1">
      <c r="B64" s="285"/>
      <c r="C64" s="291"/>
      <c r="D64" s="291"/>
      <c r="E64" s="295"/>
      <c r="F64" s="291"/>
      <c r="G64" s="291"/>
      <c r="H64" s="291"/>
      <c r="I64" s="291"/>
      <c r="J64" s="291"/>
      <c r="K64" s="287"/>
    </row>
    <row r="65" s="1" customFormat="1" ht="15" customHeight="1">
      <c r="B65" s="285"/>
      <c r="C65" s="291"/>
      <c r="D65" s="289" t="s">
        <v>1105</v>
      </c>
      <c r="E65" s="289"/>
      <c r="F65" s="289"/>
      <c r="G65" s="289"/>
      <c r="H65" s="289"/>
      <c r="I65" s="289"/>
      <c r="J65" s="289"/>
      <c r="K65" s="287"/>
    </row>
    <row r="66" s="1" customFormat="1" ht="15" customHeight="1">
      <c r="B66" s="285"/>
      <c r="C66" s="291"/>
      <c r="D66" s="294" t="s">
        <v>1106</v>
      </c>
      <c r="E66" s="294"/>
      <c r="F66" s="294"/>
      <c r="G66" s="294"/>
      <c r="H66" s="294"/>
      <c r="I66" s="294"/>
      <c r="J66" s="294"/>
      <c r="K66" s="287"/>
    </row>
    <row r="67" s="1" customFormat="1" ht="15" customHeight="1">
      <c r="B67" s="285"/>
      <c r="C67" s="291"/>
      <c r="D67" s="289" t="s">
        <v>1107</v>
      </c>
      <c r="E67" s="289"/>
      <c r="F67" s="289"/>
      <c r="G67" s="289"/>
      <c r="H67" s="289"/>
      <c r="I67" s="289"/>
      <c r="J67" s="289"/>
      <c r="K67" s="287"/>
    </row>
    <row r="68" s="1" customFormat="1" ht="15" customHeight="1">
      <c r="B68" s="285"/>
      <c r="C68" s="291"/>
      <c r="D68" s="289" t="s">
        <v>1108</v>
      </c>
      <c r="E68" s="289"/>
      <c r="F68" s="289"/>
      <c r="G68" s="289"/>
      <c r="H68" s="289"/>
      <c r="I68" s="289"/>
      <c r="J68" s="289"/>
      <c r="K68" s="287"/>
    </row>
    <row r="69" s="1" customFormat="1" ht="15" customHeight="1">
      <c r="B69" s="285"/>
      <c r="C69" s="291"/>
      <c r="D69" s="289" t="s">
        <v>1109</v>
      </c>
      <c r="E69" s="289"/>
      <c r="F69" s="289"/>
      <c r="G69" s="289"/>
      <c r="H69" s="289"/>
      <c r="I69" s="289"/>
      <c r="J69" s="289"/>
      <c r="K69" s="287"/>
    </row>
    <row r="70" s="1" customFormat="1" ht="15" customHeight="1">
      <c r="B70" s="285"/>
      <c r="C70" s="291"/>
      <c r="D70" s="289" t="s">
        <v>1110</v>
      </c>
      <c r="E70" s="289"/>
      <c r="F70" s="289"/>
      <c r="G70" s="289"/>
      <c r="H70" s="289"/>
      <c r="I70" s="289"/>
      <c r="J70" s="289"/>
      <c r="K70" s="287"/>
    </row>
    <row r="7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="1" customFormat="1" ht="45" customHeight="1">
      <c r="B75" s="304"/>
      <c r="C75" s="305" t="s">
        <v>1111</v>
      </c>
      <c r="D75" s="305"/>
      <c r="E75" s="305"/>
      <c r="F75" s="305"/>
      <c r="G75" s="305"/>
      <c r="H75" s="305"/>
      <c r="I75" s="305"/>
      <c r="J75" s="305"/>
      <c r="K75" s="306"/>
    </row>
    <row r="76" s="1" customFormat="1" ht="17.25" customHeight="1">
      <c r="B76" s="304"/>
      <c r="C76" s="307" t="s">
        <v>1112</v>
      </c>
      <c r="D76" s="307"/>
      <c r="E76" s="307"/>
      <c r="F76" s="307" t="s">
        <v>1113</v>
      </c>
      <c r="G76" s="308"/>
      <c r="H76" s="307" t="s">
        <v>54</v>
      </c>
      <c r="I76" s="307" t="s">
        <v>57</v>
      </c>
      <c r="J76" s="307" t="s">
        <v>1114</v>
      </c>
      <c r="K76" s="306"/>
    </row>
    <row r="77" s="1" customFormat="1" ht="17.25" customHeight="1">
      <c r="B77" s="304"/>
      <c r="C77" s="309" t="s">
        <v>1115</v>
      </c>
      <c r="D77" s="309"/>
      <c r="E77" s="309"/>
      <c r="F77" s="310" t="s">
        <v>1116</v>
      </c>
      <c r="G77" s="311"/>
      <c r="H77" s="309"/>
      <c r="I77" s="309"/>
      <c r="J77" s="309" t="s">
        <v>1117</v>
      </c>
      <c r="K77" s="306"/>
    </row>
    <row r="78" s="1" customFormat="1" ht="5.25" customHeight="1">
      <c r="B78" s="304"/>
      <c r="C78" s="312"/>
      <c r="D78" s="312"/>
      <c r="E78" s="312"/>
      <c r="F78" s="312"/>
      <c r="G78" s="313"/>
      <c r="H78" s="312"/>
      <c r="I78" s="312"/>
      <c r="J78" s="312"/>
      <c r="K78" s="306"/>
    </row>
    <row r="79" s="1" customFormat="1" ht="15" customHeight="1">
      <c r="B79" s="304"/>
      <c r="C79" s="292" t="s">
        <v>53</v>
      </c>
      <c r="D79" s="314"/>
      <c r="E79" s="314"/>
      <c r="F79" s="315" t="s">
        <v>1118</v>
      </c>
      <c r="G79" s="316"/>
      <c r="H79" s="292" t="s">
        <v>1119</v>
      </c>
      <c r="I79" s="292" t="s">
        <v>1120</v>
      </c>
      <c r="J79" s="292">
        <v>20</v>
      </c>
      <c r="K79" s="306"/>
    </row>
    <row r="80" s="1" customFormat="1" ht="15" customHeight="1">
      <c r="B80" s="304"/>
      <c r="C80" s="292" t="s">
        <v>1121</v>
      </c>
      <c r="D80" s="292"/>
      <c r="E80" s="292"/>
      <c r="F80" s="315" t="s">
        <v>1118</v>
      </c>
      <c r="G80" s="316"/>
      <c r="H80" s="292" t="s">
        <v>1122</v>
      </c>
      <c r="I80" s="292" t="s">
        <v>1120</v>
      </c>
      <c r="J80" s="292">
        <v>120</v>
      </c>
      <c r="K80" s="306"/>
    </row>
    <row r="81" s="1" customFormat="1" ht="15" customHeight="1">
      <c r="B81" s="317"/>
      <c r="C81" s="292" t="s">
        <v>1123</v>
      </c>
      <c r="D81" s="292"/>
      <c r="E81" s="292"/>
      <c r="F81" s="315" t="s">
        <v>1124</v>
      </c>
      <c r="G81" s="316"/>
      <c r="H81" s="292" t="s">
        <v>1125</v>
      </c>
      <c r="I81" s="292" t="s">
        <v>1120</v>
      </c>
      <c r="J81" s="292">
        <v>50</v>
      </c>
      <c r="K81" s="306"/>
    </row>
    <row r="82" s="1" customFormat="1" ht="15" customHeight="1">
      <c r="B82" s="317"/>
      <c r="C82" s="292" t="s">
        <v>1126</v>
      </c>
      <c r="D82" s="292"/>
      <c r="E82" s="292"/>
      <c r="F82" s="315" t="s">
        <v>1118</v>
      </c>
      <c r="G82" s="316"/>
      <c r="H82" s="292" t="s">
        <v>1127</v>
      </c>
      <c r="I82" s="292" t="s">
        <v>1128</v>
      </c>
      <c r="J82" s="292"/>
      <c r="K82" s="306"/>
    </row>
    <row r="83" s="1" customFormat="1" ht="15" customHeight="1">
      <c r="B83" s="317"/>
      <c r="C83" s="318" t="s">
        <v>1129</v>
      </c>
      <c r="D83" s="318"/>
      <c r="E83" s="318"/>
      <c r="F83" s="319" t="s">
        <v>1124</v>
      </c>
      <c r="G83" s="318"/>
      <c r="H83" s="318" t="s">
        <v>1130</v>
      </c>
      <c r="I83" s="318" t="s">
        <v>1120</v>
      </c>
      <c r="J83" s="318">
        <v>15</v>
      </c>
      <c r="K83" s="306"/>
    </row>
    <row r="84" s="1" customFormat="1" ht="15" customHeight="1">
      <c r="B84" s="317"/>
      <c r="C84" s="318" t="s">
        <v>1131</v>
      </c>
      <c r="D84" s="318"/>
      <c r="E84" s="318"/>
      <c r="F84" s="319" t="s">
        <v>1124</v>
      </c>
      <c r="G84" s="318"/>
      <c r="H84" s="318" t="s">
        <v>1132</v>
      </c>
      <c r="I84" s="318" t="s">
        <v>1120</v>
      </c>
      <c r="J84" s="318">
        <v>15</v>
      </c>
      <c r="K84" s="306"/>
    </row>
    <row r="85" s="1" customFormat="1" ht="15" customHeight="1">
      <c r="B85" s="317"/>
      <c r="C85" s="318" t="s">
        <v>1133</v>
      </c>
      <c r="D85" s="318"/>
      <c r="E85" s="318"/>
      <c r="F85" s="319" t="s">
        <v>1124</v>
      </c>
      <c r="G85" s="318"/>
      <c r="H85" s="318" t="s">
        <v>1134</v>
      </c>
      <c r="I85" s="318" t="s">
        <v>1120</v>
      </c>
      <c r="J85" s="318">
        <v>20</v>
      </c>
      <c r="K85" s="306"/>
    </row>
    <row r="86" s="1" customFormat="1" ht="15" customHeight="1">
      <c r="B86" s="317"/>
      <c r="C86" s="318" t="s">
        <v>1135</v>
      </c>
      <c r="D86" s="318"/>
      <c r="E86" s="318"/>
      <c r="F86" s="319" t="s">
        <v>1124</v>
      </c>
      <c r="G86" s="318"/>
      <c r="H86" s="318" t="s">
        <v>1136</v>
      </c>
      <c r="I86" s="318" t="s">
        <v>1120</v>
      </c>
      <c r="J86" s="318">
        <v>20</v>
      </c>
      <c r="K86" s="306"/>
    </row>
    <row r="87" s="1" customFormat="1" ht="15" customHeight="1">
      <c r="B87" s="317"/>
      <c r="C87" s="292" t="s">
        <v>1137</v>
      </c>
      <c r="D87" s="292"/>
      <c r="E87" s="292"/>
      <c r="F87" s="315" t="s">
        <v>1124</v>
      </c>
      <c r="G87" s="316"/>
      <c r="H87" s="292" t="s">
        <v>1138</v>
      </c>
      <c r="I87" s="292" t="s">
        <v>1120</v>
      </c>
      <c r="J87" s="292">
        <v>50</v>
      </c>
      <c r="K87" s="306"/>
    </row>
    <row r="88" s="1" customFormat="1" ht="15" customHeight="1">
      <c r="B88" s="317"/>
      <c r="C88" s="292" t="s">
        <v>1139</v>
      </c>
      <c r="D88" s="292"/>
      <c r="E88" s="292"/>
      <c r="F88" s="315" t="s">
        <v>1124</v>
      </c>
      <c r="G88" s="316"/>
      <c r="H88" s="292" t="s">
        <v>1140</v>
      </c>
      <c r="I88" s="292" t="s">
        <v>1120</v>
      </c>
      <c r="J88" s="292">
        <v>20</v>
      </c>
      <c r="K88" s="306"/>
    </row>
    <row r="89" s="1" customFormat="1" ht="15" customHeight="1">
      <c r="B89" s="317"/>
      <c r="C89" s="292" t="s">
        <v>1141</v>
      </c>
      <c r="D89" s="292"/>
      <c r="E89" s="292"/>
      <c r="F89" s="315" t="s">
        <v>1124</v>
      </c>
      <c r="G89" s="316"/>
      <c r="H89" s="292" t="s">
        <v>1142</v>
      </c>
      <c r="I89" s="292" t="s">
        <v>1120</v>
      </c>
      <c r="J89" s="292">
        <v>20</v>
      </c>
      <c r="K89" s="306"/>
    </row>
    <row r="90" s="1" customFormat="1" ht="15" customHeight="1">
      <c r="B90" s="317"/>
      <c r="C90" s="292" t="s">
        <v>1143</v>
      </c>
      <c r="D90" s="292"/>
      <c r="E90" s="292"/>
      <c r="F90" s="315" t="s">
        <v>1124</v>
      </c>
      <c r="G90" s="316"/>
      <c r="H90" s="292" t="s">
        <v>1144</v>
      </c>
      <c r="I90" s="292" t="s">
        <v>1120</v>
      </c>
      <c r="J90" s="292">
        <v>50</v>
      </c>
      <c r="K90" s="306"/>
    </row>
    <row r="91" s="1" customFormat="1" ht="15" customHeight="1">
      <c r="B91" s="317"/>
      <c r="C91" s="292" t="s">
        <v>1145</v>
      </c>
      <c r="D91" s="292"/>
      <c r="E91" s="292"/>
      <c r="F91" s="315" t="s">
        <v>1124</v>
      </c>
      <c r="G91" s="316"/>
      <c r="H91" s="292" t="s">
        <v>1145</v>
      </c>
      <c r="I91" s="292" t="s">
        <v>1120</v>
      </c>
      <c r="J91" s="292">
        <v>50</v>
      </c>
      <c r="K91" s="306"/>
    </row>
    <row r="92" s="1" customFormat="1" ht="15" customHeight="1">
      <c r="B92" s="317"/>
      <c r="C92" s="292" t="s">
        <v>1146</v>
      </c>
      <c r="D92" s="292"/>
      <c r="E92" s="292"/>
      <c r="F92" s="315" t="s">
        <v>1124</v>
      </c>
      <c r="G92" s="316"/>
      <c r="H92" s="292" t="s">
        <v>1147</v>
      </c>
      <c r="I92" s="292" t="s">
        <v>1120</v>
      </c>
      <c r="J92" s="292">
        <v>255</v>
      </c>
      <c r="K92" s="306"/>
    </row>
    <row r="93" s="1" customFormat="1" ht="15" customHeight="1">
      <c r="B93" s="317"/>
      <c r="C93" s="292" t="s">
        <v>1148</v>
      </c>
      <c r="D93" s="292"/>
      <c r="E93" s="292"/>
      <c r="F93" s="315" t="s">
        <v>1118</v>
      </c>
      <c r="G93" s="316"/>
      <c r="H93" s="292" t="s">
        <v>1149</v>
      </c>
      <c r="I93" s="292" t="s">
        <v>1150</v>
      </c>
      <c r="J93" s="292"/>
      <c r="K93" s="306"/>
    </row>
    <row r="94" s="1" customFormat="1" ht="15" customHeight="1">
      <c r="B94" s="317"/>
      <c r="C94" s="292" t="s">
        <v>1151</v>
      </c>
      <c r="D94" s="292"/>
      <c r="E94" s="292"/>
      <c r="F94" s="315" t="s">
        <v>1118</v>
      </c>
      <c r="G94" s="316"/>
      <c r="H94" s="292" t="s">
        <v>1152</v>
      </c>
      <c r="I94" s="292" t="s">
        <v>1153</v>
      </c>
      <c r="J94" s="292"/>
      <c r="K94" s="306"/>
    </row>
    <row r="95" s="1" customFormat="1" ht="15" customHeight="1">
      <c r="B95" s="317"/>
      <c r="C95" s="292" t="s">
        <v>1154</v>
      </c>
      <c r="D95" s="292"/>
      <c r="E95" s="292"/>
      <c r="F95" s="315" t="s">
        <v>1118</v>
      </c>
      <c r="G95" s="316"/>
      <c r="H95" s="292" t="s">
        <v>1154</v>
      </c>
      <c r="I95" s="292" t="s">
        <v>1153</v>
      </c>
      <c r="J95" s="292"/>
      <c r="K95" s="306"/>
    </row>
    <row r="96" s="1" customFormat="1" ht="15" customHeight="1">
      <c r="B96" s="317"/>
      <c r="C96" s="292" t="s">
        <v>38</v>
      </c>
      <c r="D96" s="292"/>
      <c r="E96" s="292"/>
      <c r="F96" s="315" t="s">
        <v>1118</v>
      </c>
      <c r="G96" s="316"/>
      <c r="H96" s="292" t="s">
        <v>1155</v>
      </c>
      <c r="I96" s="292" t="s">
        <v>1153</v>
      </c>
      <c r="J96" s="292"/>
      <c r="K96" s="306"/>
    </row>
    <row r="97" s="1" customFormat="1" ht="15" customHeight="1">
      <c r="B97" s="317"/>
      <c r="C97" s="292" t="s">
        <v>48</v>
      </c>
      <c r="D97" s="292"/>
      <c r="E97" s="292"/>
      <c r="F97" s="315" t="s">
        <v>1118</v>
      </c>
      <c r="G97" s="316"/>
      <c r="H97" s="292" t="s">
        <v>1156</v>
      </c>
      <c r="I97" s="292" t="s">
        <v>1153</v>
      </c>
      <c r="J97" s="292"/>
      <c r="K97" s="306"/>
    </row>
    <row r="98" s="1" customFormat="1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s="1" customFormat="1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="1" customFormat="1" ht="45" customHeight="1">
      <c r="B102" s="304"/>
      <c r="C102" s="305" t="s">
        <v>1157</v>
      </c>
      <c r="D102" s="305"/>
      <c r="E102" s="305"/>
      <c r="F102" s="305"/>
      <c r="G102" s="305"/>
      <c r="H102" s="305"/>
      <c r="I102" s="305"/>
      <c r="J102" s="305"/>
      <c r="K102" s="306"/>
    </row>
    <row r="103" s="1" customFormat="1" ht="17.25" customHeight="1">
      <c r="B103" s="304"/>
      <c r="C103" s="307" t="s">
        <v>1112</v>
      </c>
      <c r="D103" s="307"/>
      <c r="E103" s="307"/>
      <c r="F103" s="307" t="s">
        <v>1113</v>
      </c>
      <c r="G103" s="308"/>
      <c r="H103" s="307" t="s">
        <v>54</v>
      </c>
      <c r="I103" s="307" t="s">
        <v>57</v>
      </c>
      <c r="J103" s="307" t="s">
        <v>1114</v>
      </c>
      <c r="K103" s="306"/>
    </row>
    <row r="104" s="1" customFormat="1" ht="17.25" customHeight="1">
      <c r="B104" s="304"/>
      <c r="C104" s="309" t="s">
        <v>1115</v>
      </c>
      <c r="D104" s="309"/>
      <c r="E104" s="309"/>
      <c r="F104" s="310" t="s">
        <v>1116</v>
      </c>
      <c r="G104" s="311"/>
      <c r="H104" s="309"/>
      <c r="I104" s="309"/>
      <c r="J104" s="309" t="s">
        <v>1117</v>
      </c>
      <c r="K104" s="306"/>
    </row>
    <row r="105" s="1" customFormat="1" ht="5.25" customHeight="1">
      <c r="B105" s="304"/>
      <c r="C105" s="307"/>
      <c r="D105" s="307"/>
      <c r="E105" s="307"/>
      <c r="F105" s="307"/>
      <c r="G105" s="325"/>
      <c r="H105" s="307"/>
      <c r="I105" s="307"/>
      <c r="J105" s="307"/>
      <c r="K105" s="306"/>
    </row>
    <row r="106" s="1" customFormat="1" ht="15" customHeight="1">
      <c r="B106" s="304"/>
      <c r="C106" s="292" t="s">
        <v>53</v>
      </c>
      <c r="D106" s="314"/>
      <c r="E106" s="314"/>
      <c r="F106" s="315" t="s">
        <v>1118</v>
      </c>
      <c r="G106" s="292"/>
      <c r="H106" s="292" t="s">
        <v>1158</v>
      </c>
      <c r="I106" s="292" t="s">
        <v>1120</v>
      </c>
      <c r="J106" s="292">
        <v>20</v>
      </c>
      <c r="K106" s="306"/>
    </row>
    <row r="107" s="1" customFormat="1" ht="15" customHeight="1">
      <c r="B107" s="304"/>
      <c r="C107" s="292" t="s">
        <v>1121</v>
      </c>
      <c r="D107" s="292"/>
      <c r="E107" s="292"/>
      <c r="F107" s="315" t="s">
        <v>1118</v>
      </c>
      <c r="G107" s="292"/>
      <c r="H107" s="292" t="s">
        <v>1158</v>
      </c>
      <c r="I107" s="292" t="s">
        <v>1120</v>
      </c>
      <c r="J107" s="292">
        <v>120</v>
      </c>
      <c r="K107" s="306"/>
    </row>
    <row r="108" s="1" customFormat="1" ht="15" customHeight="1">
      <c r="B108" s="317"/>
      <c r="C108" s="292" t="s">
        <v>1123</v>
      </c>
      <c r="D108" s="292"/>
      <c r="E108" s="292"/>
      <c r="F108" s="315" t="s">
        <v>1124</v>
      </c>
      <c r="G108" s="292"/>
      <c r="H108" s="292" t="s">
        <v>1158</v>
      </c>
      <c r="I108" s="292" t="s">
        <v>1120</v>
      </c>
      <c r="J108" s="292">
        <v>50</v>
      </c>
      <c r="K108" s="306"/>
    </row>
    <row r="109" s="1" customFormat="1" ht="15" customHeight="1">
      <c r="B109" s="317"/>
      <c r="C109" s="292" t="s">
        <v>1126</v>
      </c>
      <c r="D109" s="292"/>
      <c r="E109" s="292"/>
      <c r="F109" s="315" t="s">
        <v>1118</v>
      </c>
      <c r="G109" s="292"/>
      <c r="H109" s="292" t="s">
        <v>1158</v>
      </c>
      <c r="I109" s="292" t="s">
        <v>1128</v>
      </c>
      <c r="J109" s="292"/>
      <c r="K109" s="306"/>
    </row>
    <row r="110" s="1" customFormat="1" ht="15" customHeight="1">
      <c r="B110" s="317"/>
      <c r="C110" s="292" t="s">
        <v>1137</v>
      </c>
      <c r="D110" s="292"/>
      <c r="E110" s="292"/>
      <c r="F110" s="315" t="s">
        <v>1124</v>
      </c>
      <c r="G110" s="292"/>
      <c r="H110" s="292" t="s">
        <v>1158</v>
      </c>
      <c r="I110" s="292" t="s">
        <v>1120</v>
      </c>
      <c r="J110" s="292">
        <v>50</v>
      </c>
      <c r="K110" s="306"/>
    </row>
    <row r="111" s="1" customFormat="1" ht="15" customHeight="1">
      <c r="B111" s="317"/>
      <c r="C111" s="292" t="s">
        <v>1145</v>
      </c>
      <c r="D111" s="292"/>
      <c r="E111" s="292"/>
      <c r="F111" s="315" t="s">
        <v>1124</v>
      </c>
      <c r="G111" s="292"/>
      <c r="H111" s="292" t="s">
        <v>1158</v>
      </c>
      <c r="I111" s="292" t="s">
        <v>1120</v>
      </c>
      <c r="J111" s="292">
        <v>50</v>
      </c>
      <c r="K111" s="306"/>
    </row>
    <row r="112" s="1" customFormat="1" ht="15" customHeight="1">
      <c r="B112" s="317"/>
      <c r="C112" s="292" t="s">
        <v>1143</v>
      </c>
      <c r="D112" s="292"/>
      <c r="E112" s="292"/>
      <c r="F112" s="315" t="s">
        <v>1124</v>
      </c>
      <c r="G112" s="292"/>
      <c r="H112" s="292" t="s">
        <v>1158</v>
      </c>
      <c r="I112" s="292" t="s">
        <v>1120</v>
      </c>
      <c r="J112" s="292">
        <v>50</v>
      </c>
      <c r="K112" s="306"/>
    </row>
    <row r="113" s="1" customFormat="1" ht="15" customHeight="1">
      <c r="B113" s="317"/>
      <c r="C113" s="292" t="s">
        <v>53</v>
      </c>
      <c r="D113" s="292"/>
      <c r="E113" s="292"/>
      <c r="F113" s="315" t="s">
        <v>1118</v>
      </c>
      <c r="G113" s="292"/>
      <c r="H113" s="292" t="s">
        <v>1159</v>
      </c>
      <c r="I113" s="292" t="s">
        <v>1120</v>
      </c>
      <c r="J113" s="292">
        <v>20</v>
      </c>
      <c r="K113" s="306"/>
    </row>
    <row r="114" s="1" customFormat="1" ht="15" customHeight="1">
      <c r="B114" s="317"/>
      <c r="C114" s="292" t="s">
        <v>1160</v>
      </c>
      <c r="D114" s="292"/>
      <c r="E114" s="292"/>
      <c r="F114" s="315" t="s">
        <v>1118</v>
      </c>
      <c r="G114" s="292"/>
      <c r="H114" s="292" t="s">
        <v>1161</v>
      </c>
      <c r="I114" s="292" t="s">
        <v>1120</v>
      </c>
      <c r="J114" s="292">
        <v>120</v>
      </c>
      <c r="K114" s="306"/>
    </row>
    <row r="115" s="1" customFormat="1" ht="15" customHeight="1">
      <c r="B115" s="317"/>
      <c r="C115" s="292" t="s">
        <v>38</v>
      </c>
      <c r="D115" s="292"/>
      <c r="E115" s="292"/>
      <c r="F115" s="315" t="s">
        <v>1118</v>
      </c>
      <c r="G115" s="292"/>
      <c r="H115" s="292" t="s">
        <v>1162</v>
      </c>
      <c r="I115" s="292" t="s">
        <v>1153</v>
      </c>
      <c r="J115" s="292"/>
      <c r="K115" s="306"/>
    </row>
    <row r="116" s="1" customFormat="1" ht="15" customHeight="1">
      <c r="B116" s="317"/>
      <c r="C116" s="292" t="s">
        <v>48</v>
      </c>
      <c r="D116" s="292"/>
      <c r="E116" s="292"/>
      <c r="F116" s="315" t="s">
        <v>1118</v>
      </c>
      <c r="G116" s="292"/>
      <c r="H116" s="292" t="s">
        <v>1163</v>
      </c>
      <c r="I116" s="292" t="s">
        <v>1153</v>
      </c>
      <c r="J116" s="292"/>
      <c r="K116" s="306"/>
    </row>
    <row r="117" s="1" customFormat="1" ht="15" customHeight="1">
      <c r="B117" s="317"/>
      <c r="C117" s="292" t="s">
        <v>57</v>
      </c>
      <c r="D117" s="292"/>
      <c r="E117" s="292"/>
      <c r="F117" s="315" t="s">
        <v>1118</v>
      </c>
      <c r="G117" s="292"/>
      <c r="H117" s="292" t="s">
        <v>1164</v>
      </c>
      <c r="I117" s="292" t="s">
        <v>1165</v>
      </c>
      <c r="J117" s="292"/>
      <c r="K117" s="306"/>
    </row>
    <row r="118" s="1" customFormat="1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s="1" customFormat="1" ht="18.75" customHeight="1">
      <c r="B119" s="327"/>
      <c r="C119" s="328"/>
      <c r="D119" s="328"/>
      <c r="E119" s="328"/>
      <c r="F119" s="329"/>
      <c r="G119" s="328"/>
      <c r="H119" s="328"/>
      <c r="I119" s="328"/>
      <c r="J119" s="328"/>
      <c r="K119" s="327"/>
    </row>
    <row r="120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="1" customFormat="1" ht="7.5" customHeight="1">
      <c r="B121" s="330"/>
      <c r="C121" s="331"/>
      <c r="D121" s="331"/>
      <c r="E121" s="331"/>
      <c r="F121" s="331"/>
      <c r="G121" s="331"/>
      <c r="H121" s="331"/>
      <c r="I121" s="331"/>
      <c r="J121" s="331"/>
      <c r="K121" s="332"/>
    </row>
    <row r="122" s="1" customFormat="1" ht="45" customHeight="1">
      <c r="B122" s="333"/>
      <c r="C122" s="283" t="s">
        <v>1166</v>
      </c>
      <c r="D122" s="283"/>
      <c r="E122" s="283"/>
      <c r="F122" s="283"/>
      <c r="G122" s="283"/>
      <c r="H122" s="283"/>
      <c r="I122" s="283"/>
      <c r="J122" s="283"/>
      <c r="K122" s="334"/>
    </row>
    <row r="123" s="1" customFormat="1" ht="17.25" customHeight="1">
      <c r="B123" s="335"/>
      <c r="C123" s="307" t="s">
        <v>1112</v>
      </c>
      <c r="D123" s="307"/>
      <c r="E123" s="307"/>
      <c r="F123" s="307" t="s">
        <v>1113</v>
      </c>
      <c r="G123" s="308"/>
      <c r="H123" s="307" t="s">
        <v>54</v>
      </c>
      <c r="I123" s="307" t="s">
        <v>57</v>
      </c>
      <c r="J123" s="307" t="s">
        <v>1114</v>
      </c>
      <c r="K123" s="336"/>
    </row>
    <row r="124" s="1" customFormat="1" ht="17.25" customHeight="1">
      <c r="B124" s="335"/>
      <c r="C124" s="309" t="s">
        <v>1115</v>
      </c>
      <c r="D124" s="309"/>
      <c r="E124" s="309"/>
      <c r="F124" s="310" t="s">
        <v>1116</v>
      </c>
      <c r="G124" s="311"/>
      <c r="H124" s="309"/>
      <c r="I124" s="309"/>
      <c r="J124" s="309" t="s">
        <v>1117</v>
      </c>
      <c r="K124" s="336"/>
    </row>
    <row r="125" s="1" customFormat="1" ht="5.25" customHeight="1">
      <c r="B125" s="337"/>
      <c r="C125" s="312"/>
      <c r="D125" s="312"/>
      <c r="E125" s="312"/>
      <c r="F125" s="312"/>
      <c r="G125" s="338"/>
      <c r="H125" s="312"/>
      <c r="I125" s="312"/>
      <c r="J125" s="312"/>
      <c r="K125" s="339"/>
    </row>
    <row r="126" s="1" customFormat="1" ht="15" customHeight="1">
      <c r="B126" s="337"/>
      <c r="C126" s="292" t="s">
        <v>1121</v>
      </c>
      <c r="D126" s="314"/>
      <c r="E126" s="314"/>
      <c r="F126" s="315" t="s">
        <v>1118</v>
      </c>
      <c r="G126" s="292"/>
      <c r="H126" s="292" t="s">
        <v>1158</v>
      </c>
      <c r="I126" s="292" t="s">
        <v>1120</v>
      </c>
      <c r="J126" s="292">
        <v>120</v>
      </c>
      <c r="K126" s="340"/>
    </row>
    <row r="127" s="1" customFormat="1" ht="15" customHeight="1">
      <c r="B127" s="337"/>
      <c r="C127" s="292" t="s">
        <v>1167</v>
      </c>
      <c r="D127" s="292"/>
      <c r="E127" s="292"/>
      <c r="F127" s="315" t="s">
        <v>1118</v>
      </c>
      <c r="G127" s="292"/>
      <c r="H127" s="292" t="s">
        <v>1168</v>
      </c>
      <c r="I127" s="292" t="s">
        <v>1120</v>
      </c>
      <c r="J127" s="292" t="s">
        <v>1169</v>
      </c>
      <c r="K127" s="340"/>
    </row>
    <row r="128" s="1" customFormat="1" ht="15" customHeight="1">
      <c r="B128" s="337"/>
      <c r="C128" s="292" t="s">
        <v>1066</v>
      </c>
      <c r="D128" s="292"/>
      <c r="E128" s="292"/>
      <c r="F128" s="315" t="s">
        <v>1118</v>
      </c>
      <c r="G128" s="292"/>
      <c r="H128" s="292" t="s">
        <v>1170</v>
      </c>
      <c r="I128" s="292" t="s">
        <v>1120</v>
      </c>
      <c r="J128" s="292" t="s">
        <v>1169</v>
      </c>
      <c r="K128" s="340"/>
    </row>
    <row r="129" s="1" customFormat="1" ht="15" customHeight="1">
      <c r="B129" s="337"/>
      <c r="C129" s="292" t="s">
        <v>1129</v>
      </c>
      <c r="D129" s="292"/>
      <c r="E129" s="292"/>
      <c r="F129" s="315" t="s">
        <v>1124</v>
      </c>
      <c r="G129" s="292"/>
      <c r="H129" s="292" t="s">
        <v>1130</v>
      </c>
      <c r="I129" s="292" t="s">
        <v>1120</v>
      </c>
      <c r="J129" s="292">
        <v>15</v>
      </c>
      <c r="K129" s="340"/>
    </row>
    <row r="130" s="1" customFormat="1" ht="15" customHeight="1">
      <c r="B130" s="337"/>
      <c r="C130" s="318" t="s">
        <v>1131</v>
      </c>
      <c r="D130" s="318"/>
      <c r="E130" s="318"/>
      <c r="F130" s="319" t="s">
        <v>1124</v>
      </c>
      <c r="G130" s="318"/>
      <c r="H130" s="318" t="s">
        <v>1132</v>
      </c>
      <c r="I130" s="318" t="s">
        <v>1120</v>
      </c>
      <c r="J130" s="318">
        <v>15</v>
      </c>
      <c r="K130" s="340"/>
    </row>
    <row r="131" s="1" customFormat="1" ht="15" customHeight="1">
      <c r="B131" s="337"/>
      <c r="C131" s="318" t="s">
        <v>1133</v>
      </c>
      <c r="D131" s="318"/>
      <c r="E131" s="318"/>
      <c r="F131" s="319" t="s">
        <v>1124</v>
      </c>
      <c r="G131" s="318"/>
      <c r="H131" s="318" t="s">
        <v>1134</v>
      </c>
      <c r="I131" s="318" t="s">
        <v>1120</v>
      </c>
      <c r="J131" s="318">
        <v>20</v>
      </c>
      <c r="K131" s="340"/>
    </row>
    <row r="132" s="1" customFormat="1" ht="15" customHeight="1">
      <c r="B132" s="337"/>
      <c r="C132" s="318" t="s">
        <v>1135</v>
      </c>
      <c r="D132" s="318"/>
      <c r="E132" s="318"/>
      <c r="F132" s="319" t="s">
        <v>1124</v>
      </c>
      <c r="G132" s="318"/>
      <c r="H132" s="318" t="s">
        <v>1136</v>
      </c>
      <c r="I132" s="318" t="s">
        <v>1120</v>
      </c>
      <c r="J132" s="318">
        <v>20</v>
      </c>
      <c r="K132" s="340"/>
    </row>
    <row r="133" s="1" customFormat="1" ht="15" customHeight="1">
      <c r="B133" s="337"/>
      <c r="C133" s="292" t="s">
        <v>1123</v>
      </c>
      <c r="D133" s="292"/>
      <c r="E133" s="292"/>
      <c r="F133" s="315" t="s">
        <v>1124</v>
      </c>
      <c r="G133" s="292"/>
      <c r="H133" s="292" t="s">
        <v>1158</v>
      </c>
      <c r="I133" s="292" t="s">
        <v>1120</v>
      </c>
      <c r="J133" s="292">
        <v>50</v>
      </c>
      <c r="K133" s="340"/>
    </row>
    <row r="134" s="1" customFormat="1" ht="15" customHeight="1">
      <c r="B134" s="337"/>
      <c r="C134" s="292" t="s">
        <v>1137</v>
      </c>
      <c r="D134" s="292"/>
      <c r="E134" s="292"/>
      <c r="F134" s="315" t="s">
        <v>1124</v>
      </c>
      <c r="G134" s="292"/>
      <c r="H134" s="292" t="s">
        <v>1158</v>
      </c>
      <c r="I134" s="292" t="s">
        <v>1120</v>
      </c>
      <c r="J134" s="292">
        <v>50</v>
      </c>
      <c r="K134" s="340"/>
    </row>
    <row r="135" s="1" customFormat="1" ht="15" customHeight="1">
      <c r="B135" s="337"/>
      <c r="C135" s="292" t="s">
        <v>1143</v>
      </c>
      <c r="D135" s="292"/>
      <c r="E135" s="292"/>
      <c r="F135" s="315" t="s">
        <v>1124</v>
      </c>
      <c r="G135" s="292"/>
      <c r="H135" s="292" t="s">
        <v>1158</v>
      </c>
      <c r="I135" s="292" t="s">
        <v>1120</v>
      </c>
      <c r="J135" s="292">
        <v>50</v>
      </c>
      <c r="K135" s="340"/>
    </row>
    <row r="136" s="1" customFormat="1" ht="15" customHeight="1">
      <c r="B136" s="337"/>
      <c r="C136" s="292" t="s">
        <v>1145</v>
      </c>
      <c r="D136" s="292"/>
      <c r="E136" s="292"/>
      <c r="F136" s="315" t="s">
        <v>1124</v>
      </c>
      <c r="G136" s="292"/>
      <c r="H136" s="292" t="s">
        <v>1158</v>
      </c>
      <c r="I136" s="292" t="s">
        <v>1120</v>
      </c>
      <c r="J136" s="292">
        <v>50</v>
      </c>
      <c r="K136" s="340"/>
    </row>
    <row r="137" s="1" customFormat="1" ht="15" customHeight="1">
      <c r="B137" s="337"/>
      <c r="C137" s="292" t="s">
        <v>1146</v>
      </c>
      <c r="D137" s="292"/>
      <c r="E137" s="292"/>
      <c r="F137" s="315" t="s">
        <v>1124</v>
      </c>
      <c r="G137" s="292"/>
      <c r="H137" s="292" t="s">
        <v>1171</v>
      </c>
      <c r="I137" s="292" t="s">
        <v>1120</v>
      </c>
      <c r="J137" s="292">
        <v>255</v>
      </c>
      <c r="K137" s="340"/>
    </row>
    <row r="138" s="1" customFormat="1" ht="15" customHeight="1">
      <c r="B138" s="337"/>
      <c r="C138" s="292" t="s">
        <v>1148</v>
      </c>
      <c r="D138" s="292"/>
      <c r="E138" s="292"/>
      <c r="F138" s="315" t="s">
        <v>1118</v>
      </c>
      <c r="G138" s="292"/>
      <c r="H138" s="292" t="s">
        <v>1172</v>
      </c>
      <c r="I138" s="292" t="s">
        <v>1150</v>
      </c>
      <c r="J138" s="292"/>
      <c r="K138" s="340"/>
    </row>
    <row r="139" s="1" customFormat="1" ht="15" customHeight="1">
      <c r="B139" s="337"/>
      <c r="C139" s="292" t="s">
        <v>1151</v>
      </c>
      <c r="D139" s="292"/>
      <c r="E139" s="292"/>
      <c r="F139" s="315" t="s">
        <v>1118</v>
      </c>
      <c r="G139" s="292"/>
      <c r="H139" s="292" t="s">
        <v>1173</v>
      </c>
      <c r="I139" s="292" t="s">
        <v>1153</v>
      </c>
      <c r="J139" s="292"/>
      <c r="K139" s="340"/>
    </row>
    <row r="140" s="1" customFormat="1" ht="15" customHeight="1">
      <c r="B140" s="337"/>
      <c r="C140" s="292" t="s">
        <v>1154</v>
      </c>
      <c r="D140" s="292"/>
      <c r="E140" s="292"/>
      <c r="F140" s="315" t="s">
        <v>1118</v>
      </c>
      <c r="G140" s="292"/>
      <c r="H140" s="292" t="s">
        <v>1154</v>
      </c>
      <c r="I140" s="292" t="s">
        <v>1153</v>
      </c>
      <c r="J140" s="292"/>
      <c r="K140" s="340"/>
    </row>
    <row r="141" s="1" customFormat="1" ht="15" customHeight="1">
      <c r="B141" s="337"/>
      <c r="C141" s="292" t="s">
        <v>38</v>
      </c>
      <c r="D141" s="292"/>
      <c r="E141" s="292"/>
      <c r="F141" s="315" t="s">
        <v>1118</v>
      </c>
      <c r="G141" s="292"/>
      <c r="H141" s="292" t="s">
        <v>1174</v>
      </c>
      <c r="I141" s="292" t="s">
        <v>1153</v>
      </c>
      <c r="J141" s="292"/>
      <c r="K141" s="340"/>
    </row>
    <row r="142" s="1" customFormat="1" ht="15" customHeight="1">
      <c r="B142" s="337"/>
      <c r="C142" s="292" t="s">
        <v>1175</v>
      </c>
      <c r="D142" s="292"/>
      <c r="E142" s="292"/>
      <c r="F142" s="315" t="s">
        <v>1118</v>
      </c>
      <c r="G142" s="292"/>
      <c r="H142" s="292" t="s">
        <v>1176</v>
      </c>
      <c r="I142" s="292" t="s">
        <v>1153</v>
      </c>
      <c r="J142" s="292"/>
      <c r="K142" s="340"/>
    </row>
    <row r="143" s="1" customFormat="1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s="1" customFormat="1" ht="18.75" customHeight="1">
      <c r="B144" s="328"/>
      <c r="C144" s="328"/>
      <c r="D144" s="328"/>
      <c r="E144" s="328"/>
      <c r="F144" s="329"/>
      <c r="G144" s="328"/>
      <c r="H144" s="328"/>
      <c r="I144" s="328"/>
      <c r="J144" s="328"/>
      <c r="K144" s="328"/>
    </row>
    <row r="145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="1" customFormat="1" ht="45" customHeight="1">
      <c r="B147" s="304"/>
      <c r="C147" s="305" t="s">
        <v>1177</v>
      </c>
      <c r="D147" s="305"/>
      <c r="E147" s="305"/>
      <c r="F147" s="305"/>
      <c r="G147" s="305"/>
      <c r="H147" s="305"/>
      <c r="I147" s="305"/>
      <c r="J147" s="305"/>
      <c r="K147" s="306"/>
    </row>
    <row r="148" s="1" customFormat="1" ht="17.25" customHeight="1">
      <c r="B148" s="304"/>
      <c r="C148" s="307" t="s">
        <v>1112</v>
      </c>
      <c r="D148" s="307"/>
      <c r="E148" s="307"/>
      <c r="F148" s="307" t="s">
        <v>1113</v>
      </c>
      <c r="G148" s="308"/>
      <c r="H148" s="307" t="s">
        <v>54</v>
      </c>
      <c r="I148" s="307" t="s">
        <v>57</v>
      </c>
      <c r="J148" s="307" t="s">
        <v>1114</v>
      </c>
      <c r="K148" s="306"/>
    </row>
    <row r="149" s="1" customFormat="1" ht="17.25" customHeight="1">
      <c r="B149" s="304"/>
      <c r="C149" s="309" t="s">
        <v>1115</v>
      </c>
      <c r="D149" s="309"/>
      <c r="E149" s="309"/>
      <c r="F149" s="310" t="s">
        <v>1116</v>
      </c>
      <c r="G149" s="311"/>
      <c r="H149" s="309"/>
      <c r="I149" s="309"/>
      <c r="J149" s="309" t="s">
        <v>1117</v>
      </c>
      <c r="K149" s="306"/>
    </row>
    <row r="150" s="1" customFormat="1" ht="5.25" customHeight="1">
      <c r="B150" s="317"/>
      <c r="C150" s="312"/>
      <c r="D150" s="312"/>
      <c r="E150" s="312"/>
      <c r="F150" s="312"/>
      <c r="G150" s="313"/>
      <c r="H150" s="312"/>
      <c r="I150" s="312"/>
      <c r="J150" s="312"/>
      <c r="K150" s="340"/>
    </row>
    <row r="151" s="1" customFormat="1" ht="15" customHeight="1">
      <c r="B151" s="317"/>
      <c r="C151" s="344" t="s">
        <v>1121</v>
      </c>
      <c r="D151" s="292"/>
      <c r="E151" s="292"/>
      <c r="F151" s="345" t="s">
        <v>1118</v>
      </c>
      <c r="G151" s="292"/>
      <c r="H151" s="344" t="s">
        <v>1158</v>
      </c>
      <c r="I151" s="344" t="s">
        <v>1120</v>
      </c>
      <c r="J151" s="344">
        <v>120</v>
      </c>
      <c r="K151" s="340"/>
    </row>
    <row r="152" s="1" customFormat="1" ht="15" customHeight="1">
      <c r="B152" s="317"/>
      <c r="C152" s="344" t="s">
        <v>1167</v>
      </c>
      <c r="D152" s="292"/>
      <c r="E152" s="292"/>
      <c r="F152" s="345" t="s">
        <v>1118</v>
      </c>
      <c r="G152" s="292"/>
      <c r="H152" s="344" t="s">
        <v>1178</v>
      </c>
      <c r="I152" s="344" t="s">
        <v>1120</v>
      </c>
      <c r="J152" s="344" t="s">
        <v>1169</v>
      </c>
      <c r="K152" s="340"/>
    </row>
    <row r="153" s="1" customFormat="1" ht="15" customHeight="1">
      <c r="B153" s="317"/>
      <c r="C153" s="344" t="s">
        <v>1066</v>
      </c>
      <c r="D153" s="292"/>
      <c r="E153" s="292"/>
      <c r="F153" s="345" t="s">
        <v>1118</v>
      </c>
      <c r="G153" s="292"/>
      <c r="H153" s="344" t="s">
        <v>1179</v>
      </c>
      <c r="I153" s="344" t="s">
        <v>1120</v>
      </c>
      <c r="J153" s="344" t="s">
        <v>1169</v>
      </c>
      <c r="K153" s="340"/>
    </row>
    <row r="154" s="1" customFormat="1" ht="15" customHeight="1">
      <c r="B154" s="317"/>
      <c r="C154" s="344" t="s">
        <v>1123</v>
      </c>
      <c r="D154" s="292"/>
      <c r="E154" s="292"/>
      <c r="F154" s="345" t="s">
        <v>1124</v>
      </c>
      <c r="G154" s="292"/>
      <c r="H154" s="344" t="s">
        <v>1158</v>
      </c>
      <c r="I154" s="344" t="s">
        <v>1120</v>
      </c>
      <c r="J154" s="344">
        <v>50</v>
      </c>
      <c r="K154" s="340"/>
    </row>
    <row r="155" s="1" customFormat="1" ht="15" customHeight="1">
      <c r="B155" s="317"/>
      <c r="C155" s="344" t="s">
        <v>1126</v>
      </c>
      <c r="D155" s="292"/>
      <c r="E155" s="292"/>
      <c r="F155" s="345" t="s">
        <v>1118</v>
      </c>
      <c r="G155" s="292"/>
      <c r="H155" s="344" t="s">
        <v>1158</v>
      </c>
      <c r="I155" s="344" t="s">
        <v>1128</v>
      </c>
      <c r="J155" s="344"/>
      <c r="K155" s="340"/>
    </row>
    <row r="156" s="1" customFormat="1" ht="15" customHeight="1">
      <c r="B156" s="317"/>
      <c r="C156" s="344" t="s">
        <v>1137</v>
      </c>
      <c r="D156" s="292"/>
      <c r="E156" s="292"/>
      <c r="F156" s="345" t="s">
        <v>1124</v>
      </c>
      <c r="G156" s="292"/>
      <c r="H156" s="344" t="s">
        <v>1158</v>
      </c>
      <c r="I156" s="344" t="s">
        <v>1120</v>
      </c>
      <c r="J156" s="344">
        <v>50</v>
      </c>
      <c r="K156" s="340"/>
    </row>
    <row r="157" s="1" customFormat="1" ht="15" customHeight="1">
      <c r="B157" s="317"/>
      <c r="C157" s="344" t="s">
        <v>1145</v>
      </c>
      <c r="D157" s="292"/>
      <c r="E157" s="292"/>
      <c r="F157" s="345" t="s">
        <v>1124</v>
      </c>
      <c r="G157" s="292"/>
      <c r="H157" s="344" t="s">
        <v>1158</v>
      </c>
      <c r="I157" s="344" t="s">
        <v>1120</v>
      </c>
      <c r="J157" s="344">
        <v>50</v>
      </c>
      <c r="K157" s="340"/>
    </row>
    <row r="158" s="1" customFormat="1" ht="15" customHeight="1">
      <c r="B158" s="317"/>
      <c r="C158" s="344" t="s">
        <v>1143</v>
      </c>
      <c r="D158" s="292"/>
      <c r="E158" s="292"/>
      <c r="F158" s="345" t="s">
        <v>1124</v>
      </c>
      <c r="G158" s="292"/>
      <c r="H158" s="344" t="s">
        <v>1158</v>
      </c>
      <c r="I158" s="344" t="s">
        <v>1120</v>
      </c>
      <c r="J158" s="344">
        <v>50</v>
      </c>
      <c r="K158" s="340"/>
    </row>
    <row r="159" s="1" customFormat="1" ht="15" customHeight="1">
      <c r="B159" s="317"/>
      <c r="C159" s="344" t="s">
        <v>87</v>
      </c>
      <c r="D159" s="292"/>
      <c r="E159" s="292"/>
      <c r="F159" s="345" t="s">
        <v>1118</v>
      </c>
      <c r="G159" s="292"/>
      <c r="H159" s="344" t="s">
        <v>1180</v>
      </c>
      <c r="I159" s="344" t="s">
        <v>1120</v>
      </c>
      <c r="J159" s="344" t="s">
        <v>1181</v>
      </c>
      <c r="K159" s="340"/>
    </row>
    <row r="160" s="1" customFormat="1" ht="15" customHeight="1">
      <c r="B160" s="317"/>
      <c r="C160" s="344" t="s">
        <v>1182</v>
      </c>
      <c r="D160" s="292"/>
      <c r="E160" s="292"/>
      <c r="F160" s="345" t="s">
        <v>1118</v>
      </c>
      <c r="G160" s="292"/>
      <c r="H160" s="344" t="s">
        <v>1183</v>
      </c>
      <c r="I160" s="344" t="s">
        <v>1153</v>
      </c>
      <c r="J160" s="344"/>
      <c r="K160" s="340"/>
    </row>
    <row r="161" s="1" customFormat="1" ht="15" customHeight="1">
      <c r="B161" s="346"/>
      <c r="C161" s="326"/>
      <c r="D161" s="326"/>
      <c r="E161" s="326"/>
      <c r="F161" s="326"/>
      <c r="G161" s="326"/>
      <c r="H161" s="326"/>
      <c r="I161" s="326"/>
      <c r="J161" s="326"/>
      <c r="K161" s="347"/>
    </row>
    <row r="162" s="1" customFormat="1" ht="18.75" customHeight="1">
      <c r="B162" s="328"/>
      <c r="C162" s="338"/>
      <c r="D162" s="338"/>
      <c r="E162" s="338"/>
      <c r="F162" s="348"/>
      <c r="G162" s="338"/>
      <c r="H162" s="338"/>
      <c r="I162" s="338"/>
      <c r="J162" s="338"/>
      <c r="K162" s="328"/>
    </row>
    <row r="163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="1" customFormat="1" ht="7.5" customHeight="1">
      <c r="B164" s="279"/>
      <c r="C164" s="280"/>
      <c r="D164" s="280"/>
      <c r="E164" s="280"/>
      <c r="F164" s="280"/>
      <c r="G164" s="280"/>
      <c r="H164" s="280"/>
      <c r="I164" s="280"/>
      <c r="J164" s="280"/>
      <c r="K164" s="281"/>
    </row>
    <row r="165" s="1" customFormat="1" ht="45" customHeight="1">
      <c r="B165" s="282"/>
      <c r="C165" s="283" t="s">
        <v>1184</v>
      </c>
      <c r="D165" s="283"/>
      <c r="E165" s="283"/>
      <c r="F165" s="283"/>
      <c r="G165" s="283"/>
      <c r="H165" s="283"/>
      <c r="I165" s="283"/>
      <c r="J165" s="283"/>
      <c r="K165" s="284"/>
    </row>
    <row r="166" s="1" customFormat="1" ht="17.25" customHeight="1">
      <c r="B166" s="282"/>
      <c r="C166" s="307" t="s">
        <v>1112</v>
      </c>
      <c r="D166" s="307"/>
      <c r="E166" s="307"/>
      <c r="F166" s="307" t="s">
        <v>1113</v>
      </c>
      <c r="G166" s="349"/>
      <c r="H166" s="350" t="s">
        <v>54</v>
      </c>
      <c r="I166" s="350" t="s">
        <v>57</v>
      </c>
      <c r="J166" s="307" t="s">
        <v>1114</v>
      </c>
      <c r="K166" s="284"/>
    </row>
    <row r="167" s="1" customFormat="1" ht="17.25" customHeight="1">
      <c r="B167" s="285"/>
      <c r="C167" s="309" t="s">
        <v>1115</v>
      </c>
      <c r="D167" s="309"/>
      <c r="E167" s="309"/>
      <c r="F167" s="310" t="s">
        <v>1116</v>
      </c>
      <c r="G167" s="351"/>
      <c r="H167" s="352"/>
      <c r="I167" s="352"/>
      <c r="J167" s="309" t="s">
        <v>1117</v>
      </c>
      <c r="K167" s="287"/>
    </row>
    <row r="168" s="1" customFormat="1" ht="5.25" customHeight="1">
      <c r="B168" s="317"/>
      <c r="C168" s="312"/>
      <c r="D168" s="312"/>
      <c r="E168" s="312"/>
      <c r="F168" s="312"/>
      <c r="G168" s="313"/>
      <c r="H168" s="312"/>
      <c r="I168" s="312"/>
      <c r="J168" s="312"/>
      <c r="K168" s="340"/>
    </row>
    <row r="169" s="1" customFormat="1" ht="15" customHeight="1">
      <c r="B169" s="317"/>
      <c r="C169" s="292" t="s">
        <v>1121</v>
      </c>
      <c r="D169" s="292"/>
      <c r="E169" s="292"/>
      <c r="F169" s="315" t="s">
        <v>1118</v>
      </c>
      <c r="G169" s="292"/>
      <c r="H169" s="292" t="s">
        <v>1158</v>
      </c>
      <c r="I169" s="292" t="s">
        <v>1120</v>
      </c>
      <c r="J169" s="292">
        <v>120</v>
      </c>
      <c r="K169" s="340"/>
    </row>
    <row r="170" s="1" customFormat="1" ht="15" customHeight="1">
      <c r="B170" s="317"/>
      <c r="C170" s="292" t="s">
        <v>1167</v>
      </c>
      <c r="D170" s="292"/>
      <c r="E170" s="292"/>
      <c r="F170" s="315" t="s">
        <v>1118</v>
      </c>
      <c r="G170" s="292"/>
      <c r="H170" s="292" t="s">
        <v>1168</v>
      </c>
      <c r="I170" s="292" t="s">
        <v>1120</v>
      </c>
      <c r="J170" s="292" t="s">
        <v>1169</v>
      </c>
      <c r="K170" s="340"/>
    </row>
    <row r="171" s="1" customFormat="1" ht="15" customHeight="1">
      <c r="B171" s="317"/>
      <c r="C171" s="292" t="s">
        <v>1066</v>
      </c>
      <c r="D171" s="292"/>
      <c r="E171" s="292"/>
      <c r="F171" s="315" t="s">
        <v>1118</v>
      </c>
      <c r="G171" s="292"/>
      <c r="H171" s="292" t="s">
        <v>1185</v>
      </c>
      <c r="I171" s="292" t="s">
        <v>1120</v>
      </c>
      <c r="J171" s="292" t="s">
        <v>1169</v>
      </c>
      <c r="K171" s="340"/>
    </row>
    <row r="172" s="1" customFormat="1" ht="15" customHeight="1">
      <c r="B172" s="317"/>
      <c r="C172" s="292" t="s">
        <v>1123</v>
      </c>
      <c r="D172" s="292"/>
      <c r="E172" s="292"/>
      <c r="F172" s="315" t="s">
        <v>1124</v>
      </c>
      <c r="G172" s="292"/>
      <c r="H172" s="292" t="s">
        <v>1185</v>
      </c>
      <c r="I172" s="292" t="s">
        <v>1120</v>
      </c>
      <c r="J172" s="292">
        <v>50</v>
      </c>
      <c r="K172" s="340"/>
    </row>
    <row r="173" s="1" customFormat="1" ht="15" customHeight="1">
      <c r="B173" s="317"/>
      <c r="C173" s="292" t="s">
        <v>1126</v>
      </c>
      <c r="D173" s="292"/>
      <c r="E173" s="292"/>
      <c r="F173" s="315" t="s">
        <v>1118</v>
      </c>
      <c r="G173" s="292"/>
      <c r="H173" s="292" t="s">
        <v>1185</v>
      </c>
      <c r="I173" s="292" t="s">
        <v>1128</v>
      </c>
      <c r="J173" s="292"/>
      <c r="K173" s="340"/>
    </row>
    <row r="174" s="1" customFormat="1" ht="15" customHeight="1">
      <c r="B174" s="317"/>
      <c r="C174" s="292" t="s">
        <v>1137</v>
      </c>
      <c r="D174" s="292"/>
      <c r="E174" s="292"/>
      <c r="F174" s="315" t="s">
        <v>1124</v>
      </c>
      <c r="G174" s="292"/>
      <c r="H174" s="292" t="s">
        <v>1185</v>
      </c>
      <c r="I174" s="292" t="s">
        <v>1120</v>
      </c>
      <c r="J174" s="292">
        <v>50</v>
      </c>
      <c r="K174" s="340"/>
    </row>
    <row r="175" s="1" customFormat="1" ht="15" customHeight="1">
      <c r="B175" s="317"/>
      <c r="C175" s="292" t="s">
        <v>1145</v>
      </c>
      <c r="D175" s="292"/>
      <c r="E175" s="292"/>
      <c r="F175" s="315" t="s">
        <v>1124</v>
      </c>
      <c r="G175" s="292"/>
      <c r="H175" s="292" t="s">
        <v>1185</v>
      </c>
      <c r="I175" s="292" t="s">
        <v>1120</v>
      </c>
      <c r="J175" s="292">
        <v>50</v>
      </c>
      <c r="K175" s="340"/>
    </row>
    <row r="176" s="1" customFormat="1" ht="15" customHeight="1">
      <c r="B176" s="317"/>
      <c r="C176" s="292" t="s">
        <v>1143</v>
      </c>
      <c r="D176" s="292"/>
      <c r="E176" s="292"/>
      <c r="F176" s="315" t="s">
        <v>1124</v>
      </c>
      <c r="G176" s="292"/>
      <c r="H176" s="292" t="s">
        <v>1185</v>
      </c>
      <c r="I176" s="292" t="s">
        <v>1120</v>
      </c>
      <c r="J176" s="292">
        <v>50</v>
      </c>
      <c r="K176" s="340"/>
    </row>
    <row r="177" s="1" customFormat="1" ht="15" customHeight="1">
      <c r="B177" s="317"/>
      <c r="C177" s="292" t="s">
        <v>121</v>
      </c>
      <c r="D177" s="292"/>
      <c r="E177" s="292"/>
      <c r="F177" s="315" t="s">
        <v>1118</v>
      </c>
      <c r="G177" s="292"/>
      <c r="H177" s="292" t="s">
        <v>1186</v>
      </c>
      <c r="I177" s="292" t="s">
        <v>1187</v>
      </c>
      <c r="J177" s="292"/>
      <c r="K177" s="340"/>
    </row>
    <row r="178" s="1" customFormat="1" ht="15" customHeight="1">
      <c r="B178" s="317"/>
      <c r="C178" s="292" t="s">
        <v>57</v>
      </c>
      <c r="D178" s="292"/>
      <c r="E178" s="292"/>
      <c r="F178" s="315" t="s">
        <v>1118</v>
      </c>
      <c r="G178" s="292"/>
      <c r="H178" s="292" t="s">
        <v>1188</v>
      </c>
      <c r="I178" s="292" t="s">
        <v>1189</v>
      </c>
      <c r="J178" s="292">
        <v>1</v>
      </c>
      <c r="K178" s="340"/>
    </row>
    <row r="179" s="1" customFormat="1" ht="15" customHeight="1">
      <c r="B179" s="317"/>
      <c r="C179" s="292" t="s">
        <v>53</v>
      </c>
      <c r="D179" s="292"/>
      <c r="E179" s="292"/>
      <c r="F179" s="315" t="s">
        <v>1118</v>
      </c>
      <c r="G179" s="292"/>
      <c r="H179" s="292" t="s">
        <v>1190</v>
      </c>
      <c r="I179" s="292" t="s">
        <v>1120</v>
      </c>
      <c r="J179" s="292">
        <v>20</v>
      </c>
      <c r="K179" s="340"/>
    </row>
    <row r="180" s="1" customFormat="1" ht="15" customHeight="1">
      <c r="B180" s="317"/>
      <c r="C180" s="292" t="s">
        <v>54</v>
      </c>
      <c r="D180" s="292"/>
      <c r="E180" s="292"/>
      <c r="F180" s="315" t="s">
        <v>1118</v>
      </c>
      <c r="G180" s="292"/>
      <c r="H180" s="292" t="s">
        <v>1191</v>
      </c>
      <c r="I180" s="292" t="s">
        <v>1120</v>
      </c>
      <c r="J180" s="292">
        <v>255</v>
      </c>
      <c r="K180" s="340"/>
    </row>
    <row r="181" s="1" customFormat="1" ht="15" customHeight="1">
      <c r="B181" s="317"/>
      <c r="C181" s="292" t="s">
        <v>122</v>
      </c>
      <c r="D181" s="292"/>
      <c r="E181" s="292"/>
      <c r="F181" s="315" t="s">
        <v>1118</v>
      </c>
      <c r="G181" s="292"/>
      <c r="H181" s="292" t="s">
        <v>1082</v>
      </c>
      <c r="I181" s="292" t="s">
        <v>1120</v>
      </c>
      <c r="J181" s="292">
        <v>10</v>
      </c>
      <c r="K181" s="340"/>
    </row>
    <row r="182" s="1" customFormat="1" ht="15" customHeight="1">
      <c r="B182" s="317"/>
      <c r="C182" s="292" t="s">
        <v>123</v>
      </c>
      <c r="D182" s="292"/>
      <c r="E182" s="292"/>
      <c r="F182" s="315" t="s">
        <v>1118</v>
      </c>
      <c r="G182" s="292"/>
      <c r="H182" s="292" t="s">
        <v>1192</v>
      </c>
      <c r="I182" s="292" t="s">
        <v>1153</v>
      </c>
      <c r="J182" s="292"/>
      <c r="K182" s="340"/>
    </row>
    <row r="183" s="1" customFormat="1" ht="15" customHeight="1">
      <c r="B183" s="317"/>
      <c r="C183" s="292" t="s">
        <v>1193</v>
      </c>
      <c r="D183" s="292"/>
      <c r="E183" s="292"/>
      <c r="F183" s="315" t="s">
        <v>1118</v>
      </c>
      <c r="G183" s="292"/>
      <c r="H183" s="292" t="s">
        <v>1194</v>
      </c>
      <c r="I183" s="292" t="s">
        <v>1153</v>
      </c>
      <c r="J183" s="292"/>
      <c r="K183" s="340"/>
    </row>
    <row r="184" s="1" customFormat="1" ht="15" customHeight="1">
      <c r="B184" s="317"/>
      <c r="C184" s="292" t="s">
        <v>1182</v>
      </c>
      <c r="D184" s="292"/>
      <c r="E184" s="292"/>
      <c r="F184" s="315" t="s">
        <v>1118</v>
      </c>
      <c r="G184" s="292"/>
      <c r="H184" s="292" t="s">
        <v>1195</v>
      </c>
      <c r="I184" s="292" t="s">
        <v>1153</v>
      </c>
      <c r="J184" s="292"/>
      <c r="K184" s="340"/>
    </row>
    <row r="185" s="1" customFormat="1" ht="15" customHeight="1">
      <c r="B185" s="317"/>
      <c r="C185" s="292" t="s">
        <v>125</v>
      </c>
      <c r="D185" s="292"/>
      <c r="E185" s="292"/>
      <c r="F185" s="315" t="s">
        <v>1124</v>
      </c>
      <c r="G185" s="292"/>
      <c r="H185" s="292" t="s">
        <v>1196</v>
      </c>
      <c r="I185" s="292" t="s">
        <v>1120</v>
      </c>
      <c r="J185" s="292">
        <v>50</v>
      </c>
      <c r="K185" s="340"/>
    </row>
    <row r="186" s="1" customFormat="1" ht="15" customHeight="1">
      <c r="B186" s="317"/>
      <c r="C186" s="292" t="s">
        <v>1197</v>
      </c>
      <c r="D186" s="292"/>
      <c r="E186" s="292"/>
      <c r="F186" s="315" t="s">
        <v>1124</v>
      </c>
      <c r="G186" s="292"/>
      <c r="H186" s="292" t="s">
        <v>1198</v>
      </c>
      <c r="I186" s="292" t="s">
        <v>1199</v>
      </c>
      <c r="J186" s="292"/>
      <c r="K186" s="340"/>
    </row>
    <row r="187" s="1" customFormat="1" ht="15" customHeight="1">
      <c r="B187" s="317"/>
      <c r="C187" s="292" t="s">
        <v>1200</v>
      </c>
      <c r="D187" s="292"/>
      <c r="E187" s="292"/>
      <c r="F187" s="315" t="s">
        <v>1124</v>
      </c>
      <c r="G187" s="292"/>
      <c r="H187" s="292" t="s">
        <v>1201</v>
      </c>
      <c r="I187" s="292" t="s">
        <v>1199</v>
      </c>
      <c r="J187" s="292"/>
      <c r="K187" s="340"/>
    </row>
    <row r="188" s="1" customFormat="1" ht="15" customHeight="1">
      <c r="B188" s="317"/>
      <c r="C188" s="292" t="s">
        <v>1202</v>
      </c>
      <c r="D188" s="292"/>
      <c r="E188" s="292"/>
      <c r="F188" s="315" t="s">
        <v>1124</v>
      </c>
      <c r="G188" s="292"/>
      <c r="H188" s="292" t="s">
        <v>1203</v>
      </c>
      <c r="I188" s="292" t="s">
        <v>1199</v>
      </c>
      <c r="J188" s="292"/>
      <c r="K188" s="340"/>
    </row>
    <row r="189" s="1" customFormat="1" ht="15" customHeight="1">
      <c r="B189" s="317"/>
      <c r="C189" s="353" t="s">
        <v>1204</v>
      </c>
      <c r="D189" s="292"/>
      <c r="E189" s="292"/>
      <c r="F189" s="315" t="s">
        <v>1124</v>
      </c>
      <c r="G189" s="292"/>
      <c r="H189" s="292" t="s">
        <v>1205</v>
      </c>
      <c r="I189" s="292" t="s">
        <v>1206</v>
      </c>
      <c r="J189" s="354" t="s">
        <v>1207</v>
      </c>
      <c r="K189" s="340"/>
    </row>
    <row r="190" s="1" customFormat="1" ht="15" customHeight="1">
      <c r="B190" s="317"/>
      <c r="C190" s="353" t="s">
        <v>42</v>
      </c>
      <c r="D190" s="292"/>
      <c r="E190" s="292"/>
      <c r="F190" s="315" t="s">
        <v>1118</v>
      </c>
      <c r="G190" s="292"/>
      <c r="H190" s="289" t="s">
        <v>1208</v>
      </c>
      <c r="I190" s="292" t="s">
        <v>1209</v>
      </c>
      <c r="J190" s="292"/>
      <c r="K190" s="340"/>
    </row>
    <row r="191" s="1" customFormat="1" ht="15" customHeight="1">
      <c r="B191" s="317"/>
      <c r="C191" s="353" t="s">
        <v>1210</v>
      </c>
      <c r="D191" s="292"/>
      <c r="E191" s="292"/>
      <c r="F191" s="315" t="s">
        <v>1118</v>
      </c>
      <c r="G191" s="292"/>
      <c r="H191" s="292" t="s">
        <v>1211</v>
      </c>
      <c r="I191" s="292" t="s">
        <v>1153</v>
      </c>
      <c r="J191" s="292"/>
      <c r="K191" s="340"/>
    </row>
    <row r="192" s="1" customFormat="1" ht="15" customHeight="1">
      <c r="B192" s="317"/>
      <c r="C192" s="353" t="s">
        <v>1212</v>
      </c>
      <c r="D192" s="292"/>
      <c r="E192" s="292"/>
      <c r="F192" s="315" t="s">
        <v>1118</v>
      </c>
      <c r="G192" s="292"/>
      <c r="H192" s="292" t="s">
        <v>1213</v>
      </c>
      <c r="I192" s="292" t="s">
        <v>1153</v>
      </c>
      <c r="J192" s="292"/>
      <c r="K192" s="340"/>
    </row>
    <row r="193" s="1" customFormat="1" ht="15" customHeight="1">
      <c r="B193" s="317"/>
      <c r="C193" s="353" t="s">
        <v>1214</v>
      </c>
      <c r="D193" s="292"/>
      <c r="E193" s="292"/>
      <c r="F193" s="315" t="s">
        <v>1124</v>
      </c>
      <c r="G193" s="292"/>
      <c r="H193" s="292" t="s">
        <v>1215</v>
      </c>
      <c r="I193" s="292" t="s">
        <v>1153</v>
      </c>
      <c r="J193" s="292"/>
      <c r="K193" s="340"/>
    </row>
    <row r="194" s="1" customFormat="1" ht="15" customHeight="1">
      <c r="B194" s="346"/>
      <c r="C194" s="355"/>
      <c r="D194" s="326"/>
      <c r="E194" s="326"/>
      <c r="F194" s="326"/>
      <c r="G194" s="326"/>
      <c r="H194" s="326"/>
      <c r="I194" s="326"/>
      <c r="J194" s="326"/>
      <c r="K194" s="347"/>
    </row>
    <row r="195" s="1" customFormat="1" ht="18.75" customHeight="1">
      <c r="B195" s="328"/>
      <c r="C195" s="338"/>
      <c r="D195" s="338"/>
      <c r="E195" s="338"/>
      <c r="F195" s="348"/>
      <c r="G195" s="338"/>
      <c r="H195" s="338"/>
      <c r="I195" s="338"/>
      <c r="J195" s="338"/>
      <c r="K195" s="328"/>
    </row>
    <row r="196" s="1" customFormat="1" ht="18.75" customHeight="1">
      <c r="B196" s="328"/>
      <c r="C196" s="338"/>
      <c r="D196" s="338"/>
      <c r="E196" s="338"/>
      <c r="F196" s="348"/>
      <c r="G196" s="338"/>
      <c r="H196" s="338"/>
      <c r="I196" s="338"/>
      <c r="J196" s="338"/>
      <c r="K196" s="328"/>
    </row>
    <row r="197" s="1" customFormat="1" ht="18.75" customHeight="1">
      <c r="B197" s="300"/>
      <c r="C197" s="300"/>
      <c r="D197" s="300"/>
      <c r="E197" s="300"/>
      <c r="F197" s="300"/>
      <c r="G197" s="300"/>
      <c r="H197" s="300"/>
      <c r="I197" s="300"/>
      <c r="J197" s="300"/>
      <c r="K197" s="300"/>
    </row>
    <row r="198" s="1" customFormat="1" ht="13.5">
      <c r="B198" s="279"/>
      <c r="C198" s="280"/>
      <c r="D198" s="280"/>
      <c r="E198" s="280"/>
      <c r="F198" s="280"/>
      <c r="G198" s="280"/>
      <c r="H198" s="280"/>
      <c r="I198" s="280"/>
      <c r="J198" s="280"/>
      <c r="K198" s="281"/>
    </row>
    <row r="199" s="1" customFormat="1" ht="21">
      <c r="B199" s="282"/>
      <c r="C199" s="283" t="s">
        <v>1216</v>
      </c>
      <c r="D199" s="283"/>
      <c r="E199" s="283"/>
      <c r="F199" s="283"/>
      <c r="G199" s="283"/>
      <c r="H199" s="283"/>
      <c r="I199" s="283"/>
      <c r="J199" s="283"/>
      <c r="K199" s="284"/>
    </row>
    <row r="200" s="1" customFormat="1" ht="25.5" customHeight="1">
      <c r="B200" s="282"/>
      <c r="C200" s="356" t="s">
        <v>1217</v>
      </c>
      <c r="D200" s="356"/>
      <c r="E200" s="356"/>
      <c r="F200" s="356" t="s">
        <v>1218</v>
      </c>
      <c r="G200" s="357"/>
      <c r="H200" s="356" t="s">
        <v>1219</v>
      </c>
      <c r="I200" s="356"/>
      <c r="J200" s="356"/>
      <c r="K200" s="284"/>
    </row>
    <row r="201" s="1" customFormat="1" ht="5.25" customHeight="1">
      <c r="B201" s="317"/>
      <c r="C201" s="312"/>
      <c r="D201" s="312"/>
      <c r="E201" s="312"/>
      <c r="F201" s="312"/>
      <c r="G201" s="338"/>
      <c r="H201" s="312"/>
      <c r="I201" s="312"/>
      <c r="J201" s="312"/>
      <c r="K201" s="340"/>
    </row>
    <row r="202" s="1" customFormat="1" ht="15" customHeight="1">
      <c r="B202" s="317"/>
      <c r="C202" s="292" t="s">
        <v>1209</v>
      </c>
      <c r="D202" s="292"/>
      <c r="E202" s="292"/>
      <c r="F202" s="315" t="s">
        <v>43</v>
      </c>
      <c r="G202" s="292"/>
      <c r="H202" s="292" t="s">
        <v>1220</v>
      </c>
      <c r="I202" s="292"/>
      <c r="J202" s="292"/>
      <c r="K202" s="340"/>
    </row>
    <row r="203" s="1" customFormat="1" ht="15" customHeight="1">
      <c r="B203" s="317"/>
      <c r="C203" s="292"/>
      <c r="D203" s="292"/>
      <c r="E203" s="292"/>
      <c r="F203" s="315" t="s">
        <v>44</v>
      </c>
      <c r="G203" s="292"/>
      <c r="H203" s="292" t="s">
        <v>1221</v>
      </c>
      <c r="I203" s="292"/>
      <c r="J203" s="292"/>
      <c r="K203" s="340"/>
    </row>
    <row r="204" s="1" customFormat="1" ht="15" customHeight="1">
      <c r="B204" s="317"/>
      <c r="C204" s="292"/>
      <c r="D204" s="292"/>
      <c r="E204" s="292"/>
      <c r="F204" s="315" t="s">
        <v>47</v>
      </c>
      <c r="G204" s="292"/>
      <c r="H204" s="292" t="s">
        <v>1222</v>
      </c>
      <c r="I204" s="292"/>
      <c r="J204" s="292"/>
      <c r="K204" s="340"/>
    </row>
    <row r="205" s="1" customFormat="1" ht="15" customHeight="1">
      <c r="B205" s="317"/>
      <c r="C205" s="292"/>
      <c r="D205" s="292"/>
      <c r="E205" s="292"/>
      <c r="F205" s="315" t="s">
        <v>45</v>
      </c>
      <c r="G205" s="292"/>
      <c r="H205" s="292" t="s">
        <v>1223</v>
      </c>
      <c r="I205" s="292"/>
      <c r="J205" s="292"/>
      <c r="K205" s="340"/>
    </row>
    <row r="206" s="1" customFormat="1" ht="15" customHeight="1">
      <c r="B206" s="317"/>
      <c r="C206" s="292"/>
      <c r="D206" s="292"/>
      <c r="E206" s="292"/>
      <c r="F206" s="315" t="s">
        <v>46</v>
      </c>
      <c r="G206" s="292"/>
      <c r="H206" s="292" t="s">
        <v>1224</v>
      </c>
      <c r="I206" s="292"/>
      <c r="J206" s="292"/>
      <c r="K206" s="340"/>
    </row>
    <row r="207" s="1" customFormat="1" ht="15" customHeight="1">
      <c r="B207" s="317"/>
      <c r="C207" s="292"/>
      <c r="D207" s="292"/>
      <c r="E207" s="292"/>
      <c r="F207" s="315"/>
      <c r="G207" s="292"/>
      <c r="H207" s="292"/>
      <c r="I207" s="292"/>
      <c r="J207" s="292"/>
      <c r="K207" s="340"/>
    </row>
    <row r="208" s="1" customFormat="1" ht="15" customHeight="1">
      <c r="B208" s="317"/>
      <c r="C208" s="292" t="s">
        <v>1165</v>
      </c>
      <c r="D208" s="292"/>
      <c r="E208" s="292"/>
      <c r="F208" s="315" t="s">
        <v>78</v>
      </c>
      <c r="G208" s="292"/>
      <c r="H208" s="292" t="s">
        <v>1225</v>
      </c>
      <c r="I208" s="292"/>
      <c r="J208" s="292"/>
      <c r="K208" s="340"/>
    </row>
    <row r="209" s="1" customFormat="1" ht="15" customHeight="1">
      <c r="B209" s="317"/>
      <c r="C209" s="292"/>
      <c r="D209" s="292"/>
      <c r="E209" s="292"/>
      <c r="F209" s="315" t="s">
        <v>1060</v>
      </c>
      <c r="G209" s="292"/>
      <c r="H209" s="292" t="s">
        <v>1061</v>
      </c>
      <c r="I209" s="292"/>
      <c r="J209" s="292"/>
      <c r="K209" s="340"/>
    </row>
    <row r="210" s="1" customFormat="1" ht="15" customHeight="1">
      <c r="B210" s="317"/>
      <c r="C210" s="292"/>
      <c r="D210" s="292"/>
      <c r="E210" s="292"/>
      <c r="F210" s="315" t="s">
        <v>1058</v>
      </c>
      <c r="G210" s="292"/>
      <c r="H210" s="292" t="s">
        <v>1226</v>
      </c>
      <c r="I210" s="292"/>
      <c r="J210" s="292"/>
      <c r="K210" s="340"/>
    </row>
    <row r="211" s="1" customFormat="1" ht="15" customHeight="1">
      <c r="B211" s="358"/>
      <c r="C211" s="292"/>
      <c r="D211" s="292"/>
      <c r="E211" s="292"/>
      <c r="F211" s="315" t="s">
        <v>1062</v>
      </c>
      <c r="G211" s="353"/>
      <c r="H211" s="344" t="s">
        <v>1063</v>
      </c>
      <c r="I211" s="344"/>
      <c r="J211" s="344"/>
      <c r="K211" s="359"/>
    </row>
    <row r="212" s="1" customFormat="1" ht="15" customHeight="1">
      <c r="B212" s="358"/>
      <c r="C212" s="292"/>
      <c r="D212" s="292"/>
      <c r="E212" s="292"/>
      <c r="F212" s="315" t="s">
        <v>1064</v>
      </c>
      <c r="G212" s="353"/>
      <c r="H212" s="344" t="s">
        <v>1227</v>
      </c>
      <c r="I212" s="344"/>
      <c r="J212" s="344"/>
      <c r="K212" s="359"/>
    </row>
    <row r="213" s="1" customFormat="1" ht="15" customHeight="1">
      <c r="B213" s="358"/>
      <c r="C213" s="292"/>
      <c r="D213" s="292"/>
      <c r="E213" s="292"/>
      <c r="F213" s="315"/>
      <c r="G213" s="353"/>
      <c r="H213" s="344"/>
      <c r="I213" s="344"/>
      <c r="J213" s="344"/>
      <c r="K213" s="359"/>
    </row>
    <row r="214" s="1" customFormat="1" ht="15" customHeight="1">
      <c r="B214" s="358"/>
      <c r="C214" s="292" t="s">
        <v>1189</v>
      </c>
      <c r="D214" s="292"/>
      <c r="E214" s="292"/>
      <c r="F214" s="315">
        <v>1</v>
      </c>
      <c r="G214" s="353"/>
      <c r="H214" s="344" t="s">
        <v>1228</v>
      </c>
      <c r="I214" s="344"/>
      <c r="J214" s="344"/>
      <c r="K214" s="359"/>
    </row>
    <row r="215" s="1" customFormat="1" ht="15" customHeight="1">
      <c r="B215" s="358"/>
      <c r="C215" s="292"/>
      <c r="D215" s="292"/>
      <c r="E215" s="292"/>
      <c r="F215" s="315">
        <v>2</v>
      </c>
      <c r="G215" s="353"/>
      <c r="H215" s="344" t="s">
        <v>1229</v>
      </c>
      <c r="I215" s="344"/>
      <c r="J215" s="344"/>
      <c r="K215" s="359"/>
    </row>
    <row r="216" s="1" customFormat="1" ht="15" customHeight="1">
      <c r="B216" s="358"/>
      <c r="C216" s="292"/>
      <c r="D216" s="292"/>
      <c r="E216" s="292"/>
      <c r="F216" s="315">
        <v>3</v>
      </c>
      <c r="G216" s="353"/>
      <c r="H216" s="344" t="s">
        <v>1230</v>
      </c>
      <c r="I216" s="344"/>
      <c r="J216" s="344"/>
      <c r="K216" s="359"/>
    </row>
    <row r="217" s="1" customFormat="1" ht="15" customHeight="1">
      <c r="B217" s="358"/>
      <c r="C217" s="292"/>
      <c r="D217" s="292"/>
      <c r="E217" s="292"/>
      <c r="F217" s="315">
        <v>4</v>
      </c>
      <c r="G217" s="353"/>
      <c r="H217" s="344" t="s">
        <v>1231</v>
      </c>
      <c r="I217" s="344"/>
      <c r="J217" s="344"/>
      <c r="K217" s="359"/>
    </row>
    <row r="218" s="1" customFormat="1" ht="12.75" customHeight="1">
      <c r="B218" s="360"/>
      <c r="C218" s="361"/>
      <c r="D218" s="361"/>
      <c r="E218" s="361"/>
      <c r="F218" s="361"/>
      <c r="G218" s="361"/>
      <c r="H218" s="361"/>
      <c r="I218" s="361"/>
      <c r="J218" s="361"/>
      <c r="K218" s="36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František Mrázek</dc:creator>
  <cp:lastModifiedBy>František Mrázek</cp:lastModifiedBy>
  <dcterms:created xsi:type="dcterms:W3CDTF">2021-08-09T21:06:41Z</dcterms:created>
  <dcterms:modified xsi:type="dcterms:W3CDTF">2021-08-09T21:06:46Z</dcterms:modified>
</cp:coreProperties>
</file>