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41" yWindow="65521" windowWidth="14550" windowHeight="3870" tabRatio="842" activeTab="0"/>
  </bookViews>
  <sheets>
    <sheet name="Jihlava" sheetId="1" r:id="rId1"/>
  </sheets>
  <definedNames>
    <definedName name="_xlnm._FilterDatabase" localSheetId="0" hidden="1">'Jihlava'!$A$89:$G$116</definedName>
  </definedNames>
  <calcPr fullCalcOnLoad="1"/>
</workbook>
</file>

<file path=xl/sharedStrings.xml><?xml version="1.0" encoding="utf-8"?>
<sst xmlns="http://schemas.openxmlformats.org/spreadsheetml/2006/main" count="263" uniqueCount="128">
  <si>
    <t>Chodba</t>
  </si>
  <si>
    <t>Četnost úklidu</t>
  </si>
  <si>
    <t>Povrch podlahy</t>
  </si>
  <si>
    <t>Druh místnosti - užití</t>
  </si>
  <si>
    <t>Podlaží</t>
  </si>
  <si>
    <t>chodba</t>
  </si>
  <si>
    <t>beton</t>
  </si>
  <si>
    <t>sklad</t>
  </si>
  <si>
    <t>WC muži</t>
  </si>
  <si>
    <t>WC ženy</t>
  </si>
  <si>
    <t>předsíň WC</t>
  </si>
  <si>
    <t>WC</t>
  </si>
  <si>
    <t>koberec</t>
  </si>
  <si>
    <t>kancelář</t>
  </si>
  <si>
    <t>4.NP</t>
  </si>
  <si>
    <t>keramická dlažba</t>
  </si>
  <si>
    <t>3.NP</t>
  </si>
  <si>
    <t>Celkem</t>
  </si>
  <si>
    <t>Poznámka</t>
  </si>
  <si>
    <t>marmoleum</t>
  </si>
  <si>
    <r>
      <t>Plocha v m</t>
    </r>
    <r>
      <rPr>
        <b/>
        <vertAlign val="superscript"/>
        <sz val="10"/>
        <color indexed="8"/>
        <rFont val="Arial CE"/>
        <family val="0"/>
      </rPr>
      <t>2</t>
    </r>
  </si>
  <si>
    <t>Druh žaluzie</t>
  </si>
  <si>
    <t>Druh plochy</t>
  </si>
  <si>
    <t>Okno - lze mýt po otevření okna</t>
  </si>
  <si>
    <t>Druh svítidla</t>
  </si>
  <si>
    <t>A1</t>
  </si>
  <si>
    <t>specifikace žaluzií</t>
  </si>
  <si>
    <t>Vnitřní žaluzie</t>
  </si>
  <si>
    <t>Počet svítidel dle typů</t>
  </si>
  <si>
    <t>Cena celkem v Kč za rok</t>
  </si>
  <si>
    <t>specifikace čištění svítidel</t>
  </si>
  <si>
    <t>specifikace oken</t>
  </si>
  <si>
    <r>
      <t>Nabízející doplní do žlutě označených buněk jednotkovou cenu za 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 xml:space="preserve">.  </t>
    </r>
  </si>
  <si>
    <t>Celkem Ks</t>
  </si>
  <si>
    <t>Specifikace služeb dle příloh</t>
  </si>
  <si>
    <t>Celková cena služeb za rok</t>
  </si>
  <si>
    <t>Celková cena za rok provádění služby</t>
  </si>
  <si>
    <t>Žlutá pole vyplní uchazeč</t>
  </si>
  <si>
    <t>Kanceláře, zasedací místnost</t>
  </si>
  <si>
    <t>Sklady</t>
  </si>
  <si>
    <t>Technické prostory</t>
  </si>
  <si>
    <t>Vysílací a studiová pracoviště</t>
  </si>
  <si>
    <t>WC, umývarny</t>
  </si>
  <si>
    <t>denně v prac.dny (*261)</t>
  </si>
  <si>
    <t>1x týdně (*52)</t>
  </si>
  <si>
    <t>2x ročně (*2)</t>
  </si>
  <si>
    <t>Využití místnosti</t>
  </si>
  <si>
    <r>
      <t>Výměra dle užití v m</t>
    </r>
    <r>
      <rPr>
        <b/>
        <vertAlign val="superscript"/>
        <sz val="10"/>
        <rFont val="Arial CE"/>
        <family val="0"/>
      </rPr>
      <t xml:space="preserve">2 </t>
    </r>
  </si>
  <si>
    <r>
      <t>Výměra dle povrchu v m</t>
    </r>
    <r>
      <rPr>
        <b/>
        <vertAlign val="superscript"/>
        <sz val="10"/>
        <rFont val="Arial CE"/>
        <family val="0"/>
      </rPr>
      <t>2</t>
    </r>
  </si>
  <si>
    <t>Výměra uklízené plochy dle četnosti</t>
  </si>
  <si>
    <t>Počet mytí za rok</t>
  </si>
  <si>
    <t>D1</t>
  </si>
  <si>
    <t>E1</t>
  </si>
  <si>
    <t>Kompletní seznam místností</t>
  </si>
  <si>
    <t>Okno - lze mýt po rozšroubování</t>
  </si>
  <si>
    <r>
      <t>Plocha v m</t>
    </r>
    <r>
      <rPr>
        <b/>
        <vertAlign val="superscript"/>
        <sz val="10"/>
        <rFont val="Arial CE"/>
        <family val="0"/>
      </rPr>
      <t>2</t>
    </r>
  </si>
  <si>
    <t>Počet čištění za rok</t>
  </si>
  <si>
    <t>Cena v Kč za rok činnosti</t>
  </si>
  <si>
    <r>
      <t>Cena v Kč za m</t>
    </r>
    <r>
      <rPr>
        <b/>
        <vertAlign val="superscript"/>
        <sz val="10"/>
        <rFont val="Arial CE"/>
        <family val="0"/>
      </rPr>
      <t xml:space="preserve">2 </t>
    </r>
    <r>
      <rPr>
        <b/>
        <sz val="10"/>
        <rFont val="Arial CE"/>
        <family val="0"/>
      </rPr>
      <t>činnosti</t>
    </r>
  </si>
  <si>
    <t>Cena v Kč celkem/rok</t>
  </si>
  <si>
    <t>Činnost</t>
  </si>
  <si>
    <r>
      <t>Výměra plochy dle činnosti v m</t>
    </r>
    <r>
      <rPr>
        <b/>
        <vertAlign val="superscript"/>
        <sz val="10"/>
        <rFont val="Arial CE"/>
        <family val="0"/>
      </rPr>
      <t>2</t>
    </r>
  </si>
  <si>
    <t>Četnost činnosti</t>
  </si>
  <si>
    <r>
      <t>Cena v Kč za 1 m</t>
    </r>
    <r>
      <rPr>
        <b/>
        <vertAlign val="superscript"/>
        <sz val="10"/>
        <rFont val="Arial CE"/>
        <family val="0"/>
      </rPr>
      <t>2</t>
    </r>
  </si>
  <si>
    <t>Cena za rok činnosti</t>
  </si>
  <si>
    <t>Extrakce koberců</t>
  </si>
  <si>
    <t xml:space="preserve">Celkem </t>
  </si>
  <si>
    <t>Cena základního úklidu bez mytí oken, žaluzií, čištění svítidel.</t>
  </si>
  <si>
    <t>Úklid prováděn "denně v pracovní dny" = rok = 261 pracovních dnů.</t>
  </si>
  <si>
    <t>Úklid prováděn "týdně" = rok = 52 pracovních dnů.</t>
  </si>
  <si>
    <t>Úklid prováděn "1x měsíčně" = rok = 12 pracovních dnů.</t>
  </si>
  <si>
    <t>Úklid prováděn "2x ročně" = rok = 2 pracovní dny.</t>
  </si>
  <si>
    <t xml:space="preserve">Plochy, četnosti a celkové ceny nabízející neupravuje a nemění rovněž vzorce stanovení celkové ceny. </t>
  </si>
  <si>
    <t>Skleněná plocha v interiéru</t>
  </si>
  <si>
    <t xml:space="preserve">Tabulka pro výpočet nabídkové ceny - základní úklid vnitřní </t>
  </si>
  <si>
    <t>Tabulka pro výpočet nabídkové ceny pro žaluzie, okna, svítidla</t>
  </si>
  <si>
    <t>Druh prádla</t>
  </si>
  <si>
    <t>Počet ks prádla za měsíc</t>
  </si>
  <si>
    <t>Cena v Kč za 1 ks</t>
  </si>
  <si>
    <t>Cena v Kč celkem za měsíc</t>
  </si>
  <si>
    <t>Úklid se specifickými požadavky</t>
  </si>
  <si>
    <t>Ručník malý 50 x 100 cm</t>
  </si>
  <si>
    <t>Utěrka</t>
  </si>
  <si>
    <t>Celkem v Kč za rok</t>
  </si>
  <si>
    <t>šatna kuchyňka</t>
  </si>
  <si>
    <t>umývárna</t>
  </si>
  <si>
    <t>úklidová místnost</t>
  </si>
  <si>
    <t>hala</t>
  </si>
  <si>
    <t>předsíň WC muži</t>
  </si>
  <si>
    <t>předsíň WC ženy</t>
  </si>
  <si>
    <t>archiv</t>
  </si>
  <si>
    <t>newsroom</t>
  </si>
  <si>
    <t>studio</t>
  </si>
  <si>
    <t>režie-technici</t>
  </si>
  <si>
    <t>Počet ks prádla za měsíc se liší dle aktuální potřeby.</t>
  </si>
  <si>
    <t>DPH (%)</t>
  </si>
  <si>
    <t>Celková výše DPH</t>
  </si>
  <si>
    <t>Celková nabídková cena v Kč s DPH</t>
  </si>
  <si>
    <t>Číslo místnosti</t>
  </si>
  <si>
    <t>Voskování marmolea</t>
  </si>
  <si>
    <r>
      <t>Cena v Kč za 1 m</t>
    </r>
    <r>
      <rPr>
        <b/>
        <vertAlign val="superscript"/>
        <sz val="10"/>
        <color indexed="8"/>
        <rFont val="Arial CE"/>
        <family val="0"/>
      </rPr>
      <t>2</t>
    </r>
  </si>
  <si>
    <r>
      <t>Nabízející doplní do žlutě označených buněk jednotkovou cenu za 1 m</t>
    </r>
    <r>
      <rPr>
        <vertAlign val="superscript"/>
        <sz val="9"/>
        <rFont val="Arial"/>
        <family val="2"/>
      </rPr>
      <t xml:space="preserve">2, </t>
    </r>
    <r>
      <rPr>
        <sz val="9"/>
        <rFont val="Arial"/>
        <family val="2"/>
      </rPr>
      <t>u svítidel za 1 ks.</t>
    </r>
  </si>
  <si>
    <t>Voskování marmolea a extrakce koberců</t>
  </si>
  <si>
    <t>zasedací místnost</t>
  </si>
  <si>
    <t>odpočinková místnost</t>
  </si>
  <si>
    <t>Odpočinková místnost</t>
  </si>
  <si>
    <t>plechové terče</t>
  </si>
  <si>
    <t>serverovna</t>
  </si>
  <si>
    <t>Velké skleněné plochy v interiéru</t>
  </si>
  <si>
    <t xml:space="preserve">Instrukce stanovení ceny </t>
  </si>
  <si>
    <t>Kuchyňka</t>
  </si>
  <si>
    <t>Tabulka pro výpočet nabídkové ceny - žaluzie, okna, svítidla</t>
  </si>
  <si>
    <t>OBJEKT CELKEM</t>
  </si>
  <si>
    <t>1x ročně (*1)</t>
  </si>
  <si>
    <t>Úklid prováděn "1x ročně" = rok = 1 pracovní den.</t>
  </si>
  <si>
    <t>Příloha č. 4.3 - Tabulka pro výpočet nabídkové ceny - 3. část VZ (Český rozhlas - Jihlava)</t>
  </si>
  <si>
    <t>Specifikace - základní úklid vnitřní dle přílohy č. 5.3 ZD, bodů 1 a 2</t>
  </si>
  <si>
    <t>Tabulka pro výpočet nabídkové ceny - základní úklid vnitřní</t>
  </si>
  <si>
    <t>Specifikace -  žaluzie, okna, svítidla dle přílohy č. 5.3. ZD, bodů 3, 4 a 5</t>
  </si>
  <si>
    <t>Cena úklidu zahrnuje práce úklidu specifikované v příloze č. 5.3 ZD, bodů 3, 4 a 5 ZD a v četnosti uvedené pro jednotlivé prostory v této specifikaci.</t>
  </si>
  <si>
    <t>Tabulka pro výpočet nabídkové ceny - praní a žehlení prádla</t>
  </si>
  <si>
    <t>praní a žehlení prádla</t>
  </si>
  <si>
    <t>Cena v Kč za 48 měsíců plnění úklidových služeb</t>
  </si>
  <si>
    <t>Praní a žehlení prádla</t>
  </si>
  <si>
    <t>Rekapitulace nabídkové ceny v Kč za rok provádění služeb úklidu a praní a žehlení prádla</t>
  </si>
  <si>
    <t>Cena úklidu zahrnuje práce úklidu specifikované v příloze č. 5.3 ZD, bodech 1  a 2 a v četnosti uvedené pro jednotlivé prostory v této specifikaci.</t>
  </si>
  <si>
    <t>Druh svítidla - viz specifikace druhu svítidel uvedená v příloze č. 5.3 ZD, bodu 11</t>
  </si>
  <si>
    <t>Praní a žehlení prádla dle přílohy č. 5.3 ZD, bodu 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</si>
</sst>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\ d\o\p\./\od\p\."/>
    <numFmt numFmtId="167" formatCode="h:mm:ss\ d\o\p\./\od\p\."/>
    <numFmt numFmtId="168" formatCode="000_ ;[Red]\-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"/>
    <numFmt numFmtId="174" formatCode="#,##0.00\ &quot;Kč&quot;"/>
    <numFmt numFmtId="175" formatCode="0.0"/>
    <numFmt numFmtId="176" formatCode="0.0%"/>
    <numFmt numFmtId="177" formatCode="0.000"/>
  </numFmts>
  <fonts count="101"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sz val="10"/>
      <color indexed="8"/>
      <name val="Arial"/>
      <family val="2"/>
    </font>
    <font>
      <b/>
      <vertAlign val="superscript"/>
      <sz val="10"/>
      <color indexed="8"/>
      <name val="Arial CE"/>
      <family val="0"/>
    </font>
    <font>
      <i/>
      <sz val="12"/>
      <color indexed="8"/>
      <name val="Arial CE"/>
      <family val="0"/>
    </font>
    <font>
      <b/>
      <sz val="10"/>
      <color indexed="8"/>
      <name val="Arial"/>
      <family val="2"/>
    </font>
    <font>
      <vertAlign val="superscript"/>
      <sz val="9"/>
      <name val="Arial CE"/>
      <family val="0"/>
    </font>
    <font>
      <b/>
      <vertAlign val="superscript"/>
      <sz val="10"/>
      <name val="Arial CE"/>
      <family val="0"/>
    </font>
    <font>
      <b/>
      <sz val="12"/>
      <name val="Arial"/>
      <family val="2"/>
    </font>
    <font>
      <b/>
      <sz val="14"/>
      <name val="Arial CE"/>
      <family val="0"/>
    </font>
    <font>
      <b/>
      <u val="single"/>
      <sz val="10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Arial CE"/>
      <family val="0"/>
    </font>
    <font>
      <sz val="10"/>
      <color indexed="17"/>
      <name val="Arial CE"/>
      <family val="0"/>
    </font>
    <font>
      <sz val="10"/>
      <color indexed="30"/>
      <name val="Arial CE"/>
      <family val="0"/>
    </font>
    <font>
      <sz val="10"/>
      <color indexed="16"/>
      <name val="Arial CE"/>
      <family val="0"/>
    </font>
    <font>
      <sz val="10"/>
      <color indexed="23"/>
      <name val="Arial CE"/>
      <family val="0"/>
    </font>
    <font>
      <sz val="10"/>
      <color indexed="60"/>
      <name val="Arial CE"/>
      <family val="0"/>
    </font>
    <font>
      <sz val="10"/>
      <color indexed="36"/>
      <name val="Arial CE"/>
      <family val="0"/>
    </font>
    <font>
      <sz val="10"/>
      <color indexed="62"/>
      <name val="Arial CE"/>
      <family val="0"/>
    </font>
    <font>
      <sz val="10"/>
      <color indexed="40"/>
      <name val="Arial CE"/>
      <family val="0"/>
    </font>
    <font>
      <sz val="10"/>
      <color indexed="51"/>
      <name val="Arial CE"/>
      <family val="0"/>
    </font>
    <font>
      <sz val="10"/>
      <color indexed="63"/>
      <name val="Arial CE"/>
      <family val="0"/>
    </font>
    <font>
      <sz val="10"/>
      <color indexed="53"/>
      <name val="Arial CE"/>
      <family val="0"/>
    </font>
    <font>
      <sz val="10"/>
      <color indexed="19"/>
      <name val="Arial CE"/>
      <family val="0"/>
    </font>
    <font>
      <sz val="10"/>
      <color indexed="57"/>
      <name val="Arial CE"/>
      <family val="0"/>
    </font>
    <font>
      <b/>
      <u val="single"/>
      <sz val="10"/>
      <color indexed="60"/>
      <name val="Arial"/>
      <family val="2"/>
    </font>
    <font>
      <b/>
      <sz val="10"/>
      <color indexed="60"/>
      <name val="Arial CE"/>
      <family val="0"/>
    </font>
    <font>
      <sz val="9"/>
      <color indexed="8"/>
      <name val="Arial"/>
      <family val="2"/>
    </font>
    <font>
      <sz val="10"/>
      <color indexed="5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Arial CE"/>
      <family val="0"/>
    </font>
    <font>
      <sz val="10"/>
      <color rgb="FF00B050"/>
      <name val="Arial CE"/>
      <family val="0"/>
    </font>
    <font>
      <sz val="10"/>
      <color rgb="FF0070C0"/>
      <name val="Arial CE"/>
      <family val="0"/>
    </font>
    <font>
      <sz val="10"/>
      <color theme="6" tint="-0.4999699890613556"/>
      <name val="Arial CE"/>
      <family val="0"/>
    </font>
    <font>
      <sz val="10"/>
      <color theme="5" tint="-0.4999699890613556"/>
      <name val="Arial CE"/>
      <family val="0"/>
    </font>
    <font>
      <sz val="10"/>
      <color theme="0" tint="-0.4999699890613556"/>
      <name val="Arial CE"/>
      <family val="0"/>
    </font>
    <font>
      <sz val="10"/>
      <color rgb="FFC00000"/>
      <name val="Arial CE"/>
      <family val="0"/>
    </font>
    <font>
      <sz val="10"/>
      <color theme="9" tint="-0.4999699890613556"/>
      <name val="Arial CE"/>
      <family val="0"/>
    </font>
    <font>
      <sz val="10"/>
      <color rgb="FF7030A0"/>
      <name val="Arial CE"/>
      <family val="0"/>
    </font>
    <font>
      <sz val="10"/>
      <color theme="5" tint="-0.24997000396251678"/>
      <name val="Arial CE"/>
      <family val="0"/>
    </font>
    <font>
      <sz val="10"/>
      <color rgb="FFFFC000"/>
      <name val="Arial CE"/>
      <family val="0"/>
    </font>
    <font>
      <sz val="10"/>
      <color theme="1" tint="0.34999001026153564"/>
      <name val="Arial CE"/>
      <family val="0"/>
    </font>
    <font>
      <sz val="10"/>
      <color theme="3" tint="0.39998000860214233"/>
      <name val="Arial CE"/>
      <family val="0"/>
    </font>
    <font>
      <sz val="10"/>
      <color theme="2" tint="-0.4999699890613556"/>
      <name val="Arial CE"/>
      <family val="0"/>
    </font>
    <font>
      <sz val="10"/>
      <color rgb="FF00B0F0"/>
      <name val="Arial CE"/>
      <family val="0"/>
    </font>
    <font>
      <sz val="10"/>
      <color theme="6" tint="-0.24997000396251678"/>
      <name val="Arial CE"/>
      <family val="0"/>
    </font>
    <font>
      <sz val="10"/>
      <color theme="9" tint="-0.24997000396251678"/>
      <name val="Arial CE"/>
      <family val="0"/>
    </font>
    <font>
      <b/>
      <u val="single"/>
      <sz val="10"/>
      <color rgb="FFC00000"/>
      <name val="Arial"/>
      <family val="2"/>
    </font>
    <font>
      <b/>
      <sz val="10"/>
      <color rgb="FFC00000"/>
      <name val="Arial CE"/>
      <family val="0"/>
    </font>
    <font>
      <sz val="9"/>
      <color theme="1"/>
      <name val="Arial"/>
      <family val="2"/>
    </font>
    <font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6" fillId="0" borderId="0" xfId="48" applyFont="1" applyFill="1" applyBorder="1" applyAlignment="1">
      <alignment vertical="center"/>
      <protection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61" fillId="0" borderId="0" xfId="47" applyFill="1" applyBorder="1" applyAlignment="1">
      <alignment horizontal="center" vertical="center"/>
      <protection/>
    </xf>
    <xf numFmtId="0" fontId="89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48">
      <alignment/>
      <protection/>
    </xf>
    <xf numFmtId="0" fontId="9" fillId="0" borderId="0" xfId="48" applyFont="1" applyFill="1" applyBorder="1" applyAlignment="1">
      <alignment vertical="center" wrapText="1"/>
      <protection/>
    </xf>
    <xf numFmtId="0" fontId="10" fillId="0" borderId="0" xfId="48" applyFont="1">
      <alignment/>
      <protection/>
    </xf>
    <xf numFmtId="4" fontId="7" fillId="0" borderId="0" xfId="48" applyNumberFormat="1" applyFont="1">
      <alignment/>
      <protection/>
    </xf>
    <xf numFmtId="0" fontId="7" fillId="0" borderId="0" xfId="48" applyFont="1">
      <alignment/>
      <protection/>
    </xf>
    <xf numFmtId="0" fontId="7" fillId="0" borderId="0" xfId="48" applyFont="1" applyFill="1" applyBorder="1" applyAlignment="1">
      <alignment vertical="center" wrapText="1"/>
      <protection/>
    </xf>
    <xf numFmtId="0" fontId="7" fillId="0" borderId="0" xfId="48" applyFont="1" applyBorder="1" applyAlignment="1">
      <alignment/>
      <protection/>
    </xf>
    <xf numFmtId="4" fontId="7" fillId="0" borderId="0" xfId="48" applyNumberFormat="1" applyFont="1" applyBorder="1" applyAlignment="1">
      <alignment/>
      <protection/>
    </xf>
    <xf numFmtId="0" fontId="7" fillId="0" borderId="0" xfId="48" applyFont="1" applyBorder="1">
      <alignment/>
      <protection/>
    </xf>
    <xf numFmtId="0" fontId="11" fillId="0" borderId="0" xfId="48" applyFont="1" applyFill="1" applyBorder="1" applyAlignment="1">
      <alignment vertical="center" wrapText="1"/>
      <protection/>
    </xf>
    <xf numFmtId="0" fontId="7" fillId="0" borderId="0" xfId="48" applyFont="1" applyBorder="1" applyAlignment="1">
      <alignment vertical="center"/>
      <protection/>
    </xf>
    <xf numFmtId="4" fontId="7" fillId="0" borderId="0" xfId="48" applyNumberFormat="1" applyFont="1" applyBorder="1" applyAlignment="1">
      <alignment vertical="center"/>
      <protection/>
    </xf>
    <xf numFmtId="1" fontId="0" fillId="0" borderId="0" xfId="0" applyNumberFormat="1" applyFont="1" applyAlignment="1">
      <alignment/>
    </xf>
    <xf numFmtId="0" fontId="0" fillId="0" borderId="0" xfId="48" applyFont="1">
      <alignment/>
      <protection/>
    </xf>
    <xf numFmtId="0" fontId="0" fillId="0" borderId="0" xfId="48" applyFont="1">
      <alignment/>
      <protection/>
    </xf>
    <xf numFmtId="0" fontId="12" fillId="0" borderId="0" xfId="48" applyFont="1" applyFill="1" applyBorder="1">
      <alignment/>
      <protection/>
    </xf>
    <xf numFmtId="0" fontId="12" fillId="0" borderId="0" xfId="48" applyFont="1" applyFill="1" applyBorder="1" applyAlignment="1">
      <alignment/>
      <protection/>
    </xf>
    <xf numFmtId="4" fontId="12" fillId="0" borderId="0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0" fillId="0" borderId="0" xfId="48" applyAlignment="1">
      <alignment horizontal="left"/>
      <protection/>
    </xf>
    <xf numFmtId="0" fontId="7" fillId="33" borderId="10" xfId="48" applyFont="1" applyFill="1" applyBorder="1" applyAlignment="1">
      <alignment vertical="center" wrapText="1"/>
      <protection/>
    </xf>
    <xf numFmtId="0" fontId="4" fillId="0" borderId="0" xfId="48" applyFont="1" applyAlignment="1">
      <alignment horizontal="center" vertical="center"/>
      <protection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8" applyFont="1" applyFill="1" applyBorder="1" applyAlignment="1">
      <alignment vertical="center"/>
      <protection/>
    </xf>
    <xf numFmtId="2" fontId="1" fillId="0" borderId="0" xfId="0" applyNumberFormat="1" applyFont="1" applyBorder="1" applyAlignment="1">
      <alignment/>
    </xf>
    <xf numFmtId="4" fontId="1" fillId="0" borderId="0" xfId="48" applyNumberFormat="1" applyFont="1" applyFill="1" applyBorder="1" applyAlignment="1">
      <alignment vertical="center"/>
      <protection/>
    </xf>
    <xf numFmtId="2" fontId="9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48" applyFont="1" applyFill="1" applyBorder="1" applyAlignment="1">
      <alignment vertical="center" wrapText="1"/>
      <protection/>
    </xf>
    <xf numFmtId="0" fontId="0" fillId="0" borderId="10" xfId="48" applyBorder="1">
      <alignment/>
      <protection/>
    </xf>
    <xf numFmtId="0" fontId="1" fillId="0" borderId="10" xfId="48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0" xfId="48" applyFont="1">
      <alignment/>
      <protection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89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84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92" fillId="0" borderId="10" xfId="0" applyFont="1" applyBorder="1" applyAlignment="1">
      <alignment horizontal="left"/>
    </xf>
    <xf numFmtId="0" fontId="90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0" fontId="96" fillId="0" borderId="10" xfId="0" applyFont="1" applyBorder="1" applyAlignment="1">
      <alignment horizontal="left"/>
    </xf>
    <xf numFmtId="0" fontId="87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48" applyFont="1" applyBorder="1">
      <alignment/>
      <protection/>
    </xf>
    <xf numFmtId="0" fontId="0" fillId="0" borderId="10" xfId="48" applyFont="1" applyFill="1" applyBorder="1" applyAlignment="1">
      <alignment/>
      <protection/>
    </xf>
    <xf numFmtId="2" fontId="0" fillId="0" borderId="10" xfId="48" applyNumberFormat="1" applyFont="1" applyBorder="1">
      <alignment/>
      <protection/>
    </xf>
    <xf numFmtId="0" fontId="0" fillId="34" borderId="10" xfId="48" applyFill="1" applyBorder="1" applyAlignment="1">
      <alignment vertical="center"/>
      <protection/>
    </xf>
    <xf numFmtId="4" fontId="0" fillId="34" borderId="10" xfId="48" applyNumberForma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82" fillId="3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2" fontId="98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98" fillId="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99" fillId="33" borderId="10" xfId="47" applyFont="1" applyFill="1" applyBorder="1" applyAlignment="1">
      <alignment vertical="center"/>
      <protection/>
    </xf>
    <xf numFmtId="0" fontId="0" fillId="0" borderId="10" xfId="48" applyBorder="1" applyAlignment="1">
      <alignment vertical="center"/>
      <protection/>
    </xf>
    <xf numFmtId="4" fontId="0" fillId="34" borderId="10" xfId="48" applyNumberFormat="1" applyFont="1" applyFill="1" applyBorder="1" applyAlignment="1">
      <alignment vertical="center"/>
      <protection/>
    </xf>
    <xf numFmtId="2" fontId="0" fillId="34" borderId="10" xfId="48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48" applyBorder="1">
      <alignment/>
      <protection/>
    </xf>
    <xf numFmtId="4" fontId="0" fillId="0" borderId="0" xfId="48" applyNumberFormat="1" applyBorder="1" applyAlignment="1">
      <alignment horizontal="center" vertical="center"/>
      <protection/>
    </xf>
    <xf numFmtId="0" fontId="1" fillId="0" borderId="10" xfId="48" applyFont="1" applyBorder="1" applyAlignment="1">
      <alignment vertical="center"/>
      <protection/>
    </xf>
    <xf numFmtId="3" fontId="1" fillId="0" borderId="10" xfId="48" applyNumberFormat="1" applyFont="1" applyBorder="1" applyAlignment="1">
      <alignment vertical="center"/>
      <protection/>
    </xf>
    <xf numFmtId="4" fontId="0" fillId="0" borderId="10" xfId="48" applyNumberFormat="1" applyBorder="1">
      <alignment/>
      <protection/>
    </xf>
    <xf numFmtId="3" fontId="1" fillId="0" borderId="10" xfId="48" applyNumberFormat="1" applyFont="1" applyFill="1" applyBorder="1" applyAlignment="1">
      <alignment vertical="center"/>
      <protection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2" fontId="98" fillId="34" borderId="10" xfId="0" applyNumberFormat="1" applyFont="1" applyFill="1" applyBorder="1" applyAlignment="1">
      <alignment/>
    </xf>
    <xf numFmtId="0" fontId="0" fillId="0" borderId="10" xfId="48" applyFont="1" applyBorder="1">
      <alignment/>
      <protection/>
    </xf>
    <xf numFmtId="2" fontId="0" fillId="0" borderId="10" xfId="48" applyNumberFormat="1" applyBorder="1">
      <alignment/>
      <protection/>
    </xf>
    <xf numFmtId="0" fontId="0" fillId="0" borderId="10" xfId="48" applyFont="1" applyFill="1" applyBorder="1" applyAlignment="1">
      <alignment vertical="center" wrapText="1"/>
      <protection/>
    </xf>
    <xf numFmtId="4" fontId="1" fillId="0" borderId="0" xfId="0" applyNumberFormat="1" applyFont="1" applyFill="1" applyBorder="1" applyAlignment="1">
      <alignment/>
    </xf>
    <xf numFmtId="4" fontId="97" fillId="0" borderId="0" xfId="0" applyNumberFormat="1" applyFont="1" applyFill="1" applyBorder="1" applyAlignment="1">
      <alignment/>
    </xf>
    <xf numFmtId="0" fontId="80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2" fontId="21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82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center"/>
    </xf>
    <xf numFmtId="0" fontId="89" fillId="0" borderId="10" xfId="0" applyFont="1" applyFill="1" applyBorder="1" applyAlignment="1">
      <alignment/>
    </xf>
    <xf numFmtId="0" fontId="96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86" fillId="34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90" fillId="34" borderId="10" xfId="0" applyFont="1" applyFill="1" applyBorder="1" applyAlignment="1">
      <alignment/>
    </xf>
    <xf numFmtId="0" fontId="92" fillId="34" borderId="10" xfId="0" applyFont="1" applyFill="1" applyBorder="1" applyAlignment="1">
      <alignment/>
    </xf>
    <xf numFmtId="0" fontId="82" fillId="34" borderId="10" xfId="0" applyFont="1" applyFill="1" applyBorder="1" applyAlignment="1">
      <alignment vertical="center"/>
    </xf>
    <xf numFmtId="0" fontId="89" fillId="34" borderId="10" xfId="0" applyFont="1" applyFill="1" applyBorder="1" applyAlignment="1">
      <alignment/>
    </xf>
    <xf numFmtId="0" fontId="96" fillId="34" borderId="10" xfId="0" applyFont="1" applyFill="1" applyBorder="1" applyAlignment="1">
      <alignment/>
    </xf>
    <xf numFmtId="0" fontId="81" fillId="34" borderId="10" xfId="0" applyFont="1" applyFill="1" applyBorder="1" applyAlignment="1">
      <alignment vertical="center"/>
    </xf>
    <xf numFmtId="0" fontId="88" fillId="34" borderId="10" xfId="0" applyFont="1" applyFill="1" applyBorder="1" applyAlignment="1">
      <alignment vertical="center"/>
    </xf>
    <xf numFmtId="0" fontId="94" fillId="34" borderId="10" xfId="0" applyFont="1" applyFill="1" applyBorder="1" applyAlignment="1">
      <alignment/>
    </xf>
    <xf numFmtId="0" fontId="80" fillId="34" borderId="10" xfId="0" applyFont="1" applyFill="1" applyBorder="1" applyAlignment="1">
      <alignment/>
    </xf>
    <xf numFmtId="0" fontId="84" fillId="34" borderId="10" xfId="0" applyFont="1" applyFill="1" applyBorder="1" applyAlignment="1">
      <alignment vertical="center"/>
    </xf>
    <xf numFmtId="0" fontId="80" fillId="34" borderId="10" xfId="0" applyFont="1" applyFill="1" applyBorder="1" applyAlignment="1">
      <alignment vertical="center"/>
    </xf>
    <xf numFmtId="0" fontId="95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94" fillId="0" borderId="10" xfId="0" applyFont="1" applyFill="1" applyBorder="1" applyAlignment="1">
      <alignment/>
    </xf>
    <xf numFmtId="0" fontId="8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left"/>
    </xf>
    <xf numFmtId="0" fontId="10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13" borderId="10" xfId="0" applyFont="1" applyFill="1" applyBorder="1" applyAlignment="1">
      <alignment horizontal="center" vertical="center" wrapText="1"/>
    </xf>
    <xf numFmtId="0" fontId="16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left"/>
      <protection/>
    </xf>
    <xf numFmtId="0" fontId="82" fillId="0" borderId="12" xfId="0" applyFont="1" applyFill="1" applyBorder="1" applyAlignment="1">
      <alignment horizontal="left" vertical="center" wrapText="1"/>
    </xf>
    <xf numFmtId="0" fontId="82" fillId="0" borderId="13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96" fillId="0" borderId="12" xfId="0" applyFont="1" applyBorder="1" applyAlignment="1">
      <alignment horizontal="left" vertical="center"/>
    </xf>
    <xf numFmtId="0" fontId="96" fillId="0" borderId="13" xfId="0" applyFont="1" applyBorder="1" applyAlignment="1">
      <alignment horizontal="left" vertical="center"/>
    </xf>
    <xf numFmtId="0" fontId="80" fillId="0" borderId="12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/>
    </xf>
    <xf numFmtId="0" fontId="0" fillId="0" borderId="10" xfId="48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4" fillId="0" borderId="10" xfId="48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center"/>
      <protection/>
    </xf>
    <xf numFmtId="0" fontId="0" fillId="34" borderId="10" xfId="48" applyFont="1" applyFill="1" applyBorder="1" applyAlignment="1">
      <alignment horizontal="center" vertical="center"/>
      <protection/>
    </xf>
    <xf numFmtId="0" fontId="0" fillId="34" borderId="10" xfId="48" applyFill="1" applyBorder="1" applyAlignment="1">
      <alignment horizontal="center" vertical="center"/>
      <protection/>
    </xf>
    <xf numFmtId="2" fontId="4" fillId="34" borderId="10" xfId="0" applyNumberFormat="1" applyFont="1" applyFill="1" applyBorder="1" applyAlignment="1">
      <alignment horizontal="left"/>
    </xf>
    <xf numFmtId="4" fontId="1" fillId="0" borderId="10" xfId="48" applyNumberFormat="1" applyFont="1" applyFill="1" applyBorder="1" applyAlignment="1">
      <alignment vertical="center"/>
      <protection/>
    </xf>
    <xf numFmtId="4" fontId="1" fillId="0" borderId="10" xfId="48" applyNumberFormat="1" applyFont="1" applyFill="1" applyBorder="1" applyAlignment="1">
      <alignment horizontal="right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6" fillId="0" borderId="0" xfId="48" applyFont="1" applyAlignment="1">
      <alignment horizontal="center"/>
      <protection/>
    </xf>
    <xf numFmtId="0" fontId="0" fillId="0" borderId="10" xfId="48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2" fontId="98" fillId="9" borderId="10" xfId="0" applyNumberFormat="1" applyFont="1" applyFill="1" applyBorder="1" applyAlignment="1">
      <alignment horizontal="right" wrapText="1"/>
    </xf>
    <xf numFmtId="0" fontId="1" fillId="0" borderId="10" xfId="48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4" fontId="3" fillId="33" borderId="10" xfId="48" applyNumberFormat="1" applyFont="1" applyFill="1" applyBorder="1" applyAlignment="1" applyProtection="1">
      <alignment horizontal="center"/>
      <protection locked="0"/>
    </xf>
    <xf numFmtId="4" fontId="13" fillId="33" borderId="10" xfId="48" applyNumberFormat="1" applyFont="1" applyFill="1" applyBorder="1" applyAlignment="1" applyProtection="1">
      <alignment horizontal="center"/>
      <protection locked="0"/>
    </xf>
    <xf numFmtId="10" fontId="13" fillId="33" borderId="13" xfId="51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 v Příloha 4. – Specifikace objektů s výkazem výměr úklid vnitřních prostor (příloha č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PageLayoutView="0" workbookViewId="0" topLeftCell="A18">
      <selection activeCell="F84" sqref="F84"/>
    </sheetView>
  </sheetViews>
  <sheetFormatPr defaultColWidth="8.75390625" defaultRowHeight="12.75"/>
  <cols>
    <col min="1" max="1" width="29.125" style="0" customWidth="1"/>
    <col min="2" max="2" width="15.625" style="0" customWidth="1"/>
    <col min="3" max="3" width="27.875" style="0" bestFit="1" customWidth="1"/>
    <col min="4" max="4" width="17.625" style="3" customWidth="1"/>
    <col min="5" max="5" width="23.00390625" style="0" customWidth="1"/>
    <col min="6" max="6" width="26.625" style="0" customWidth="1"/>
    <col min="7" max="7" width="22.625" style="0" customWidth="1"/>
    <col min="8" max="8" width="14.75390625" style="0" customWidth="1"/>
  </cols>
  <sheetData>
    <row r="1" spans="1:8" ht="21" customHeight="1">
      <c r="A1" s="234" t="s">
        <v>115</v>
      </c>
      <c r="B1" s="234"/>
      <c r="C1" s="234"/>
      <c r="D1" s="234"/>
      <c r="E1" s="234"/>
      <c r="F1" s="234"/>
      <c r="G1" s="234"/>
      <c r="H1" s="234"/>
    </row>
    <row r="2" spans="1:8" ht="21" customHeight="1">
      <c r="A2" s="103"/>
      <c r="B2" s="103"/>
      <c r="C2" s="103"/>
      <c r="D2" s="103"/>
      <c r="E2" s="103"/>
      <c r="F2" s="103"/>
      <c r="G2" s="103"/>
      <c r="H2" s="103"/>
    </row>
    <row r="3" spans="1:15" s="20" customFormat="1" ht="15.75">
      <c r="A3" s="227" t="s">
        <v>116</v>
      </c>
      <c r="B3" s="227"/>
      <c r="C3" s="227"/>
      <c r="D3" s="227"/>
      <c r="E3" s="227"/>
      <c r="F3" s="227"/>
      <c r="G3" s="227"/>
      <c r="H3" s="227"/>
      <c r="I3" s="44"/>
      <c r="J3" s="44"/>
      <c r="K3" s="44"/>
      <c r="L3" s="44"/>
      <c r="M3"/>
      <c r="N3"/>
      <c r="O3"/>
    </row>
    <row r="4" spans="1:15" s="20" customFormat="1" ht="15.75" customHeight="1">
      <c r="A4" s="228" t="s">
        <v>117</v>
      </c>
      <c r="B4" s="228"/>
      <c r="C4" s="228"/>
      <c r="D4" s="228"/>
      <c r="E4" s="228"/>
      <c r="F4" s="228"/>
      <c r="G4" s="228"/>
      <c r="H4" s="228"/>
      <c r="I4" s="50"/>
      <c r="J4" s="50"/>
      <c r="K4" s="50"/>
      <c r="L4" s="50"/>
      <c r="M4"/>
      <c r="N4"/>
      <c r="O4"/>
    </row>
    <row r="5" spans="1:15" s="20" customFormat="1" ht="27">
      <c r="A5" s="200" t="s">
        <v>3</v>
      </c>
      <c r="B5" s="200" t="s">
        <v>47</v>
      </c>
      <c r="C5" s="213" t="s">
        <v>48</v>
      </c>
      <c r="D5" s="213"/>
      <c r="E5" s="200" t="s">
        <v>1</v>
      </c>
      <c r="F5" s="200" t="s">
        <v>49</v>
      </c>
      <c r="G5" s="200" t="s">
        <v>58</v>
      </c>
      <c r="H5" s="200" t="s">
        <v>57</v>
      </c>
      <c r="J5" s="21"/>
      <c r="K5" s="21"/>
      <c r="L5" s="21"/>
      <c r="M5" s="7"/>
      <c r="N5" s="7"/>
      <c r="O5" s="7"/>
    </row>
    <row r="6" spans="1:15" s="20" customFormat="1" ht="12.75">
      <c r="A6" s="235" t="s">
        <v>0</v>
      </c>
      <c r="B6" s="212">
        <f>D93+D99+D103</f>
        <v>25.6</v>
      </c>
      <c r="C6" s="236" t="s">
        <v>12</v>
      </c>
      <c r="D6" s="237">
        <f>B6</f>
        <v>25.6</v>
      </c>
      <c r="E6" s="112" t="s">
        <v>44</v>
      </c>
      <c r="F6" s="111">
        <f>D93</f>
        <v>3.6</v>
      </c>
      <c r="G6" s="239">
        <v>0</v>
      </c>
      <c r="H6" s="137">
        <f>F6*G6*52</f>
        <v>0</v>
      </c>
      <c r="J6" s="21"/>
      <c r="K6" s="21"/>
      <c r="L6" s="21"/>
      <c r="M6" s="7"/>
      <c r="N6" s="7"/>
      <c r="O6" s="7"/>
    </row>
    <row r="7" spans="1:15" s="20" customFormat="1" ht="12.75">
      <c r="A7" s="235"/>
      <c r="B7" s="212"/>
      <c r="C7" s="236"/>
      <c r="D7" s="238"/>
      <c r="E7" s="113" t="s">
        <v>43</v>
      </c>
      <c r="F7" s="114">
        <f>D99+D103</f>
        <v>22</v>
      </c>
      <c r="G7" s="239">
        <v>0</v>
      </c>
      <c r="H7" s="137">
        <f>F7*G7*261</f>
        <v>0</v>
      </c>
      <c r="M7" s="19"/>
      <c r="N7" s="57"/>
      <c r="O7" s="57"/>
    </row>
    <row r="8" spans="1:15" s="20" customFormat="1" ht="12.75" customHeight="1">
      <c r="A8" s="203" t="s">
        <v>38</v>
      </c>
      <c r="B8" s="205">
        <f>D90+D92+D110+D111+D112</f>
        <v>164.3</v>
      </c>
      <c r="C8" s="207" t="s">
        <v>12</v>
      </c>
      <c r="D8" s="205">
        <f>D90+D92+D110+D111+D112</f>
        <v>164.3</v>
      </c>
      <c r="E8" s="113" t="s">
        <v>43</v>
      </c>
      <c r="F8" s="115">
        <f>D110+D111+D112</f>
        <v>103.80000000000001</v>
      </c>
      <c r="G8" s="239">
        <v>0</v>
      </c>
      <c r="H8" s="138">
        <f>F8*G8*261</f>
        <v>0</v>
      </c>
      <c r="M8" s="19"/>
      <c r="N8"/>
      <c r="O8"/>
    </row>
    <row r="9" spans="1:15" s="20" customFormat="1" ht="12.75" customHeight="1">
      <c r="A9" s="204"/>
      <c r="B9" s="206"/>
      <c r="C9" s="208"/>
      <c r="D9" s="206"/>
      <c r="E9" s="112" t="s">
        <v>44</v>
      </c>
      <c r="F9" s="115">
        <f>D90+D92</f>
        <v>60.5</v>
      </c>
      <c r="G9" s="239">
        <v>0</v>
      </c>
      <c r="H9" s="138">
        <f>F9*G9*52</f>
        <v>0</v>
      </c>
      <c r="M9" s="19"/>
      <c r="N9"/>
      <c r="O9"/>
    </row>
    <row r="10" spans="1:15" s="20" customFormat="1" ht="12.75">
      <c r="A10" s="116" t="s">
        <v>110</v>
      </c>
      <c r="B10" s="110">
        <f>D100</f>
        <v>8.9</v>
      </c>
      <c r="C10" s="117" t="s">
        <v>15</v>
      </c>
      <c r="D10" s="118">
        <f>B10</f>
        <v>8.9</v>
      </c>
      <c r="E10" s="113" t="s">
        <v>43</v>
      </c>
      <c r="F10" s="115">
        <f aca="true" t="shared" si="0" ref="F10:F17">D10</f>
        <v>8.9</v>
      </c>
      <c r="G10" s="239">
        <v>0</v>
      </c>
      <c r="H10" s="138">
        <f>F10*G10*261</f>
        <v>0</v>
      </c>
      <c r="M10" s="19"/>
      <c r="N10" s="53"/>
      <c r="O10" s="53"/>
    </row>
    <row r="11" spans="1:15" s="20" customFormat="1" ht="12.75" customHeight="1">
      <c r="A11" s="211" t="s">
        <v>39</v>
      </c>
      <c r="B11" s="212">
        <f>D91+D98+D108</f>
        <v>39.9</v>
      </c>
      <c r="C11" s="119" t="s">
        <v>6</v>
      </c>
      <c r="D11" s="118">
        <f>D91+D98</f>
        <v>31</v>
      </c>
      <c r="E11" s="120" t="s">
        <v>45</v>
      </c>
      <c r="F11" s="115">
        <f t="shared" si="0"/>
        <v>31</v>
      </c>
      <c r="G11" s="239">
        <v>0</v>
      </c>
      <c r="H11" s="138">
        <f>F11*G11*2</f>
        <v>0</v>
      </c>
      <c r="M11" s="19"/>
      <c r="N11" s="52"/>
      <c r="O11" s="52"/>
    </row>
    <row r="12" spans="1:15" s="20" customFormat="1" ht="12.75">
      <c r="A12" s="211"/>
      <c r="B12" s="212"/>
      <c r="C12" s="121" t="s">
        <v>19</v>
      </c>
      <c r="D12" s="110">
        <f>D108</f>
        <v>8.9</v>
      </c>
      <c r="E12" s="120" t="s">
        <v>45</v>
      </c>
      <c r="F12" s="115">
        <f t="shared" si="0"/>
        <v>8.9</v>
      </c>
      <c r="G12" s="239">
        <v>0</v>
      </c>
      <c r="H12" s="138">
        <f>F12*G12*2</f>
        <v>0</v>
      </c>
      <c r="M12" s="19"/>
      <c r="N12"/>
      <c r="O12"/>
    </row>
    <row r="13" spans="1:15" s="20" customFormat="1" ht="12.75" customHeight="1">
      <c r="A13" s="209" t="s">
        <v>40</v>
      </c>
      <c r="B13" s="110">
        <f>D102</f>
        <v>1.2</v>
      </c>
      <c r="C13" s="117" t="s">
        <v>15</v>
      </c>
      <c r="D13" s="110">
        <f>D102</f>
        <v>1.2</v>
      </c>
      <c r="E13" s="112" t="s">
        <v>44</v>
      </c>
      <c r="F13" s="115">
        <f t="shared" si="0"/>
        <v>1.2</v>
      </c>
      <c r="G13" s="239">
        <v>0</v>
      </c>
      <c r="H13" s="138">
        <f>F13*G13*52</f>
        <v>0</v>
      </c>
      <c r="M13" s="19"/>
      <c r="N13"/>
      <c r="O13"/>
    </row>
    <row r="14" spans="1:15" s="20" customFormat="1" ht="12.75" customHeight="1">
      <c r="A14" s="210"/>
      <c r="B14" s="110">
        <f>D109</f>
        <v>13.3</v>
      </c>
      <c r="C14" s="180" t="s">
        <v>106</v>
      </c>
      <c r="D14" s="110">
        <f>D109</f>
        <v>13.3</v>
      </c>
      <c r="E14" s="198" t="s">
        <v>113</v>
      </c>
      <c r="F14" s="115">
        <f>D109</f>
        <v>13.3</v>
      </c>
      <c r="G14" s="239">
        <v>0</v>
      </c>
      <c r="H14" s="138">
        <f>F14*G14*1</f>
        <v>0</v>
      </c>
      <c r="M14" s="19"/>
      <c r="N14"/>
      <c r="O14"/>
    </row>
    <row r="15" spans="1:15" s="20" customFormat="1" ht="12.75">
      <c r="A15" s="133" t="s">
        <v>105</v>
      </c>
      <c r="B15" s="110">
        <f>D94+D95</f>
        <v>15.2</v>
      </c>
      <c r="C15" s="122" t="s">
        <v>12</v>
      </c>
      <c r="D15" s="118">
        <f>B15</f>
        <v>15.2</v>
      </c>
      <c r="E15" s="112" t="s">
        <v>44</v>
      </c>
      <c r="F15" s="115">
        <f t="shared" si="0"/>
        <v>15.2</v>
      </c>
      <c r="G15" s="239">
        <v>0</v>
      </c>
      <c r="H15" s="138">
        <f>F15*G15*52</f>
        <v>0</v>
      </c>
      <c r="M15" s="19"/>
      <c r="N15"/>
      <c r="O15"/>
    </row>
    <row r="16" spans="1:15" s="20" customFormat="1" ht="12.75">
      <c r="A16" s="123" t="s">
        <v>41</v>
      </c>
      <c r="B16" s="110">
        <f>D113+D114+D115</f>
        <v>51.8</v>
      </c>
      <c r="C16" s="122" t="s">
        <v>12</v>
      </c>
      <c r="D16" s="110">
        <f>B16</f>
        <v>51.8</v>
      </c>
      <c r="E16" s="113" t="s">
        <v>43</v>
      </c>
      <c r="F16" s="115">
        <f t="shared" si="0"/>
        <v>51.8</v>
      </c>
      <c r="G16" s="239">
        <v>0</v>
      </c>
      <c r="H16" s="138">
        <f>F16*G16*261</f>
        <v>0</v>
      </c>
      <c r="M16" s="19"/>
      <c r="N16"/>
      <c r="O16"/>
    </row>
    <row r="17" spans="1:15" s="20" customFormat="1" ht="13.5" customHeight="1">
      <c r="A17" s="124" t="s">
        <v>42</v>
      </c>
      <c r="B17" s="110">
        <f>D96+D97+D101+D104+D105+D106+D107</f>
        <v>9.399999999999999</v>
      </c>
      <c r="C17" s="125" t="s">
        <v>15</v>
      </c>
      <c r="D17" s="118">
        <f>B17</f>
        <v>9.399999999999999</v>
      </c>
      <c r="E17" s="113" t="s">
        <v>43</v>
      </c>
      <c r="F17" s="115">
        <f t="shared" si="0"/>
        <v>9.399999999999999</v>
      </c>
      <c r="G17" s="239">
        <v>0</v>
      </c>
      <c r="H17" s="138">
        <f>F17*G17*261</f>
        <v>0</v>
      </c>
      <c r="M17" s="19"/>
      <c r="N17"/>
      <c r="O17"/>
    </row>
    <row r="18" spans="1:15" s="20" customFormat="1" ht="12.75">
      <c r="A18" s="139" t="s">
        <v>17</v>
      </c>
      <c r="B18" s="140">
        <f>SUBTOTAL(9,B6:B17)</f>
        <v>329.6</v>
      </c>
      <c r="C18" s="141"/>
      <c r="D18" s="140">
        <f>SUM(D6:D17)</f>
        <v>329.6</v>
      </c>
      <c r="E18" s="141"/>
      <c r="F18" s="142">
        <f>SUBTOTAL(9,F6:F17)</f>
        <v>329.6</v>
      </c>
      <c r="G18" s="143"/>
      <c r="H18" s="144">
        <f>SUBTOTAL(9,H6:H17)</f>
        <v>0</v>
      </c>
      <c r="M18" s="19"/>
      <c r="N18"/>
      <c r="O18"/>
    </row>
    <row r="19" spans="1:15" s="20" customFormat="1" ht="12.75">
      <c r="A19" s="54"/>
      <c r="B19" s="54"/>
      <c r="C19" s="54"/>
      <c r="D19" s="55"/>
      <c r="E19" s="54"/>
      <c r="F19" s="54"/>
      <c r="G19" s="55"/>
      <c r="H19" s="54"/>
      <c r="I19" s="54"/>
      <c r="J19" s="55"/>
      <c r="K19" s="56"/>
      <c r="L19" s="54"/>
      <c r="M19" s="19"/>
      <c r="N19"/>
      <c r="O19"/>
    </row>
    <row r="20" spans="1:15" s="20" customFormat="1" ht="39.75">
      <c r="A20" s="200" t="s">
        <v>60</v>
      </c>
      <c r="B20" s="200" t="s">
        <v>61</v>
      </c>
      <c r="C20" s="200" t="s">
        <v>62</v>
      </c>
      <c r="D20" s="200" t="s">
        <v>63</v>
      </c>
      <c r="E20" s="200" t="s">
        <v>64</v>
      </c>
      <c r="F20" s="54"/>
      <c r="G20" s="55"/>
      <c r="H20" s="54"/>
      <c r="I20" s="54"/>
      <c r="J20" s="55"/>
      <c r="K20" s="56"/>
      <c r="L20" s="54"/>
      <c r="M20" s="19"/>
      <c r="N20"/>
      <c r="O20"/>
    </row>
    <row r="21" spans="1:15" s="20" customFormat="1" ht="12.75">
      <c r="A21" s="145" t="s">
        <v>99</v>
      </c>
      <c r="B21" s="126">
        <f>D12</f>
        <v>8.9</v>
      </c>
      <c r="C21" s="104">
        <v>1</v>
      </c>
      <c r="D21" s="239">
        <v>0</v>
      </c>
      <c r="E21" s="146">
        <f>B21*D21*C21</f>
        <v>0</v>
      </c>
      <c r="F21" s="54"/>
      <c r="G21" s="55"/>
      <c r="H21" s="54"/>
      <c r="I21" s="54"/>
      <c r="J21" s="55"/>
      <c r="K21" s="56"/>
      <c r="L21" s="54"/>
      <c r="M21" s="19"/>
      <c r="N21"/>
      <c r="O21"/>
    </row>
    <row r="22" spans="1:15" s="20" customFormat="1" ht="12.75">
      <c r="A22" s="145" t="s">
        <v>65</v>
      </c>
      <c r="B22" s="126">
        <f>D6+D8+D15+D16</f>
        <v>256.9</v>
      </c>
      <c r="C22" s="104">
        <v>1</v>
      </c>
      <c r="D22" s="239">
        <v>0</v>
      </c>
      <c r="E22" s="146">
        <f>B22*D22*C22</f>
        <v>0</v>
      </c>
      <c r="F22" s="54"/>
      <c r="G22" s="55"/>
      <c r="H22" s="54"/>
      <c r="I22" s="54"/>
      <c r="J22" s="55"/>
      <c r="K22" s="56"/>
      <c r="L22" s="54"/>
      <c r="M22" s="19"/>
      <c r="N22"/>
      <c r="O22"/>
    </row>
    <row r="23" spans="1:15" s="20" customFormat="1" ht="12.75">
      <c r="A23" s="229" t="s">
        <v>66</v>
      </c>
      <c r="B23" s="229"/>
      <c r="C23" s="229"/>
      <c r="D23" s="229"/>
      <c r="E23" s="144">
        <f>SUM(E21:E22)</f>
        <v>0</v>
      </c>
      <c r="F23" s="54"/>
      <c r="G23" s="55"/>
      <c r="H23" s="54"/>
      <c r="I23" s="54"/>
      <c r="J23" s="55"/>
      <c r="K23" s="56"/>
      <c r="L23" s="54"/>
      <c r="M23" s="19"/>
      <c r="N23"/>
      <c r="O23"/>
    </row>
    <row r="24" spans="1:15" s="20" customFormat="1" ht="12.75">
      <c r="A24" s="134"/>
      <c r="B24" s="134"/>
      <c r="C24" s="134"/>
      <c r="D24" s="134"/>
      <c r="E24" s="135"/>
      <c r="F24" s="54"/>
      <c r="G24" s="55"/>
      <c r="H24" s="54"/>
      <c r="I24" s="54"/>
      <c r="J24" s="55"/>
      <c r="K24" s="56"/>
      <c r="L24" s="54"/>
      <c r="M24" s="19"/>
      <c r="N24"/>
      <c r="O24"/>
    </row>
    <row r="25" spans="1:15" s="20" customFormat="1" ht="12.75">
      <c r="A25" s="66" t="s">
        <v>109</v>
      </c>
      <c r="B25" s="134"/>
      <c r="C25" s="134"/>
      <c r="D25" s="134"/>
      <c r="E25" s="135"/>
      <c r="F25" s="54"/>
      <c r="G25" s="55"/>
      <c r="H25" s="54"/>
      <c r="I25" s="54"/>
      <c r="J25" s="55"/>
      <c r="K25" s="56"/>
      <c r="L25" s="54"/>
      <c r="M25" s="19"/>
      <c r="N25"/>
      <c r="O25"/>
    </row>
    <row r="26" spans="1:15" s="20" customFormat="1" ht="12.75">
      <c r="A26" s="70" t="s">
        <v>18</v>
      </c>
      <c r="B26" s="54"/>
      <c r="C26" s="54"/>
      <c r="D26" s="55"/>
      <c r="E26" s="136"/>
      <c r="F26" s="54"/>
      <c r="G26" s="55"/>
      <c r="H26" s="54"/>
      <c r="I26" s="54"/>
      <c r="J26" s="55"/>
      <c r="K26" s="56"/>
      <c r="L26" s="54"/>
      <c r="M26" s="19"/>
      <c r="N26"/>
      <c r="O26"/>
    </row>
    <row r="27" spans="1:15" s="20" customFormat="1" ht="12.75">
      <c r="A27" s="147" t="s">
        <v>37</v>
      </c>
      <c r="B27" s="45" t="s">
        <v>125</v>
      </c>
      <c r="C27" s="45"/>
      <c r="D27" s="45"/>
      <c r="E27" s="45"/>
      <c r="F27" s="45"/>
      <c r="G27" s="45"/>
      <c r="H27" s="45"/>
      <c r="I27" s="45"/>
      <c r="J27" s="46"/>
      <c r="K27" s="46"/>
      <c r="L27" s="49"/>
      <c r="M27" s="49"/>
      <c r="N27" s="49"/>
      <c r="O27" s="49"/>
    </row>
    <row r="28" spans="1:15" s="20" customFormat="1" ht="12.75" customHeight="1">
      <c r="A28" s="51"/>
      <c r="B28" s="45" t="s">
        <v>32</v>
      </c>
      <c r="C28" s="45"/>
      <c r="D28" s="45"/>
      <c r="E28" s="45"/>
      <c r="F28" s="45"/>
      <c r="G28" s="45"/>
      <c r="H28" s="45"/>
      <c r="I28" s="45"/>
      <c r="J28" s="46"/>
      <c r="K28" s="46"/>
      <c r="L28" s="49"/>
      <c r="M28" s="49"/>
      <c r="N28" s="49"/>
      <c r="O28" s="49"/>
    </row>
    <row r="29" spans="1:15" s="20" customFormat="1" ht="12.75" customHeight="1">
      <c r="A29" s="51"/>
      <c r="B29" s="47" t="s">
        <v>67</v>
      </c>
      <c r="C29" s="47"/>
      <c r="D29" s="47"/>
      <c r="E29" s="47"/>
      <c r="F29" s="47"/>
      <c r="G29" s="47"/>
      <c r="H29" s="47"/>
      <c r="I29" s="47"/>
      <c r="J29" s="48"/>
      <c r="K29" s="48"/>
      <c r="L29" s="49"/>
      <c r="M29" s="49"/>
      <c r="N29" s="49"/>
      <c r="O29" s="49"/>
    </row>
    <row r="30" spans="1:15" s="20" customFormat="1" ht="12.75" customHeight="1">
      <c r="A30" s="51"/>
      <c r="B30" s="47" t="s">
        <v>68</v>
      </c>
      <c r="C30" s="47"/>
      <c r="D30" s="47"/>
      <c r="E30" s="47"/>
      <c r="F30" s="47"/>
      <c r="G30" s="47"/>
      <c r="H30" s="47"/>
      <c r="I30" s="47"/>
      <c r="J30" s="48"/>
      <c r="K30" s="48"/>
      <c r="L30" s="49"/>
      <c r="M30" s="49"/>
      <c r="N30" s="49"/>
      <c r="O30" s="49"/>
    </row>
    <row r="31" spans="1:15" s="20" customFormat="1" ht="12.75" customHeight="1">
      <c r="A31" s="51"/>
      <c r="B31" s="47" t="s">
        <v>69</v>
      </c>
      <c r="C31" s="47"/>
      <c r="D31" s="47"/>
      <c r="E31" s="47"/>
      <c r="F31" s="47"/>
      <c r="G31" s="47"/>
      <c r="H31" s="47"/>
      <c r="I31" s="47"/>
      <c r="J31" s="48"/>
      <c r="K31" s="48"/>
      <c r="L31" s="49"/>
      <c r="M31" s="49"/>
      <c r="N31" s="49"/>
      <c r="O31" s="49"/>
    </row>
    <row r="32" spans="1:15" s="20" customFormat="1" ht="12.75" customHeight="1">
      <c r="A32" s="51"/>
      <c r="B32" s="47" t="s">
        <v>70</v>
      </c>
      <c r="C32" s="47"/>
      <c r="D32" s="47"/>
      <c r="E32" s="47"/>
      <c r="F32" s="47"/>
      <c r="G32" s="47"/>
      <c r="H32" s="47"/>
      <c r="I32" s="47"/>
      <c r="J32" s="48"/>
      <c r="K32" s="48"/>
      <c r="L32" s="49"/>
      <c r="M32" s="49"/>
      <c r="N32" s="49"/>
      <c r="O32" s="49"/>
    </row>
    <row r="33" spans="1:15" s="20" customFormat="1" ht="12.75" customHeight="1">
      <c r="A33" s="51"/>
      <c r="B33" s="47" t="s">
        <v>71</v>
      </c>
      <c r="C33" s="47"/>
      <c r="D33" s="47"/>
      <c r="E33" s="47"/>
      <c r="F33" s="47"/>
      <c r="G33" s="47"/>
      <c r="H33" s="47"/>
      <c r="I33" s="47"/>
      <c r="J33" s="48"/>
      <c r="K33" s="48"/>
      <c r="L33" s="49"/>
      <c r="M33" s="49"/>
      <c r="N33" s="49"/>
      <c r="O33" s="49"/>
    </row>
    <row r="34" spans="1:15" s="20" customFormat="1" ht="12.75" customHeight="1">
      <c r="A34" s="51"/>
      <c r="B34" s="47" t="s">
        <v>114</v>
      </c>
      <c r="C34" s="47"/>
      <c r="D34" s="47"/>
      <c r="E34" s="47"/>
      <c r="F34" s="47"/>
      <c r="G34" s="47"/>
      <c r="H34" s="47"/>
      <c r="I34" s="47"/>
      <c r="J34" s="48"/>
      <c r="K34" s="48"/>
      <c r="L34" s="49"/>
      <c r="M34" s="49"/>
      <c r="N34" s="49"/>
      <c r="O34" s="49"/>
    </row>
    <row r="35" spans="1:15" s="20" customFormat="1" ht="12.75" customHeight="1">
      <c r="A35" s="51"/>
      <c r="B35" s="42" t="s">
        <v>72</v>
      </c>
      <c r="C35" s="42"/>
      <c r="D35" s="42"/>
      <c r="E35" s="42"/>
      <c r="F35" s="42"/>
      <c r="G35" s="42"/>
      <c r="H35" s="42"/>
      <c r="I35" s="42"/>
      <c r="J35" s="43"/>
      <c r="K35" s="43"/>
      <c r="L35" s="49"/>
      <c r="M35" s="49"/>
      <c r="N35" s="49"/>
      <c r="O35" s="49"/>
    </row>
    <row r="36" spans="1:10" s="19" customFormat="1" ht="12.75">
      <c r="A36" s="22"/>
      <c r="B36" s="22"/>
      <c r="D36" s="23"/>
      <c r="E36" s="23"/>
      <c r="F36" s="22"/>
      <c r="J36" s="29"/>
    </row>
    <row r="37" spans="1:15" s="19" customFormat="1" ht="15.75">
      <c r="A37" s="227" t="s">
        <v>118</v>
      </c>
      <c r="B37" s="227"/>
      <c r="C37" s="227"/>
      <c r="D37" s="227"/>
      <c r="E37" s="227"/>
      <c r="F37" s="227"/>
      <c r="G37" s="44"/>
      <c r="H37" s="44"/>
      <c r="I37" s="44"/>
      <c r="J37" s="44"/>
      <c r="K37" s="44"/>
      <c r="L37" s="44"/>
      <c r="M37" s="83"/>
      <c r="N37" s="83"/>
      <c r="O37" s="83"/>
    </row>
    <row r="38" spans="1:15" s="19" customFormat="1" ht="15" customHeight="1">
      <c r="A38" s="228" t="s">
        <v>111</v>
      </c>
      <c r="B38" s="228"/>
      <c r="C38" s="228"/>
      <c r="D38" s="228"/>
      <c r="E38" s="228"/>
      <c r="F38" s="228"/>
      <c r="G38" s="50"/>
      <c r="H38" s="50"/>
      <c r="I38" s="50"/>
      <c r="J38" s="50"/>
      <c r="K38" s="50"/>
      <c r="L38" s="50"/>
      <c r="M38" s="65"/>
      <c r="N38" s="65"/>
      <c r="O38" s="65"/>
    </row>
    <row r="39" spans="1:15" s="19" customFormat="1" ht="12.75">
      <c r="A39" s="202" t="s">
        <v>26</v>
      </c>
      <c r="B39" s="202"/>
      <c r="C39" s="202"/>
      <c r="D39" s="202"/>
      <c r="E39" s="202"/>
      <c r="F39" s="202"/>
      <c r="G39" s="79"/>
      <c r="H39" s="127"/>
      <c r="I39" s="79"/>
      <c r="J39" s="79"/>
      <c r="K39" s="79"/>
      <c r="L39" s="79"/>
      <c r="M39" s="79"/>
      <c r="N39" s="79"/>
      <c r="O39" s="79"/>
    </row>
    <row r="40" spans="1:15" s="19" customFormat="1" ht="12.75" customHeight="1">
      <c r="A40" s="213" t="s">
        <v>21</v>
      </c>
      <c r="B40" s="213" t="s">
        <v>55</v>
      </c>
      <c r="C40" s="213" t="s">
        <v>100</v>
      </c>
      <c r="D40" s="213" t="s">
        <v>50</v>
      </c>
      <c r="E40" s="213"/>
      <c r="F40" s="213" t="s">
        <v>59</v>
      </c>
      <c r="L40" s="86"/>
      <c r="M40" s="86"/>
      <c r="N40" s="86"/>
      <c r="O40" s="86"/>
    </row>
    <row r="41" spans="1:15" s="19" customFormat="1" ht="13.5" customHeight="1">
      <c r="A41" s="213"/>
      <c r="B41" s="213"/>
      <c r="C41" s="213"/>
      <c r="D41" s="213"/>
      <c r="E41" s="213"/>
      <c r="F41" s="213"/>
      <c r="L41" s="86"/>
      <c r="M41" s="86"/>
      <c r="N41" s="86"/>
      <c r="O41" s="86"/>
    </row>
    <row r="42" spans="1:15" s="19" customFormat="1" ht="12.75">
      <c r="A42" s="148" t="s">
        <v>27</v>
      </c>
      <c r="B42" s="131">
        <v>32.3</v>
      </c>
      <c r="C42" s="240">
        <v>0</v>
      </c>
      <c r="D42" s="226">
        <v>2</v>
      </c>
      <c r="E42" s="226"/>
      <c r="F42" s="144">
        <f>B42*C42*D42</f>
        <v>0</v>
      </c>
      <c r="L42" s="65"/>
      <c r="M42" s="65"/>
      <c r="N42" s="65"/>
      <c r="O42" s="65"/>
    </row>
    <row r="43" spans="1:6" s="19" customFormat="1" ht="12.75">
      <c r="A43" s="202" t="s">
        <v>31</v>
      </c>
      <c r="B43" s="202"/>
      <c r="C43" s="202"/>
      <c r="D43" s="202"/>
      <c r="E43" s="202"/>
      <c r="F43" s="202"/>
    </row>
    <row r="44" spans="1:6" s="19" customFormat="1" ht="12.75" customHeight="1">
      <c r="A44" s="213" t="s">
        <v>22</v>
      </c>
      <c r="B44" s="213" t="s">
        <v>55</v>
      </c>
      <c r="C44" s="213" t="s">
        <v>100</v>
      </c>
      <c r="D44" s="213" t="s">
        <v>50</v>
      </c>
      <c r="E44" s="213"/>
      <c r="F44" s="213" t="s">
        <v>59</v>
      </c>
    </row>
    <row r="45" spans="1:6" s="19" customFormat="1" ht="13.5" customHeight="1">
      <c r="A45" s="213"/>
      <c r="B45" s="213"/>
      <c r="C45" s="213"/>
      <c r="D45" s="213"/>
      <c r="E45" s="213"/>
      <c r="F45" s="213"/>
    </row>
    <row r="46" spans="1:6" s="19" customFormat="1" ht="12.75">
      <c r="A46" s="132" t="s">
        <v>73</v>
      </c>
      <c r="B46" s="149">
        <v>7</v>
      </c>
      <c r="C46" s="239">
        <v>0</v>
      </c>
      <c r="D46" s="218">
        <v>52</v>
      </c>
      <c r="E46" s="218"/>
      <c r="F46" s="150">
        <f>B46*C46*D46</f>
        <v>0</v>
      </c>
    </row>
    <row r="47" spans="1:6" s="19" customFormat="1" ht="12.75">
      <c r="A47" s="132" t="s">
        <v>108</v>
      </c>
      <c r="B47" s="149">
        <v>70</v>
      </c>
      <c r="C47" s="239">
        <v>0</v>
      </c>
      <c r="D47" s="218">
        <v>2</v>
      </c>
      <c r="E47" s="218"/>
      <c r="F47" s="150">
        <f>B47*C47*D47</f>
        <v>0</v>
      </c>
    </row>
    <row r="48" spans="1:6" s="19" customFormat="1" ht="12.75">
      <c r="A48" s="130" t="s">
        <v>23</v>
      </c>
      <c r="B48" s="131">
        <v>28.8</v>
      </c>
      <c r="C48" s="239">
        <v>0</v>
      </c>
      <c r="D48" s="219">
        <v>2</v>
      </c>
      <c r="E48" s="219"/>
      <c r="F48" s="150">
        <f>B48*C48*D48</f>
        <v>0</v>
      </c>
    </row>
    <row r="49" spans="1:6" s="19" customFormat="1" ht="12.75">
      <c r="A49" s="132" t="s">
        <v>54</v>
      </c>
      <c r="B49" s="131">
        <v>49.5</v>
      </c>
      <c r="C49" s="239">
        <v>0</v>
      </c>
      <c r="D49" s="219">
        <v>2</v>
      </c>
      <c r="E49" s="219"/>
      <c r="F49" s="150">
        <f>B49*C49*D49</f>
        <v>0</v>
      </c>
    </row>
    <row r="50" spans="1:6" s="19" customFormat="1" ht="12.75">
      <c r="A50" s="216" t="s">
        <v>17</v>
      </c>
      <c r="B50" s="216"/>
      <c r="C50" s="216"/>
      <c r="D50" s="216"/>
      <c r="E50" s="216"/>
      <c r="F50" s="144">
        <f>SUM(F46:F49)</f>
        <v>0</v>
      </c>
    </row>
    <row r="51" spans="1:6" s="19" customFormat="1" ht="12.75">
      <c r="A51" s="201" t="s">
        <v>30</v>
      </c>
      <c r="B51" s="201"/>
      <c r="C51" s="201"/>
      <c r="D51" s="201"/>
      <c r="E51" s="201"/>
      <c r="F51" s="201"/>
    </row>
    <row r="52" spans="1:6" s="19" customFormat="1" ht="12.75" customHeight="1">
      <c r="A52" s="213" t="s">
        <v>24</v>
      </c>
      <c r="B52" s="213" t="s">
        <v>28</v>
      </c>
      <c r="C52" s="213" t="s">
        <v>78</v>
      </c>
      <c r="D52" s="213" t="s">
        <v>56</v>
      </c>
      <c r="E52" s="213"/>
      <c r="F52" s="213" t="s">
        <v>59</v>
      </c>
    </row>
    <row r="53" spans="1:6" s="19" customFormat="1" ht="12.75">
      <c r="A53" s="213"/>
      <c r="B53" s="213"/>
      <c r="C53" s="213"/>
      <c r="D53" s="213"/>
      <c r="E53" s="213"/>
      <c r="F53" s="213"/>
    </row>
    <row r="54" spans="1:6" s="19" customFormat="1" ht="12.75">
      <c r="A54" s="154" t="s">
        <v>25</v>
      </c>
      <c r="B54" s="155">
        <v>87</v>
      </c>
      <c r="C54" s="241">
        <v>0</v>
      </c>
      <c r="D54" s="214">
        <v>1</v>
      </c>
      <c r="E54" s="214"/>
      <c r="F54" s="156">
        <f>B54*C54*D54</f>
        <v>0</v>
      </c>
    </row>
    <row r="55" spans="1:6" s="19" customFormat="1" ht="12.75">
      <c r="A55" s="154" t="s">
        <v>51</v>
      </c>
      <c r="B55" s="157">
        <v>2</v>
      </c>
      <c r="C55" s="241">
        <v>0</v>
      </c>
      <c r="D55" s="214">
        <v>1</v>
      </c>
      <c r="E55" s="214"/>
      <c r="F55" s="156">
        <f>B55*C55*D55</f>
        <v>0</v>
      </c>
    </row>
    <row r="56" spans="1:6" s="19" customFormat="1" ht="12.75">
      <c r="A56" s="154" t="s">
        <v>52</v>
      </c>
      <c r="B56" s="155">
        <v>6</v>
      </c>
      <c r="C56" s="241">
        <v>0</v>
      </c>
      <c r="D56" s="214">
        <v>1</v>
      </c>
      <c r="E56" s="214"/>
      <c r="F56" s="156">
        <f>B56*C56*D56</f>
        <v>0</v>
      </c>
    </row>
    <row r="57" spans="1:7" s="19" customFormat="1" ht="12.75">
      <c r="A57" s="158" t="s">
        <v>33</v>
      </c>
      <c r="B57" s="159">
        <f>SUM(B54:B56)</f>
        <v>95</v>
      </c>
      <c r="C57" s="160"/>
      <c r="D57" s="220" t="s">
        <v>29</v>
      </c>
      <c r="E57" s="220"/>
      <c r="F57" s="144">
        <f>SUM(F54:F56)</f>
        <v>0</v>
      </c>
      <c r="G57" s="151"/>
    </row>
    <row r="58" spans="1:15" s="19" customFormat="1" ht="12.75">
      <c r="A58" s="152"/>
      <c r="B58" s="152"/>
      <c r="C58" s="152"/>
      <c r="D58" s="153"/>
      <c r="E58" s="152"/>
      <c r="F58" s="152"/>
      <c r="G58" s="84"/>
      <c r="H58" s="84"/>
      <c r="I58" s="65"/>
      <c r="J58" s="65"/>
      <c r="K58" s="65"/>
      <c r="L58" s="65"/>
      <c r="M58" s="65"/>
      <c r="N58" s="65"/>
      <c r="O58" s="65"/>
    </row>
    <row r="59" spans="1:15" s="19" customFormat="1" ht="12.75">
      <c r="A59" s="66" t="s">
        <v>109</v>
      </c>
      <c r="B59" s="67"/>
      <c r="C59" s="67"/>
      <c r="D59" s="68"/>
      <c r="E59" s="68"/>
      <c r="F59" s="68"/>
      <c r="G59" s="68"/>
      <c r="H59" s="68"/>
      <c r="I59" s="68"/>
      <c r="J59" s="68"/>
      <c r="K59" s="69"/>
      <c r="L59" s="69"/>
      <c r="M59" s="69"/>
      <c r="N59" s="69"/>
      <c r="O59" s="65"/>
    </row>
    <row r="60" spans="1:15" s="19" customFormat="1" ht="12.75">
      <c r="A60" s="70" t="s">
        <v>18</v>
      </c>
      <c r="B60" s="71"/>
      <c r="C60" s="71"/>
      <c r="D60" s="72"/>
      <c r="E60" s="72"/>
      <c r="F60" s="72"/>
      <c r="G60" s="72"/>
      <c r="H60" s="72"/>
      <c r="I60" s="72"/>
      <c r="J60" s="72"/>
      <c r="K60" s="71"/>
      <c r="L60" s="73"/>
      <c r="M60" s="69"/>
      <c r="N60" s="69"/>
      <c r="O60" s="65"/>
    </row>
    <row r="61" spans="1:15" s="19" customFormat="1" ht="12.75">
      <c r="A61" s="85" t="s">
        <v>37</v>
      </c>
      <c r="B61" s="45" t="s">
        <v>119</v>
      </c>
      <c r="C61" s="45"/>
      <c r="D61" s="72"/>
      <c r="E61" s="72"/>
      <c r="F61" s="72"/>
      <c r="G61" s="72"/>
      <c r="H61" s="72"/>
      <c r="I61" s="72"/>
      <c r="J61" s="72"/>
      <c r="K61" s="71"/>
      <c r="L61" s="73"/>
      <c r="M61" s="69"/>
      <c r="N61" s="69"/>
      <c r="O61" s="65"/>
    </row>
    <row r="62" spans="1:15" s="19" customFormat="1" ht="13.5">
      <c r="A62" s="65"/>
      <c r="B62" s="71" t="s">
        <v>101</v>
      </c>
      <c r="C62" s="71"/>
      <c r="D62" s="72"/>
      <c r="E62" s="72"/>
      <c r="F62" s="72"/>
      <c r="G62" s="72"/>
      <c r="H62" s="72"/>
      <c r="I62" s="72"/>
      <c r="J62" s="72"/>
      <c r="K62" s="71"/>
      <c r="L62" s="73"/>
      <c r="M62" s="69"/>
      <c r="N62" s="69"/>
      <c r="O62" s="65"/>
    </row>
    <row r="63" spans="1:15" s="19" customFormat="1" ht="12.75">
      <c r="A63" s="74"/>
      <c r="B63" s="75" t="s">
        <v>72</v>
      </c>
      <c r="C63" s="75"/>
      <c r="D63" s="76"/>
      <c r="E63" s="76"/>
      <c r="F63" s="76"/>
      <c r="G63" s="76"/>
      <c r="H63" s="76"/>
      <c r="I63" s="76"/>
      <c r="J63" s="76"/>
      <c r="K63" s="75"/>
      <c r="L63" s="73"/>
      <c r="M63" s="69"/>
      <c r="N63" s="69"/>
      <c r="O63" s="65"/>
    </row>
    <row r="64" spans="1:15" s="19" customFormat="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s="19" customFormat="1" ht="12.75">
      <c r="A65" s="78" t="s">
        <v>126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s="19" customFormat="1" ht="12.75">
      <c r="A66" s="78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s="19" customFormat="1" ht="15.75">
      <c r="A67" s="225" t="s">
        <v>127</v>
      </c>
      <c r="B67" s="225"/>
      <c r="C67" s="225"/>
      <c r="D67" s="225"/>
      <c r="E67" s="225"/>
      <c r="F67" s="225"/>
      <c r="G67" s="65"/>
      <c r="H67" s="65"/>
      <c r="I67" s="65"/>
      <c r="J67" s="65"/>
      <c r="K67" s="65"/>
      <c r="L67" s="65"/>
      <c r="M67" s="65"/>
      <c r="N67" s="65"/>
      <c r="O67" s="65"/>
    </row>
    <row r="68" spans="1:15" s="19" customFormat="1" ht="15">
      <c r="A68" s="217" t="s">
        <v>120</v>
      </c>
      <c r="B68" s="217"/>
      <c r="C68" s="217"/>
      <c r="D68" s="217"/>
      <c r="E68" s="217"/>
      <c r="F68" s="217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19" customFormat="1" ht="12.75">
      <c r="A69" s="109" t="s">
        <v>121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s="19" customFormat="1" ht="25.5">
      <c r="A70" s="200" t="s">
        <v>76</v>
      </c>
      <c r="B70" s="200" t="s">
        <v>77</v>
      </c>
      <c r="C70" s="200" t="s">
        <v>78</v>
      </c>
      <c r="D70" s="200" t="s">
        <v>79</v>
      </c>
      <c r="E70" s="200" t="s">
        <v>59</v>
      </c>
      <c r="F70" s="200" t="s">
        <v>80</v>
      </c>
      <c r="G70" s="65"/>
      <c r="H70" s="65"/>
      <c r="I70" s="106"/>
      <c r="J70" s="65"/>
      <c r="K70" s="65"/>
      <c r="L70" s="65"/>
      <c r="M70" s="65"/>
      <c r="N70" s="65"/>
      <c r="O70" s="65"/>
    </row>
    <row r="71" spans="1:15" s="19" customFormat="1" ht="12.75" customHeight="1">
      <c r="A71" s="161" t="s">
        <v>81</v>
      </c>
      <c r="B71" s="106">
        <v>15</v>
      </c>
      <c r="C71" s="241">
        <v>0</v>
      </c>
      <c r="D71" s="162">
        <f>B71*C71</f>
        <v>0</v>
      </c>
      <c r="E71" s="162">
        <f>D71*12</f>
        <v>0</v>
      </c>
      <c r="F71" s="223" t="s">
        <v>94</v>
      </c>
      <c r="G71" s="65"/>
      <c r="H71" s="65"/>
      <c r="I71" s="65"/>
      <c r="J71" s="65"/>
      <c r="K71" s="65"/>
      <c r="L71" s="65"/>
      <c r="M71" s="65"/>
      <c r="N71" s="65"/>
      <c r="O71" s="65"/>
    </row>
    <row r="72" spans="1:15" s="19" customFormat="1" ht="12.75">
      <c r="A72" s="163" t="s">
        <v>82</v>
      </c>
      <c r="B72" s="128">
        <v>20</v>
      </c>
      <c r="C72" s="241">
        <v>0</v>
      </c>
      <c r="D72" s="129">
        <f>B72*C72</f>
        <v>0</v>
      </c>
      <c r="E72" s="129">
        <f>D72*12</f>
        <v>0</v>
      </c>
      <c r="F72" s="223"/>
      <c r="G72" s="82"/>
      <c r="H72" s="82"/>
      <c r="I72" s="82"/>
      <c r="J72" s="82"/>
      <c r="K72" s="81"/>
      <c r="L72" s="80"/>
      <c r="O72" s="77"/>
    </row>
    <row r="73" spans="1:15" s="19" customFormat="1" ht="12.75">
      <c r="A73" s="224" t="s">
        <v>83</v>
      </c>
      <c r="B73" s="224"/>
      <c r="C73" s="224"/>
      <c r="D73" s="224"/>
      <c r="E73" s="144">
        <f>SUM(E71:E72)</f>
        <v>0</v>
      </c>
      <c r="F73" s="223"/>
      <c r="G73" s="82"/>
      <c r="H73" s="82"/>
      <c r="I73" s="82"/>
      <c r="J73" s="82"/>
      <c r="K73" s="81"/>
      <c r="L73" s="80"/>
      <c r="O73" s="77"/>
    </row>
    <row r="74" spans="1:15" s="19" customFormat="1" ht="12.75">
      <c r="A74" s="105"/>
      <c r="B74" s="81"/>
      <c r="C74" s="81"/>
      <c r="D74" s="82"/>
      <c r="E74" s="82"/>
      <c r="F74" s="82"/>
      <c r="G74" s="82"/>
      <c r="H74" s="82"/>
      <c r="I74" s="82"/>
      <c r="J74" s="82"/>
      <c r="K74" s="81"/>
      <c r="L74" s="80"/>
      <c r="O74" s="77"/>
    </row>
    <row r="75" spans="1:15" s="19" customFormat="1" ht="15.75">
      <c r="A75" s="215" t="s">
        <v>124</v>
      </c>
      <c r="B75" s="215"/>
      <c r="C75" s="215"/>
      <c r="D75" s="215"/>
      <c r="E75" s="215"/>
      <c r="F75" s="215"/>
      <c r="G75" s="101"/>
      <c r="H75" s="101"/>
      <c r="I75" s="101"/>
      <c r="J75" s="101"/>
      <c r="K75" s="101"/>
      <c r="L75" s="87"/>
      <c r="M75" s="87"/>
      <c r="N75" s="87"/>
      <c r="O75" s="90"/>
    </row>
    <row r="76" spans="1:15" s="19" customFormat="1" ht="12.75">
      <c r="A76" s="87"/>
      <c r="B76" s="87"/>
      <c r="C76" s="87"/>
      <c r="D76" s="87"/>
      <c r="E76" s="89"/>
      <c r="F76" s="89"/>
      <c r="G76" s="87"/>
      <c r="H76" s="87"/>
      <c r="I76" s="87"/>
      <c r="J76" s="87"/>
      <c r="K76" s="87"/>
      <c r="L76" s="87"/>
      <c r="M76" s="87"/>
      <c r="N76" s="87"/>
      <c r="O76" s="90"/>
    </row>
    <row r="77" spans="1:15" s="19" customFormat="1" ht="17.25" customHeight="1">
      <c r="A77" s="213" t="s">
        <v>34</v>
      </c>
      <c r="B77" s="213"/>
      <c r="C77" s="213"/>
      <c r="D77" s="213" t="s">
        <v>35</v>
      </c>
      <c r="E77" s="213"/>
      <c r="F77" s="213" t="s">
        <v>122</v>
      </c>
      <c r="G77" s="87"/>
      <c r="H77" s="87"/>
      <c r="I77" s="87"/>
      <c r="J77" s="87"/>
      <c r="K77" s="87"/>
      <c r="L77" s="87"/>
      <c r="M77" s="87"/>
      <c r="N77" s="87"/>
      <c r="O77" s="90"/>
    </row>
    <row r="78" spans="1:15" s="19" customFormat="1" ht="12.75" customHeight="1">
      <c r="A78" s="213"/>
      <c r="B78" s="213"/>
      <c r="C78" s="213"/>
      <c r="D78" s="213"/>
      <c r="E78" s="213"/>
      <c r="F78" s="213"/>
      <c r="G78" s="100"/>
      <c r="H78" s="100"/>
      <c r="I78" s="91"/>
      <c r="J78" s="91"/>
      <c r="K78" s="92"/>
      <c r="L78" s="88"/>
      <c r="M78" s="88"/>
      <c r="N78" s="88"/>
      <c r="O78" s="93"/>
    </row>
    <row r="79" spans="1:15" s="19" customFormat="1" ht="12.75">
      <c r="A79" s="167" t="s">
        <v>74</v>
      </c>
      <c r="B79" s="167"/>
      <c r="C79" s="167"/>
      <c r="D79" s="230">
        <f>H18</f>
        <v>0</v>
      </c>
      <c r="E79" s="230"/>
      <c r="F79" s="233"/>
      <c r="G79" s="164"/>
      <c r="H79" s="97"/>
      <c r="I79" s="94"/>
      <c r="J79" s="94"/>
      <c r="K79" s="95"/>
      <c r="L79" s="94"/>
      <c r="M79" s="94"/>
      <c r="N79" s="87"/>
      <c r="O79" s="90"/>
    </row>
    <row r="80" spans="1:15" s="19" customFormat="1" ht="12.75">
      <c r="A80" s="232" t="s">
        <v>102</v>
      </c>
      <c r="B80" s="232"/>
      <c r="C80" s="232"/>
      <c r="D80" s="221">
        <f>E23</f>
        <v>0</v>
      </c>
      <c r="E80" s="221"/>
      <c r="F80" s="233"/>
      <c r="G80" s="98"/>
      <c r="H80" s="98"/>
      <c r="I80" s="96"/>
      <c r="J80" s="96"/>
      <c r="K80" s="96"/>
      <c r="L80" s="87"/>
      <c r="M80" s="87"/>
      <c r="N80" s="87"/>
      <c r="O80" s="90"/>
    </row>
    <row r="81" spans="1:15" s="19" customFormat="1" ht="12.75">
      <c r="A81" s="107" t="s">
        <v>75</v>
      </c>
      <c r="B81" s="107"/>
      <c r="C81" s="107"/>
      <c r="D81" s="221">
        <f>F42+F50+F57</f>
        <v>0</v>
      </c>
      <c r="E81" s="221"/>
      <c r="F81" s="233"/>
      <c r="G81" s="98"/>
      <c r="H81" s="98"/>
      <c r="I81" s="96"/>
      <c r="J81" s="96"/>
      <c r="K81" s="96"/>
      <c r="L81" s="87"/>
      <c r="M81" s="87"/>
      <c r="N81" s="87"/>
      <c r="O81" s="90"/>
    </row>
    <row r="82" spans="1:15" s="19" customFormat="1" ht="12.75">
      <c r="A82" s="232" t="s">
        <v>123</v>
      </c>
      <c r="B82" s="232"/>
      <c r="C82" s="232"/>
      <c r="D82" s="222">
        <f>E73</f>
        <v>0</v>
      </c>
      <c r="E82" s="222"/>
      <c r="F82" s="233"/>
      <c r="G82" s="98"/>
      <c r="H82" s="98"/>
      <c r="I82" s="96"/>
      <c r="J82" s="96"/>
      <c r="K82" s="96"/>
      <c r="L82" s="87"/>
      <c r="M82" s="87"/>
      <c r="N82" s="87"/>
      <c r="O82" s="90"/>
    </row>
    <row r="83" spans="1:15" s="19" customFormat="1" ht="12.75">
      <c r="A83" s="220" t="s">
        <v>36</v>
      </c>
      <c r="B83" s="220"/>
      <c r="C83" s="220"/>
      <c r="D83" s="231">
        <f>SUM(D79:D82)</f>
        <v>0</v>
      </c>
      <c r="E83" s="231"/>
      <c r="F83" s="168">
        <f>D83/12*48</f>
        <v>0</v>
      </c>
      <c r="G83" s="165"/>
      <c r="H83" s="99"/>
      <c r="I83" s="88"/>
      <c r="J83" s="88"/>
      <c r="K83" s="88"/>
      <c r="L83" s="88"/>
      <c r="M83" s="88"/>
      <c r="N83" s="88"/>
      <c r="O83" s="93"/>
    </row>
    <row r="84" spans="1:10" s="19" customFormat="1" ht="12.75">
      <c r="A84" s="108" t="s">
        <v>95</v>
      </c>
      <c r="B84" s="22"/>
      <c r="D84" s="23"/>
      <c r="E84" s="166"/>
      <c r="F84" s="242"/>
      <c r="J84" s="29"/>
    </row>
    <row r="85" spans="1:10" s="19" customFormat="1" ht="12.75">
      <c r="A85" s="108" t="s">
        <v>96</v>
      </c>
      <c r="B85" s="22"/>
      <c r="D85" s="23"/>
      <c r="E85" s="23"/>
      <c r="F85" s="195">
        <f>PRODUCT(F83,F84)</f>
        <v>0</v>
      </c>
      <c r="J85" s="29"/>
    </row>
    <row r="86" spans="1:10" s="19" customFormat="1" ht="12.75">
      <c r="A86" s="108" t="s">
        <v>97</v>
      </c>
      <c r="B86" s="22"/>
      <c r="D86" s="23"/>
      <c r="E86" s="23"/>
      <c r="F86" s="196">
        <f>SUM(F83,F85)</f>
        <v>0</v>
      </c>
      <c r="J86" s="29"/>
    </row>
    <row r="87" spans="1:10" s="19" customFormat="1" ht="12.75">
      <c r="A87" s="22"/>
      <c r="B87" s="22"/>
      <c r="D87" s="23"/>
      <c r="E87" s="23"/>
      <c r="F87" s="22"/>
      <c r="J87" s="29"/>
    </row>
    <row r="88" spans="1:12" s="4" customFormat="1" ht="15" customHeight="1">
      <c r="A88" s="228" t="s">
        <v>53</v>
      </c>
      <c r="B88" s="228"/>
      <c r="C88" s="228"/>
      <c r="D88" s="228"/>
      <c r="E88" s="228"/>
      <c r="F88" s="228"/>
      <c r="G88" s="228"/>
      <c r="H88" s="50"/>
      <c r="I88" s="50"/>
      <c r="J88" s="50"/>
      <c r="K88" s="8"/>
      <c r="L88" s="8"/>
    </row>
    <row r="89" spans="1:7" s="8" customFormat="1" ht="26.25" customHeight="1">
      <c r="A89" s="200" t="s">
        <v>98</v>
      </c>
      <c r="B89" s="200" t="s">
        <v>4</v>
      </c>
      <c r="C89" s="200" t="s">
        <v>3</v>
      </c>
      <c r="D89" s="200" t="s">
        <v>20</v>
      </c>
      <c r="E89" s="200" t="s">
        <v>1</v>
      </c>
      <c r="F89" s="200" t="s">
        <v>2</v>
      </c>
      <c r="G89" s="200" t="s">
        <v>46</v>
      </c>
    </row>
    <row r="90" spans="1:9" ht="12.75">
      <c r="A90" s="169">
        <v>401</v>
      </c>
      <c r="B90" s="170" t="s">
        <v>14</v>
      </c>
      <c r="C90" s="181" t="s">
        <v>38</v>
      </c>
      <c r="D90" s="172">
        <v>38.4</v>
      </c>
      <c r="E90" s="173" t="s">
        <v>44</v>
      </c>
      <c r="F90" s="174" t="s">
        <v>12</v>
      </c>
      <c r="G90" s="170" t="s">
        <v>13</v>
      </c>
      <c r="I90" s="57"/>
    </row>
    <row r="91" spans="1:9" ht="12.75">
      <c r="A91" s="175">
        <v>402</v>
      </c>
      <c r="B91" s="176" t="s">
        <v>14</v>
      </c>
      <c r="C91" s="177" t="s">
        <v>39</v>
      </c>
      <c r="D91" s="178">
        <v>24.5</v>
      </c>
      <c r="E91" s="179" t="s">
        <v>45</v>
      </c>
      <c r="F91" s="180" t="s">
        <v>6</v>
      </c>
      <c r="G91" s="176" t="s">
        <v>7</v>
      </c>
      <c r="H91" s="5"/>
      <c r="I91" s="34"/>
    </row>
    <row r="92" spans="1:9" ht="12.75">
      <c r="A92" s="175">
        <v>403</v>
      </c>
      <c r="B92" s="176" t="s">
        <v>14</v>
      </c>
      <c r="C92" s="181" t="s">
        <v>38</v>
      </c>
      <c r="D92" s="178">
        <v>22.1</v>
      </c>
      <c r="E92" s="182" t="s">
        <v>44</v>
      </c>
      <c r="F92" s="183" t="s">
        <v>12</v>
      </c>
      <c r="G92" s="176" t="s">
        <v>103</v>
      </c>
      <c r="I92" s="35"/>
    </row>
    <row r="93" spans="1:9" ht="12.75">
      <c r="A93" s="175">
        <v>404</v>
      </c>
      <c r="B93" s="176" t="s">
        <v>14</v>
      </c>
      <c r="C93" s="184" t="s">
        <v>0</v>
      </c>
      <c r="D93" s="178">
        <v>3.6</v>
      </c>
      <c r="E93" s="182" t="s">
        <v>44</v>
      </c>
      <c r="F93" s="183" t="s">
        <v>12</v>
      </c>
      <c r="G93" s="176" t="s">
        <v>5</v>
      </c>
      <c r="I93" s="38"/>
    </row>
    <row r="94" spans="1:7" ht="12.75">
      <c r="A94" s="175">
        <v>405</v>
      </c>
      <c r="B94" s="176" t="s">
        <v>14</v>
      </c>
      <c r="C94" s="181" t="s">
        <v>105</v>
      </c>
      <c r="D94" s="178">
        <v>5.7</v>
      </c>
      <c r="E94" s="182" t="s">
        <v>44</v>
      </c>
      <c r="F94" s="183" t="s">
        <v>12</v>
      </c>
      <c r="G94" s="176" t="s">
        <v>104</v>
      </c>
    </row>
    <row r="95" spans="1:9" ht="12.75">
      <c r="A95" s="175">
        <v>406</v>
      </c>
      <c r="B95" s="176" t="s">
        <v>14</v>
      </c>
      <c r="C95" s="181" t="s">
        <v>105</v>
      </c>
      <c r="D95" s="178">
        <v>9.5</v>
      </c>
      <c r="E95" s="182" t="s">
        <v>44</v>
      </c>
      <c r="F95" s="183" t="s">
        <v>12</v>
      </c>
      <c r="G95" s="176" t="s">
        <v>104</v>
      </c>
      <c r="I95" s="38"/>
    </row>
    <row r="96" spans="1:9" ht="12.75">
      <c r="A96" s="175">
        <v>407</v>
      </c>
      <c r="B96" s="176" t="s">
        <v>14</v>
      </c>
      <c r="C96" s="185" t="s">
        <v>42</v>
      </c>
      <c r="D96" s="178">
        <v>0.9</v>
      </c>
      <c r="E96" s="186" t="s">
        <v>43</v>
      </c>
      <c r="F96" s="187" t="s">
        <v>15</v>
      </c>
      <c r="G96" s="176" t="s">
        <v>10</v>
      </c>
      <c r="I96" s="39"/>
    </row>
    <row r="97" spans="1:9" ht="12.75">
      <c r="A97" s="175">
        <v>408</v>
      </c>
      <c r="B97" s="176" t="s">
        <v>14</v>
      </c>
      <c r="C97" s="185" t="s">
        <v>42</v>
      </c>
      <c r="D97" s="178">
        <v>1.3</v>
      </c>
      <c r="E97" s="186" t="s">
        <v>43</v>
      </c>
      <c r="F97" s="187" t="s">
        <v>15</v>
      </c>
      <c r="G97" s="176" t="s">
        <v>11</v>
      </c>
      <c r="I97" s="37"/>
    </row>
    <row r="98" spans="1:9" ht="12.75">
      <c r="A98" s="175">
        <v>409</v>
      </c>
      <c r="B98" s="176" t="s">
        <v>14</v>
      </c>
      <c r="C98" s="177" t="s">
        <v>39</v>
      </c>
      <c r="D98" s="178">
        <v>6.5</v>
      </c>
      <c r="E98" s="179" t="s">
        <v>45</v>
      </c>
      <c r="F98" s="180" t="s">
        <v>6</v>
      </c>
      <c r="G98" s="176" t="s">
        <v>7</v>
      </c>
      <c r="I98" s="53"/>
    </row>
    <row r="99" spans="1:9" ht="12.75">
      <c r="A99" s="175">
        <v>303</v>
      </c>
      <c r="B99" s="176" t="s">
        <v>16</v>
      </c>
      <c r="C99" s="184" t="s">
        <v>0</v>
      </c>
      <c r="D99" s="178">
        <v>3.7</v>
      </c>
      <c r="E99" s="186" t="s">
        <v>43</v>
      </c>
      <c r="F99" s="183" t="s">
        <v>12</v>
      </c>
      <c r="G99" s="176" t="s">
        <v>5</v>
      </c>
      <c r="I99" s="36"/>
    </row>
    <row r="100" spans="1:9" ht="12.75">
      <c r="A100" s="175">
        <v>304</v>
      </c>
      <c r="B100" s="176" t="s">
        <v>16</v>
      </c>
      <c r="C100" s="188" t="s">
        <v>110</v>
      </c>
      <c r="D100" s="178">
        <v>8.9</v>
      </c>
      <c r="E100" s="186" t="s">
        <v>43</v>
      </c>
      <c r="F100" s="187" t="s">
        <v>15</v>
      </c>
      <c r="G100" s="176" t="s">
        <v>84</v>
      </c>
      <c r="I100" s="52"/>
    </row>
    <row r="101" spans="1:9" ht="12.75">
      <c r="A101" s="175">
        <v>305</v>
      </c>
      <c r="B101" s="176" t="s">
        <v>16</v>
      </c>
      <c r="C101" s="185" t="s">
        <v>42</v>
      </c>
      <c r="D101" s="178">
        <v>1.6</v>
      </c>
      <c r="E101" s="186" t="s">
        <v>43</v>
      </c>
      <c r="F101" s="187" t="s">
        <v>15</v>
      </c>
      <c r="G101" s="176" t="s">
        <v>85</v>
      </c>
      <c r="I101" s="40"/>
    </row>
    <row r="102" spans="1:9" ht="12.75">
      <c r="A102" s="175">
        <v>306</v>
      </c>
      <c r="B102" s="176" t="s">
        <v>16</v>
      </c>
      <c r="C102" s="189" t="s">
        <v>40</v>
      </c>
      <c r="D102" s="178">
        <v>1.2</v>
      </c>
      <c r="E102" s="182" t="s">
        <v>44</v>
      </c>
      <c r="F102" s="187" t="s">
        <v>15</v>
      </c>
      <c r="G102" s="176" t="s">
        <v>86</v>
      </c>
      <c r="I102" s="41"/>
    </row>
    <row r="103" spans="1:7" ht="12.75">
      <c r="A103" s="175">
        <v>307</v>
      </c>
      <c r="B103" s="176" t="s">
        <v>16</v>
      </c>
      <c r="C103" s="184" t="s">
        <v>0</v>
      </c>
      <c r="D103" s="178">
        <v>18.3</v>
      </c>
      <c r="E103" s="186" t="s">
        <v>43</v>
      </c>
      <c r="F103" s="183" t="s">
        <v>12</v>
      </c>
      <c r="G103" s="176" t="s">
        <v>87</v>
      </c>
    </row>
    <row r="104" spans="1:9" ht="12.75">
      <c r="A104" s="175">
        <v>308</v>
      </c>
      <c r="B104" s="176" t="s">
        <v>16</v>
      </c>
      <c r="C104" s="185" t="s">
        <v>42</v>
      </c>
      <c r="D104" s="178">
        <v>1.7</v>
      </c>
      <c r="E104" s="186" t="s">
        <v>43</v>
      </c>
      <c r="F104" s="187" t="s">
        <v>15</v>
      </c>
      <c r="G104" s="176" t="s">
        <v>88</v>
      </c>
      <c r="I104" s="24"/>
    </row>
    <row r="105" spans="1:9" ht="12.75">
      <c r="A105" s="175">
        <v>309</v>
      </c>
      <c r="B105" s="176" t="s">
        <v>16</v>
      </c>
      <c r="C105" s="185" t="s">
        <v>42</v>
      </c>
      <c r="D105" s="178">
        <v>1.1</v>
      </c>
      <c r="E105" s="186" t="s">
        <v>43</v>
      </c>
      <c r="F105" s="187" t="s">
        <v>15</v>
      </c>
      <c r="G105" s="176" t="s">
        <v>8</v>
      </c>
      <c r="I105" s="25"/>
    </row>
    <row r="106" spans="1:9" ht="12.75">
      <c r="A106" s="175">
        <v>310</v>
      </c>
      <c r="B106" s="176" t="s">
        <v>16</v>
      </c>
      <c r="C106" s="185" t="s">
        <v>42</v>
      </c>
      <c r="D106" s="178">
        <v>1.7</v>
      </c>
      <c r="E106" s="186" t="s">
        <v>43</v>
      </c>
      <c r="F106" s="187" t="s">
        <v>15</v>
      </c>
      <c r="G106" s="176" t="s">
        <v>89</v>
      </c>
      <c r="I106" s="26"/>
    </row>
    <row r="107" spans="1:9" ht="12.75">
      <c r="A107" s="175">
        <v>311</v>
      </c>
      <c r="B107" s="176" t="s">
        <v>16</v>
      </c>
      <c r="C107" s="185" t="s">
        <v>42</v>
      </c>
      <c r="D107" s="178">
        <v>1.1</v>
      </c>
      <c r="E107" s="186" t="s">
        <v>43</v>
      </c>
      <c r="F107" s="187" t="s">
        <v>15</v>
      </c>
      <c r="G107" s="176" t="s">
        <v>9</v>
      </c>
      <c r="I107" s="27"/>
    </row>
    <row r="108" spans="1:9" ht="12.75">
      <c r="A108" s="175">
        <v>313</v>
      </c>
      <c r="B108" s="176" t="s">
        <v>16</v>
      </c>
      <c r="C108" s="177" t="s">
        <v>39</v>
      </c>
      <c r="D108" s="178">
        <v>8.9</v>
      </c>
      <c r="E108" s="179" t="s">
        <v>45</v>
      </c>
      <c r="F108" s="190" t="s">
        <v>19</v>
      </c>
      <c r="G108" s="176" t="s">
        <v>90</v>
      </c>
      <c r="I108" s="28"/>
    </row>
    <row r="109" spans="1:9" ht="12.75">
      <c r="A109" s="175">
        <v>314</v>
      </c>
      <c r="B109" s="176" t="s">
        <v>16</v>
      </c>
      <c r="C109" s="189" t="s">
        <v>40</v>
      </c>
      <c r="D109" s="178">
        <v>13.3</v>
      </c>
      <c r="E109" s="197" t="s">
        <v>113</v>
      </c>
      <c r="F109" s="180" t="s">
        <v>106</v>
      </c>
      <c r="G109" s="176" t="s">
        <v>107</v>
      </c>
      <c r="I109" s="29"/>
    </row>
    <row r="110" spans="1:9" ht="12.75">
      <c r="A110" s="175">
        <v>315</v>
      </c>
      <c r="B110" s="176" t="s">
        <v>16</v>
      </c>
      <c r="C110" s="181" t="s">
        <v>38</v>
      </c>
      <c r="D110" s="178">
        <v>15</v>
      </c>
      <c r="E110" s="186" t="s">
        <v>43</v>
      </c>
      <c r="F110" s="183" t="s">
        <v>12</v>
      </c>
      <c r="G110" s="176" t="s">
        <v>13</v>
      </c>
      <c r="I110" s="30"/>
    </row>
    <row r="111" spans="1:9" s="11" customFormat="1" ht="12.75">
      <c r="A111" s="169">
        <v>316</v>
      </c>
      <c r="B111" s="191" t="s">
        <v>16</v>
      </c>
      <c r="C111" s="171" t="s">
        <v>38</v>
      </c>
      <c r="D111" s="192">
        <v>11.4</v>
      </c>
      <c r="E111" s="193" t="s">
        <v>43</v>
      </c>
      <c r="F111" s="174" t="s">
        <v>12</v>
      </c>
      <c r="G111" s="191" t="s">
        <v>13</v>
      </c>
      <c r="I111" s="25"/>
    </row>
    <row r="112" spans="1:9" ht="12.75">
      <c r="A112" s="169">
        <v>317</v>
      </c>
      <c r="B112" s="170" t="s">
        <v>16</v>
      </c>
      <c r="C112" s="171" t="s">
        <v>38</v>
      </c>
      <c r="D112" s="172">
        <v>77.4</v>
      </c>
      <c r="E112" s="193" t="s">
        <v>43</v>
      </c>
      <c r="F112" s="174" t="s">
        <v>12</v>
      </c>
      <c r="G112" s="170" t="s">
        <v>91</v>
      </c>
      <c r="I112" s="31"/>
    </row>
    <row r="113" spans="1:9" ht="12.75">
      <c r="A113" s="169">
        <v>318</v>
      </c>
      <c r="B113" s="170" t="s">
        <v>16</v>
      </c>
      <c r="C113" s="194" t="s">
        <v>41</v>
      </c>
      <c r="D113" s="172">
        <v>21.5</v>
      </c>
      <c r="E113" s="193" t="s">
        <v>43</v>
      </c>
      <c r="F113" s="174" t="s">
        <v>12</v>
      </c>
      <c r="G113" s="170" t="s">
        <v>92</v>
      </c>
      <c r="I113" s="30"/>
    </row>
    <row r="114" spans="1:9" ht="12.75">
      <c r="A114" s="169">
        <v>319</v>
      </c>
      <c r="B114" s="170" t="s">
        <v>16</v>
      </c>
      <c r="C114" s="194" t="s">
        <v>41</v>
      </c>
      <c r="D114" s="172">
        <v>14.8</v>
      </c>
      <c r="E114" s="193" t="s">
        <v>43</v>
      </c>
      <c r="F114" s="174" t="s">
        <v>12</v>
      </c>
      <c r="G114" s="170" t="s">
        <v>92</v>
      </c>
      <c r="I114" s="32"/>
    </row>
    <row r="115" spans="1:7" ht="12.75">
      <c r="A115" s="169">
        <v>320</v>
      </c>
      <c r="B115" s="170" t="s">
        <v>16</v>
      </c>
      <c r="C115" s="194" t="s">
        <v>41</v>
      </c>
      <c r="D115" s="172">
        <v>15.5</v>
      </c>
      <c r="E115" s="193" t="s">
        <v>43</v>
      </c>
      <c r="F115" s="174" t="s">
        <v>12</v>
      </c>
      <c r="G115" s="170" t="s">
        <v>93</v>
      </c>
    </row>
    <row r="116" spans="1:7" ht="12.75">
      <c r="A116" s="1"/>
      <c r="B116" s="1"/>
      <c r="C116" s="199" t="s">
        <v>112</v>
      </c>
      <c r="D116" s="102">
        <f>SUM(D90:D115)</f>
        <v>329.6</v>
      </c>
      <c r="E116" s="18"/>
      <c r="F116" s="1"/>
      <c r="G116" s="2"/>
    </row>
    <row r="117" spans="3:4" ht="12.75">
      <c r="C117" s="6"/>
      <c r="D117"/>
    </row>
    <row r="118" spans="1:13" s="61" customFormat="1" ht="15" customHeight="1">
      <c r="A118" s="33"/>
      <c r="B118" s="58"/>
      <c r="C118" s="59"/>
      <c r="D118" s="59"/>
      <c r="E118" s="59"/>
      <c r="F118" s="60"/>
      <c r="G118" s="59"/>
      <c r="H118" s="59"/>
      <c r="I118" s="59"/>
      <c r="J118" s="59"/>
      <c r="K118" s="59"/>
      <c r="L118" s="59"/>
      <c r="M118" s="59"/>
    </row>
    <row r="119" spans="1:13" s="49" customFormat="1" ht="12.75">
      <c r="A119" s="16"/>
      <c r="B119" s="12"/>
      <c r="C119" s="12"/>
      <c r="D119" s="12"/>
      <c r="E119" s="12"/>
      <c r="F119" s="13"/>
      <c r="G119" s="62"/>
      <c r="H119" s="62"/>
      <c r="I119" s="62"/>
      <c r="J119" s="62"/>
      <c r="K119" s="62"/>
      <c r="L119" s="62"/>
      <c r="M119" s="62"/>
    </row>
    <row r="120" spans="1:13" s="49" customFormat="1" ht="12.75">
      <c r="A120" s="16"/>
      <c r="B120" s="12"/>
      <c r="C120" s="12"/>
      <c r="D120" s="12"/>
      <c r="E120" s="12"/>
      <c r="F120" s="13"/>
      <c r="G120" s="62"/>
      <c r="H120" s="62"/>
      <c r="I120" s="62"/>
      <c r="J120" s="62"/>
      <c r="K120" s="62"/>
      <c r="L120" s="62"/>
      <c r="M120" s="62"/>
    </row>
    <row r="121" spans="1:13" s="49" customFormat="1" ht="12.75">
      <c r="A121" s="16"/>
      <c r="B121" s="12"/>
      <c r="C121" s="12"/>
      <c r="D121" s="12"/>
      <c r="E121" s="12"/>
      <c r="F121" s="13"/>
      <c r="G121" s="62"/>
      <c r="H121" s="62"/>
      <c r="I121" s="62"/>
      <c r="J121" s="62"/>
      <c r="K121" s="62"/>
      <c r="L121" s="62"/>
      <c r="M121" s="62"/>
    </row>
    <row r="122" spans="1:13" s="49" customFormat="1" ht="12.75">
      <c r="A122" s="17"/>
      <c r="B122" s="63"/>
      <c r="C122" s="63"/>
      <c r="D122" s="63"/>
      <c r="E122" s="63"/>
      <c r="F122" s="64"/>
      <c r="G122" s="62"/>
      <c r="H122" s="62"/>
      <c r="I122" s="62"/>
      <c r="J122" s="62"/>
      <c r="K122" s="62"/>
      <c r="L122" s="62"/>
      <c r="M122" s="62"/>
    </row>
    <row r="123" spans="1:13" ht="12.75">
      <c r="A123" s="17"/>
      <c r="B123" s="14"/>
      <c r="C123" s="14"/>
      <c r="D123" s="14"/>
      <c r="E123" s="14"/>
      <c r="F123" s="15"/>
      <c r="G123" s="10"/>
      <c r="H123" s="10"/>
      <c r="I123" s="10"/>
      <c r="J123" s="10"/>
      <c r="K123" s="10"/>
      <c r="L123" s="10"/>
      <c r="M123" s="10"/>
    </row>
    <row r="124" spans="3:4" ht="12.75">
      <c r="C124" s="3"/>
      <c r="D124" s="7"/>
    </row>
    <row r="127" ht="12.75">
      <c r="D127" s="9"/>
    </row>
    <row r="128" ht="12.75">
      <c r="D128" s="9"/>
    </row>
    <row r="129" ht="12.75">
      <c r="D129" s="9"/>
    </row>
  </sheetData>
  <sheetProtection password="8072" sheet="1" selectLockedCells="1"/>
  <autoFilter ref="A89:G116"/>
  <mergeCells count="64">
    <mergeCell ref="D57:E57"/>
    <mergeCell ref="D77:E78"/>
    <mergeCell ref="A1:H1"/>
    <mergeCell ref="A3:H3"/>
    <mergeCell ref="A4:H4"/>
    <mergeCell ref="A6:A7"/>
    <mergeCell ref="C5:D5"/>
    <mergeCell ref="B6:B7"/>
    <mergeCell ref="C6:C7"/>
    <mergeCell ref="D6:D7"/>
    <mergeCell ref="A88:G88"/>
    <mergeCell ref="D79:E79"/>
    <mergeCell ref="D80:E80"/>
    <mergeCell ref="D83:E83"/>
    <mergeCell ref="A82:C82"/>
    <mergeCell ref="A80:C80"/>
    <mergeCell ref="F79:F82"/>
    <mergeCell ref="D42:E42"/>
    <mergeCell ref="D47:E47"/>
    <mergeCell ref="A37:F37"/>
    <mergeCell ref="A38:F38"/>
    <mergeCell ref="A23:D23"/>
    <mergeCell ref="A43:F43"/>
    <mergeCell ref="F44:F45"/>
    <mergeCell ref="F52:F53"/>
    <mergeCell ref="F77:F78"/>
    <mergeCell ref="A83:C83"/>
    <mergeCell ref="D55:E55"/>
    <mergeCell ref="D56:E56"/>
    <mergeCell ref="D81:E81"/>
    <mergeCell ref="D82:E82"/>
    <mergeCell ref="F71:F73"/>
    <mergeCell ref="A73:D73"/>
    <mergeCell ref="A67:F67"/>
    <mergeCell ref="A68:F68"/>
    <mergeCell ref="D52:E53"/>
    <mergeCell ref="F40:F41"/>
    <mergeCell ref="A40:A41"/>
    <mergeCell ref="C40:C41"/>
    <mergeCell ref="C44:C45"/>
    <mergeCell ref="C52:C53"/>
    <mergeCell ref="D46:E46"/>
    <mergeCell ref="D48:E48"/>
    <mergeCell ref="D49:E49"/>
    <mergeCell ref="A77:C78"/>
    <mergeCell ref="B40:B41"/>
    <mergeCell ref="B52:B53"/>
    <mergeCell ref="D54:E54"/>
    <mergeCell ref="D44:E45"/>
    <mergeCell ref="A44:A45"/>
    <mergeCell ref="B44:B45"/>
    <mergeCell ref="A75:F75"/>
    <mergeCell ref="A52:A53"/>
    <mergeCell ref="A50:E50"/>
    <mergeCell ref="A51:F51"/>
    <mergeCell ref="A39:F39"/>
    <mergeCell ref="A8:A9"/>
    <mergeCell ref="B8:B9"/>
    <mergeCell ref="C8:C9"/>
    <mergeCell ref="D8:D9"/>
    <mergeCell ref="A13:A14"/>
    <mergeCell ref="A11:A12"/>
    <mergeCell ref="B11:B12"/>
    <mergeCell ref="D40:E4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Kalina</dc:creator>
  <cp:keywords/>
  <dc:description/>
  <cp:lastModifiedBy>Uživatel</cp:lastModifiedBy>
  <cp:lastPrinted>2016-08-17T12:00:27Z</cp:lastPrinted>
  <dcterms:created xsi:type="dcterms:W3CDTF">2012-04-02T08:50:29Z</dcterms:created>
  <dcterms:modified xsi:type="dcterms:W3CDTF">2020-11-24T11:15:10Z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1</vt:lpwstr>
  </property>
  <property fmtid="{D5CDD505-2E9C-101B-9397-08002B2CF9AE}" pid="3" name="Povinny">
    <vt:lpwstr>1</vt:lpwstr>
  </property>
  <property fmtid="{D5CDD505-2E9C-101B-9397-08002B2CF9AE}" pid="4" name="TypVZ">
    <vt:lpwstr/>
  </property>
  <property fmtid="{D5CDD505-2E9C-101B-9397-08002B2CF9AE}" pid="5" name="PripominkoveRizeni">
    <vt:lpwstr>1</vt:lpwstr>
  </property>
</Properties>
</file>