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Veřejné zakázky\Otevřené nadlimitní řízení\VZ46_2020 - Bezhotovostní odběr pohonných hmot pro Český rozhlas formou platebních - palivových karet\Zadávací dokumentace\"/>
    </mc:Choice>
  </mc:AlternateContent>
  <bookViews>
    <workbookView xWindow="0" yWindow="0" windowWidth="28800" windowHeight="12135"/>
  </bookViews>
  <sheets>
    <sheet name="VÝPOČET NABÍDKOVÉ CENY_USD" sheetId="1" r:id="rId1"/>
  </sheets>
  <definedNames>
    <definedName name="_xlnm.Print_Area" localSheetId="0">'VÝPOČET NABÍDKOVÉ CENY_USD'!$A$1:$N$39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1" l="1"/>
  <c r="C6" i="1" l="1"/>
  <c r="C12" i="1" s="1"/>
  <c r="C5" i="1"/>
  <c r="D5" i="1" s="1"/>
  <c r="C10" i="1" l="1"/>
  <c r="C14" i="1" s="1"/>
  <c r="D10" i="1"/>
  <c r="E5" i="1"/>
  <c r="E10" i="1" s="1"/>
  <c r="D6" i="1"/>
  <c r="D12" i="1" s="1"/>
  <c r="E6" i="1" l="1"/>
  <c r="E12" i="1" s="1"/>
  <c r="E14" i="1" s="1"/>
  <c r="D14" i="1"/>
</calcChain>
</file>

<file path=xl/sharedStrings.xml><?xml version="1.0" encoding="utf-8"?>
<sst xmlns="http://schemas.openxmlformats.org/spreadsheetml/2006/main" count="43" uniqueCount="40">
  <si>
    <t>Nabídková cena NC za 1 litr bez DPH v Kč*</t>
  </si>
  <si>
    <t>Výše DPH 21% v Kč</t>
  </si>
  <si>
    <t>Cena včetně DPH v Kč</t>
  </si>
  <si>
    <t>Pevně stanovená položka IP (inline prémie) v USD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</si>
  <si>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</si>
  <si>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</si>
  <si>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</si>
  <si>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</si>
  <si>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</si>
  <si>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100 000 litrů</t>
  </si>
  <si>
    <t>benzínu Natural 95</t>
  </si>
  <si>
    <t>350 000 litrů</t>
  </si>
  <si>
    <t>nafty motorové</t>
  </si>
  <si>
    <t>Celkem</t>
  </si>
  <si>
    <t>ZADÁNÍ HODNOT PRO VÝPOČET</t>
  </si>
  <si>
    <t>Natural 95:</t>
  </si>
  <si>
    <t>PT - Natural 95</t>
  </si>
  <si>
    <t>PT - nafta motorová</t>
  </si>
  <si>
    <t>KT</t>
  </si>
  <si>
    <t>SPD - Natural 95</t>
  </si>
  <si>
    <t>SPD - nafta motorová</t>
  </si>
  <si>
    <t>Červené pole představuje celkovou nabídkovou cenu účastníka v Kč bez DPH</t>
  </si>
  <si>
    <t>VZOREC PRO VÝPOČET NABÍDKOVÉ CENY</t>
  </si>
  <si>
    <t>Nabídková cena bude stanovena dle následujícího vzorce:</t>
  </si>
  <si>
    <t>NC = (PT + IP uchazeče) x KT x DR / 1000 + SPD</t>
  </si>
  <si>
    <r>
      <t xml:space="preserve">NC </t>
    </r>
    <r>
      <rPr>
        <sz val="11"/>
        <color theme="1"/>
        <rFont val="Calibri"/>
        <family val="2"/>
        <charset val="238"/>
        <scheme val="minor"/>
      </rPr>
      <t>je nabídková cena za 1 litr benzínu / 1 litr nafty (bez DPH),</t>
    </r>
  </si>
  <si>
    <r>
      <t xml:space="preserve">IP </t>
    </r>
    <r>
      <rPr>
        <sz val="11"/>
        <color theme="1"/>
        <rFont val="Calibri"/>
        <family val="2"/>
        <charset val="238"/>
        <scheme val="minor"/>
      </rPr>
      <t>je prémium tuzemského trhu v USD za 1 t paliva představující náklady na zpracování produktu, doplnění biosložkou,</t>
    </r>
  </si>
  <si>
    <t>obchodní marži dodavatele, náklady na dopravu zboží z rafinerie do místa výdeje i náklady na nutnou rekonstrukci stojanů</t>
  </si>
  <si>
    <t>a autorizačních zařízení a další náklady související s provozováním čerpacích stanic a administrativními úkony uchazeče,</t>
  </si>
  <si>
    <r>
      <t xml:space="preserve">DR </t>
    </r>
    <r>
      <rPr>
        <sz val="11"/>
        <color theme="1"/>
        <rFont val="Calibri"/>
        <family val="2"/>
        <charset val="238"/>
        <scheme val="minor"/>
      </rPr>
      <t xml:space="preserve">je referenční hustota (koeficient), </t>
    </r>
    <r>
      <rPr>
        <b/>
        <sz val="11"/>
        <color theme="1"/>
        <rFont val="Calibri"/>
        <family val="2"/>
        <charset val="238"/>
        <scheme val="minor"/>
      </rPr>
      <t>Natural 95= 0,755 kg/m3, nafta= 0,845 kg/m3</t>
    </r>
  </si>
  <si>
    <r>
      <t xml:space="preserve">SPD </t>
    </r>
    <r>
      <rPr>
        <sz val="11"/>
        <color theme="1"/>
        <rFont val="Calibri"/>
        <family val="2"/>
        <charset val="238"/>
        <scheme val="minor"/>
      </rPr>
      <t xml:space="preserve">je spotřební daň, </t>
    </r>
    <r>
      <rPr>
        <b/>
        <sz val="11"/>
        <color theme="1"/>
        <rFont val="Calibri"/>
        <family val="2"/>
        <charset val="238"/>
        <scheme val="minor"/>
      </rPr>
      <t>Natural 95= 12,84 Kč bez DPH, nafta= 10,95 Kč bez DPH</t>
    </r>
    <r>
      <rPr>
        <sz val="8"/>
        <color theme="1"/>
        <rFont val="Calibri"/>
        <family val="2"/>
        <charset val="238"/>
        <scheme val="minor"/>
      </rPr>
      <t> </t>
    </r>
  </si>
  <si>
    <t xml:space="preserve"> Příloha č. 4.2 - Tabulka pro výpočet nabídkové ceny - část 2 VZ</t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</si>
  <si>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Natural 95 = 12,84 Kč bez DPH</t>
    </r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</si>
  <si>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nafta = 10,95 Kč bez DPH</t>
    </r>
    <r>
      <rPr>
        <sz val="8"/>
        <rFont val="Calibri"/>
        <family val="2"/>
        <charset val="238"/>
        <scheme val="minor"/>
      </rPr>
      <t> </t>
    </r>
  </si>
  <si>
    <t>Kurzy ČNB</t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</si>
  <si>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</t>
    </r>
    <r>
      <rPr>
        <b/>
        <sz val="11"/>
        <rFont val="Calibri"/>
        <family val="2"/>
        <charset val="238"/>
        <scheme val="minor"/>
      </rPr>
      <t>kurzů Kč/USD vydaných ČNB za týden 12.–16. 10. 2020</t>
    </r>
    <r>
      <rPr>
        <sz val="11"/>
        <rFont val="Calibri"/>
        <family val="2"/>
        <charset val="238"/>
        <scheme val="minor"/>
      </rPr>
      <t>,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</si>
  <si>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 xml:space="preserve">Platts Barges FOB Rotterdam Mean z týdne 12.–16. 10. 2020 v USD, </t>
    </r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</si>
  <si>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kurzů Kč/USD vydaných ČNB za předcházející týden 12.-16. 10. 2020, </t>
    </r>
    <r>
      <rPr>
        <b/>
        <sz val="11"/>
        <rFont val="Calibri"/>
        <family val="2"/>
        <charset val="238"/>
        <scheme val="minor"/>
      </rPr>
      <t>KT = 25,466 Kč/USD</t>
    </r>
    <r>
      <rPr>
        <sz val="8"/>
        <rFont val="Calibri"/>
        <family val="2"/>
        <charset val="238"/>
        <scheme val="minor"/>
      </rPr>
      <t> 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</si>
  <si>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>je aritmetický průměr všech uveřejněných denních kotací Platts Barges FOB, Rotterdam Mean z předešlého týdne</t>
    </r>
    <r>
      <rPr>
        <b/>
        <sz val="11"/>
        <color theme="1"/>
        <rFont val="Calibri"/>
        <family val="2"/>
        <charset val="238"/>
        <scheme val="minor"/>
      </rPr>
      <t xml:space="preserve"> 12.-16. 10. 2020 v USD</t>
    </r>
  </si>
  <si>
    <t>Jednotková nabídková cena v Kč stanovená pro 42. kaledndářní týden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</si>
</sst>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24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1" fillId="4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164" fontId="12" fillId="0" borderId="2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2" fontId="19" fillId="0" borderId="24" xfId="0" applyNumberFormat="1" applyFont="1" applyBorder="1"/>
    <xf numFmtId="0" fontId="1" fillId="0" borderId="25" xfId="0" applyFont="1" applyBorder="1"/>
    <xf numFmtId="14" fontId="0" fillId="0" borderId="24" xfId="0" applyNumberFormat="1" applyBorder="1"/>
    <xf numFmtId="0" fontId="0" fillId="0" borderId="24" xfId="0" applyBorder="1"/>
    <xf numFmtId="164" fontId="5" fillId="0" borderId="14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6" fillId="3" borderId="24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4" zoomScaleNormal="100" workbookViewId="0">
      <selection activeCell="F6" sqref="F6"/>
    </sheetView>
  </sheetViews>
  <sheetFormatPr defaultRowHeight="15" x14ac:dyDescent="0.25"/>
  <cols>
    <col min="1" max="1" width="3.42578125" customWidth="1"/>
    <col min="2" max="6" width="29.42578125" customWidth="1"/>
    <col min="11" max="11" width="14.140625" customWidth="1"/>
    <col min="12" max="12" width="14.42578125" customWidth="1"/>
  </cols>
  <sheetData>
    <row r="1" spans="2:6" ht="14.1" customHeight="1" x14ac:dyDescent="0.25"/>
    <row r="2" spans="2:6" ht="18" x14ac:dyDescent="0.25">
      <c r="B2" s="1" t="s">
        <v>31</v>
      </c>
    </row>
    <row r="3" spans="2:6" ht="14.1" customHeight="1" thickBot="1" x14ac:dyDescent="0.3">
      <c r="B3" s="2"/>
    </row>
    <row r="4" spans="2:6" ht="39" thickBot="1" x14ac:dyDescent="0.3">
      <c r="B4" s="3" t="s">
        <v>39</v>
      </c>
      <c r="C4" s="4" t="s">
        <v>0</v>
      </c>
      <c r="D4" s="4" t="s">
        <v>1</v>
      </c>
      <c r="E4" s="4" t="s">
        <v>2</v>
      </c>
      <c r="F4" s="5" t="s">
        <v>3</v>
      </c>
    </row>
    <row r="5" spans="2:6" ht="15.75" thickBot="1" x14ac:dyDescent="0.3">
      <c r="B5" s="6" t="s">
        <v>4</v>
      </c>
      <c r="C5" s="26">
        <f>(C20+F5)*$C$22*0.755/1000+C23</f>
        <v>12.84</v>
      </c>
      <c r="D5" s="26">
        <f>C5*0.21</f>
        <v>2.6963999999999997</v>
      </c>
      <c r="E5" s="26">
        <f>C5+D5</f>
        <v>15.5364</v>
      </c>
      <c r="F5" s="41">
        <v>0</v>
      </c>
    </row>
    <row r="6" spans="2:6" ht="15.75" thickBot="1" x14ac:dyDescent="0.3">
      <c r="B6" s="7" t="s">
        <v>5</v>
      </c>
      <c r="C6" s="27">
        <f>(C21+F6)*$C$22*0.845/1000+C24</f>
        <v>10.95</v>
      </c>
      <c r="D6" s="27">
        <f>C6*0.21</f>
        <v>2.2994999999999997</v>
      </c>
      <c r="E6" s="27">
        <f>C6+D6</f>
        <v>13.249499999999999</v>
      </c>
      <c r="F6" s="42">
        <v>0</v>
      </c>
    </row>
    <row r="7" spans="2:6" s="10" customFormat="1" x14ac:dyDescent="0.25">
      <c r="B7" s="8" t="s">
        <v>6</v>
      </c>
      <c r="C7" s="9"/>
      <c r="D7" s="9"/>
      <c r="E7" s="9"/>
      <c r="F7" s="9"/>
    </row>
    <row r="8" spans="2:6" ht="15.75" thickBot="1" x14ac:dyDescent="0.3"/>
    <row r="9" spans="2:6" ht="16.5" thickTop="1" thickBot="1" x14ac:dyDescent="0.3">
      <c r="B9" s="11" t="s">
        <v>7</v>
      </c>
      <c r="C9" s="12" t="s">
        <v>8</v>
      </c>
      <c r="D9" s="12" t="s">
        <v>1</v>
      </c>
      <c r="E9" s="13" t="s">
        <v>2</v>
      </c>
    </row>
    <row r="10" spans="2:6" x14ac:dyDescent="0.25">
      <c r="B10" s="14" t="s">
        <v>9</v>
      </c>
      <c r="C10" s="35">
        <f>C5*100000</f>
        <v>1284000</v>
      </c>
      <c r="D10" s="35">
        <f>D5*100000</f>
        <v>269639.99999999994</v>
      </c>
      <c r="E10" s="37">
        <f>E5*100000</f>
        <v>1553640</v>
      </c>
    </row>
    <row r="11" spans="2:6" ht="15.75" thickBot="1" x14ac:dyDescent="0.3">
      <c r="B11" s="15" t="s">
        <v>10</v>
      </c>
      <c r="C11" s="36"/>
      <c r="D11" s="36"/>
      <c r="E11" s="38"/>
    </row>
    <row r="12" spans="2:6" x14ac:dyDescent="0.25">
      <c r="B12" s="14" t="s">
        <v>11</v>
      </c>
      <c r="C12" s="35">
        <f>C6*350000</f>
        <v>3832499.9999999995</v>
      </c>
      <c r="D12" s="35">
        <f>D6*350000</f>
        <v>804824.99999999988</v>
      </c>
      <c r="E12" s="37">
        <f>E6*350000</f>
        <v>4637325</v>
      </c>
    </row>
    <row r="13" spans="2:6" ht="15.75" thickBot="1" x14ac:dyDescent="0.3">
      <c r="B13" s="16" t="s">
        <v>12</v>
      </c>
      <c r="C13" s="39"/>
      <c r="D13" s="39"/>
      <c r="E13" s="40"/>
    </row>
    <row r="14" spans="2:6" ht="17.25" thickTop="1" thickBot="1" x14ac:dyDescent="0.3">
      <c r="B14" s="17" t="s">
        <v>13</v>
      </c>
      <c r="C14" s="23">
        <f>SUM(C10:C13)</f>
        <v>5116500</v>
      </c>
      <c r="D14" s="24">
        <f t="shared" ref="D14:E14" si="0">SUM(D10:D13)</f>
        <v>1074464.9999999998</v>
      </c>
      <c r="E14" s="25">
        <f t="shared" si="0"/>
        <v>6190965</v>
      </c>
    </row>
    <row r="15" spans="2:6" ht="15.75" thickTop="1" x14ac:dyDescent="0.25">
      <c r="B15" s="18" t="s">
        <v>21</v>
      </c>
    </row>
    <row r="17" spans="2:12" ht="18" x14ac:dyDescent="0.25">
      <c r="B17" s="1" t="s">
        <v>14</v>
      </c>
    </row>
    <row r="18" spans="2:12" ht="7.5" customHeight="1" x14ac:dyDescent="0.25">
      <c r="B18" s="19"/>
    </row>
    <row r="19" spans="2:12" ht="18" x14ac:dyDescent="0.25">
      <c r="B19" s="20" t="s">
        <v>15</v>
      </c>
    </row>
    <row r="20" spans="2:12" ht="15.75" x14ac:dyDescent="0.25">
      <c r="B20" s="21" t="s">
        <v>16</v>
      </c>
      <c r="C20" s="43"/>
      <c r="D20" s="22" t="s">
        <v>38</v>
      </c>
    </row>
    <row r="21" spans="2:12" ht="15.75" x14ac:dyDescent="0.25">
      <c r="B21" s="21" t="s">
        <v>17</v>
      </c>
      <c r="C21" s="43"/>
      <c r="D21" s="22" t="s">
        <v>38</v>
      </c>
    </row>
    <row r="22" spans="2:12" ht="15.75" x14ac:dyDescent="0.25">
      <c r="B22" s="21" t="s">
        <v>18</v>
      </c>
      <c r="C22" s="31">
        <v>22.989599999999999</v>
      </c>
      <c r="D22" s="29" t="s">
        <v>37</v>
      </c>
      <c r="K22" t="s">
        <v>34</v>
      </c>
    </row>
    <row r="23" spans="2:12" ht="15.75" x14ac:dyDescent="0.25">
      <c r="B23" s="21" t="s">
        <v>19</v>
      </c>
      <c r="C23" s="31">
        <v>12.84</v>
      </c>
      <c r="D23" s="29" t="s">
        <v>32</v>
      </c>
      <c r="K23" s="33">
        <v>44116</v>
      </c>
      <c r="L23" s="34">
        <v>23.029</v>
      </c>
    </row>
    <row r="24" spans="2:12" ht="15.75" x14ac:dyDescent="0.25">
      <c r="B24" s="21" t="s">
        <v>20</v>
      </c>
      <c r="C24" s="31">
        <v>10.95</v>
      </c>
      <c r="D24" s="29" t="s">
        <v>33</v>
      </c>
      <c r="K24" s="33">
        <v>44117</v>
      </c>
      <c r="L24" s="34">
        <v>23.212</v>
      </c>
    </row>
    <row r="25" spans="2:12" ht="18" x14ac:dyDescent="0.25">
      <c r="B25" s="20"/>
      <c r="D25" s="22"/>
      <c r="K25" s="33">
        <v>44118</v>
      </c>
      <c r="L25" s="34">
        <v>23.244</v>
      </c>
    </row>
    <row r="26" spans="2:12" x14ac:dyDescent="0.25">
      <c r="B26" s="22"/>
      <c r="K26" s="33">
        <v>44119</v>
      </c>
      <c r="L26" s="34">
        <v>23.375</v>
      </c>
    </row>
    <row r="27" spans="2:12" ht="18" x14ac:dyDescent="0.25">
      <c r="B27" s="1" t="s">
        <v>22</v>
      </c>
      <c r="K27" s="33">
        <v>44120</v>
      </c>
      <c r="L27" s="34">
        <v>23.231999999999999</v>
      </c>
    </row>
    <row r="28" spans="2:12" ht="20.25" x14ac:dyDescent="0.25">
      <c r="B28" s="19"/>
      <c r="L28" s="32">
        <f>AVERAGE(L23:L27)</f>
        <v>23.218399999999999</v>
      </c>
    </row>
    <row r="29" spans="2:12" x14ac:dyDescent="0.25">
      <c r="B29" s="28" t="s">
        <v>23</v>
      </c>
    </row>
    <row r="30" spans="2:12" ht="18" x14ac:dyDescent="0.25">
      <c r="B30" s="20" t="s">
        <v>24</v>
      </c>
    </row>
    <row r="32" spans="2:12" x14ac:dyDescent="0.25">
      <c r="B32" s="22" t="s">
        <v>25</v>
      </c>
    </row>
    <row r="33" spans="2:2" x14ac:dyDescent="0.25">
      <c r="B33" s="22" t="s">
        <v>36</v>
      </c>
    </row>
    <row r="34" spans="2:2" x14ac:dyDescent="0.25">
      <c r="B34" s="22" t="s">
        <v>26</v>
      </c>
    </row>
    <row r="35" spans="2:2" x14ac:dyDescent="0.25">
      <c r="B35" s="28" t="s">
        <v>27</v>
      </c>
    </row>
    <row r="36" spans="2:2" x14ac:dyDescent="0.25">
      <c r="B36" s="28" t="s">
        <v>28</v>
      </c>
    </row>
    <row r="37" spans="2:2" x14ac:dyDescent="0.25">
      <c r="B37" s="29" t="s">
        <v>35</v>
      </c>
    </row>
    <row r="38" spans="2:2" x14ac:dyDescent="0.25">
      <c r="B38" s="22" t="s">
        <v>29</v>
      </c>
    </row>
    <row r="39" spans="2:2" x14ac:dyDescent="0.25">
      <c r="B39" s="22" t="s">
        <v>30</v>
      </c>
    </row>
    <row r="40" spans="2:2" x14ac:dyDescent="0.25">
      <c r="B40" s="30"/>
    </row>
    <row r="41" spans="2:2" x14ac:dyDescent="0.25">
      <c r="B41" s="30"/>
    </row>
  </sheetData>
  <sheetProtection algorithmName="SHA-512" hashValue="7dBFHECCKeSG+vCvhFAU3kTenWw4rwX9XCLBy98+Ah5jyaGUyMWAV90SOpHUFDRpDUn4JPtemdn9k7A8o4OHDg==" saltValue="ZuUNR6Wfb1pi25NQjGZbKw==" spinCount="100000" sheet="1" objects="1" scenarios="1" selectLockedCells="1"/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 NABÍDKOVÉ CENY_USD</vt:lpstr>
      <vt:lpstr>'VÝPOČET NABÍDKOVÉ CENY_USD'!Oblast_tisku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2020-09-29T09:19:23Z</dcterms:created>
  <dcterms:modified xsi:type="dcterms:W3CDTF">2020-10-23T11:56:58Z</dcterms:modified>
</cp:coreProperties>
</file>