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" yWindow="108" windowWidth="19200" windowHeight="13056" tabRatio="564" activeTab="1"/>
  </bookViews>
  <sheets>
    <sheet name="Zkoušky + Rekapitulace" sheetId="4" r:id="rId1"/>
    <sheet name="PZTS ČRo ČB" sheetId="1" r:id="rId2"/>
    <sheet name="Dodávka FIDES-PCO PČR" sheetId="2" r:id="rId3"/>
  </sheets>
  <externalReferences>
    <externalReference r:id="rId4"/>
  </externalReferences>
  <definedNames>
    <definedName name="__MAIN__">'PZTS ČRo ČB'!$A$1:$CG$1756</definedName>
    <definedName name="__MAIN2__">#REF!</definedName>
    <definedName name="__MAIN3__">#REF!</definedName>
    <definedName name="__T0__">'PZTS ČRo ČB'!$A$1:$F$1756</definedName>
    <definedName name="__T1__" localSheetId="2">[1]Zakazka!#REF!</definedName>
    <definedName name="__T1__">'PZTS ČRo ČB'!#REF!</definedName>
    <definedName name="__T2__" localSheetId="2">[1]Zakazka!#REF!</definedName>
    <definedName name="__T2__">'PZTS ČRo ČB'!#REF!</definedName>
    <definedName name="__T3__" localSheetId="2">[1]Zakazka!#REF!</definedName>
    <definedName name="__T3__">'PZTS ČRo ČB'!#REF!</definedName>
    <definedName name="__T4__" localSheetId="2">[1]Zakazka!#REF!</definedName>
    <definedName name="__T4__">'PZTS ČRo ČB'!#REF!</definedName>
    <definedName name="__T5__" localSheetId="2">[1]Zakazka!#REF!</definedName>
    <definedName name="__T5__">'PZTS ČRo ČB'!#REF!</definedName>
    <definedName name="__TE0__">#REF!</definedName>
    <definedName name="__TE1__">#REF!</definedName>
    <definedName name="__TR0__">#REF!</definedName>
    <definedName name="__TR1__">#REF!</definedName>
    <definedName name="__TR2__">#REF!</definedName>
    <definedName name="__TR3__">#REF!</definedName>
    <definedName name="__TR4__">#REF!</definedName>
    <definedName name="Excel_BuiltIn_Print_Titles" localSheetId="1">'PZTS ČRo ČB'!#REF!</definedName>
    <definedName name="_xlnm.Print_Area" localSheetId="0">'Zkoušky + Rekapitulace'!$A$1:$F$2</definedName>
  </definedNames>
  <calcPr calcId="145621" iterateCount="1"/>
</workbook>
</file>

<file path=xl/calcChain.xml><?xml version="1.0" encoding="utf-8"?>
<calcChain xmlns="http://schemas.openxmlformats.org/spreadsheetml/2006/main">
  <c r="F20" i="4" l="1"/>
  <c r="F17" i="4"/>
  <c r="F16" i="4"/>
  <c r="F5" i="4" l="1"/>
  <c r="F7" i="4" l="1"/>
  <c r="F18" i="4" s="1"/>
  <c r="F19" i="4" s="1"/>
  <c r="F21" i="4" s="1"/>
  <c r="F8" i="4"/>
  <c r="F54" i="1"/>
  <c r="F53" i="1"/>
  <c r="F52" i="1"/>
  <c r="F51" i="1"/>
  <c r="F50" i="1"/>
  <c r="F49" i="1"/>
  <c r="F48" i="1"/>
  <c r="F47" i="1"/>
  <c r="F46" i="1"/>
  <c r="F23" i="1"/>
  <c r="A6" i="1"/>
  <c r="F57" i="1"/>
  <c r="F56" i="1"/>
  <c r="F55" i="1"/>
  <c r="I25" i="2"/>
  <c r="I26" i="2" s="1"/>
  <c r="I22" i="2"/>
  <c r="J22" i="2"/>
  <c r="I21" i="2"/>
  <c r="J21" i="2" s="1"/>
  <c r="I20" i="2"/>
  <c r="J20" i="2"/>
  <c r="I19" i="2"/>
  <c r="J19" i="2" s="1"/>
  <c r="I18" i="2"/>
  <c r="J18" i="2"/>
  <c r="I15" i="2"/>
  <c r="J15" i="2"/>
  <c r="I14" i="2"/>
  <c r="J14" i="2"/>
  <c r="J16" i="2" s="1"/>
  <c r="I13" i="2"/>
  <c r="J13" i="2"/>
  <c r="I10" i="2"/>
  <c r="J10" i="2" s="1"/>
  <c r="J11" i="2" s="1"/>
  <c r="I7" i="2"/>
  <c r="J7" i="2"/>
  <c r="I6" i="2"/>
  <c r="J6" i="2" s="1"/>
  <c r="J8" i="2" s="1"/>
  <c r="I5" i="2"/>
  <c r="J5" i="2"/>
  <c r="F37" i="1"/>
  <c r="F6" i="1"/>
  <c r="F8" i="1"/>
  <c r="F7" i="1"/>
  <c r="F45" i="1"/>
  <c r="F44" i="1"/>
  <c r="F43" i="1"/>
  <c r="F42" i="1"/>
  <c r="F41" i="1"/>
  <c r="F40" i="1"/>
  <c r="F39" i="1"/>
  <c r="F38" i="1"/>
  <c r="F58" i="1" s="1"/>
  <c r="F36" i="1"/>
  <c r="F28" i="1"/>
  <c r="F29" i="1"/>
  <c r="F30" i="1"/>
  <c r="F31" i="1"/>
  <c r="F32" i="1"/>
  <c r="F27" i="1"/>
  <c r="F22" i="1"/>
  <c r="F11" i="1"/>
  <c r="F9" i="1"/>
  <c r="F10" i="1"/>
  <c r="F12" i="1"/>
  <c r="F13" i="1"/>
  <c r="F14" i="1"/>
  <c r="F15" i="1"/>
  <c r="F16" i="1"/>
  <c r="F17" i="1"/>
  <c r="F18" i="1"/>
  <c r="F19" i="1"/>
  <c r="F20" i="1"/>
  <c r="F21" i="1"/>
  <c r="J25" i="2"/>
  <c r="J26" i="2" s="1"/>
  <c r="I16" i="2"/>
  <c r="I23" i="2"/>
  <c r="E33" i="1"/>
  <c r="F33" i="1" s="1"/>
  <c r="E24" i="1"/>
  <c r="F24" i="1" s="1"/>
  <c r="F25" i="1" s="1"/>
  <c r="F9" i="4" l="1"/>
  <c r="J23" i="2"/>
  <c r="J27" i="2" s="1"/>
  <c r="I8" i="2"/>
  <c r="I27" i="2" s="1"/>
  <c r="I11" i="2"/>
  <c r="F34" i="1"/>
  <c r="A27" i="1"/>
  <c r="F59" i="1"/>
  <c r="A28" i="1" l="1"/>
  <c r="A29" i="1" s="1"/>
  <c r="A30" i="1" l="1"/>
  <c r="A31" i="1" l="1"/>
  <c r="A32" i="1" l="1"/>
  <c r="A36" i="1" s="1"/>
  <c r="A37" i="1" s="1"/>
  <c r="A38" i="1" l="1"/>
  <c r="A39" i="1" l="1"/>
  <c r="A40" i="1" l="1"/>
  <c r="A41" i="1" l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</calcChain>
</file>

<file path=xl/sharedStrings.xml><?xml version="1.0" encoding="utf-8"?>
<sst xmlns="http://schemas.openxmlformats.org/spreadsheetml/2006/main" count="233" uniqueCount="135">
  <si>
    <t>MJ</t>
  </si>
  <si>
    <t>Celkem</t>
  </si>
  <si>
    <t>ks</t>
  </si>
  <si>
    <t xml:space="preserve"> m</t>
  </si>
  <si>
    <t>Přesun hmot</t>
  </si>
  <si>
    <t>%</t>
  </si>
  <si>
    <t>hod</t>
  </si>
  <si>
    <t>Vrtání prostupů do průměru 150</t>
  </si>
  <si>
    <t>kpl</t>
  </si>
  <si>
    <t>CELKEM</t>
  </si>
  <si>
    <t>Kabeláž a kabelové trasy</t>
  </si>
  <si>
    <t>Vrtání prostupů do průměru 25</t>
  </si>
  <si>
    <t>Hodinová zúčtovací sazba</t>
  </si>
  <si>
    <t>Drobný materiál (relé,…)</t>
  </si>
  <si>
    <t>Drobný materiál (sádra, …)</t>
  </si>
  <si>
    <t>Technologie Poplachový tísňový zabezpečovací systém</t>
  </si>
  <si>
    <t>Koncentrátor, 8x vstup, 1x výstup 30V/1A, možnost přepnutí vstupů na 1x analogový výstup a 1x vstup 0-10V , připojení teplotních senzorů na sběrnici Dallas, konektor pro připojení systémového zdroje</t>
  </si>
  <si>
    <t>Dotykový ovládací panel, RGBW podsvícení kláves, hliníkové provedení, bílá, 4x vstup, montáž na povrch</t>
  </si>
  <si>
    <t>Elektroinstalace</t>
  </si>
  <si>
    <t>Montážní box pro jeden systémový modul a rozšiřující kartu, rozměr: 220x220x30 mm, montáž na povrch</t>
  </si>
  <si>
    <t>Varianta boxu se systémovým zdrojem 5A/12V a spínaným zdrojem 75W/15VDC, 444x444x140mm</t>
  </si>
  <si>
    <t>Licence konfiguračního programu pro ústředny Dominus3</t>
  </si>
  <si>
    <t>Licence Dominus3 - STANDARD (500 zón, 50 dveří, 500 uživatelů)</t>
  </si>
  <si>
    <t xml:space="preserve">stíněný kabel 2x1mm + 2x2x0,5mm, zesílené napájecí žíly </t>
  </si>
  <si>
    <t xml:space="preserve">stíněný šestižilový twistovaný kabel </t>
  </si>
  <si>
    <t>Plastový magnetický kontakt určený pro povrchovou montáž s kabelem o délce 3 m a sabotážní smyčkou</t>
  </si>
  <si>
    <t xml:space="preserve">PIR+ANTIMASKING, dosah 16x22 m, 3.stupeň zabezpečení </t>
  </si>
  <si>
    <t xml:space="preserve">PIR+ MW + Antimasking, dosah 15x15 m, 3.stupeň zabezpečení </t>
  </si>
  <si>
    <t xml:space="preserve">akustický detektor tříštění skla s AM, dosah max. 9m,3.stupeň zabezpečení </t>
  </si>
  <si>
    <t>instalační krabice povrchová s dvojitými šroubovacími svorkami</t>
  </si>
  <si>
    <t xml:space="preserve">Naprogramování ústředny a prvků </t>
  </si>
  <si>
    <t xml:space="preserve">Výchozí funkční zkouška </t>
  </si>
  <si>
    <t>Kompletní dokladová část pro provoz systému</t>
  </si>
  <si>
    <t>Demontáže stávajících technologií</t>
  </si>
  <si>
    <t>Koordinace s připojením na PULT PČR</t>
  </si>
  <si>
    <t>Popis prvků EZS</t>
  </si>
  <si>
    <t>Drobné stavební úpravy včetně začistění</t>
  </si>
  <si>
    <t>Koordinace prací s provozovatelem systému</t>
  </si>
  <si>
    <t>LISTA HRANATA 2M LHD 20X20 HD</t>
  </si>
  <si>
    <t>LISTA VKLADACI 2M LV 18X13 HD</t>
  </si>
  <si>
    <t>Napájecí kabel CYKY 3Cx1,5</t>
  </si>
  <si>
    <t>Součástí nabídkové ceny musí být veškeré náklady, aby cena byla konečná a zahrnovala celou dodávku a montáž.</t>
  </si>
  <si>
    <t xml:space="preserve">Dodávky a montáže uvedené v nabídce musí být, včetně veškerého souvisejícího doplňkového, podružného a montážního materiálu, tak aby celé zařízení bylo funkční a splňovalo všechny předpisy, </t>
  </si>
  <si>
    <t>které se na ně vztahují. Nedílnou součástí výkazu je projektová dokumentace, která je v případě rozporu s VV určující pro rozsah PD.</t>
  </si>
  <si>
    <t>Úpravy rozvaděče, připojení napájení pro pomocný zdroj</t>
  </si>
  <si>
    <t>Demontáže a zpětné montáže stávajících podhledů</t>
  </si>
  <si>
    <t>Sestava ústředny PZTS s integrovanou EKV, šifrovaná komunikace na sběrnicích, 4. stupeň zabezpečení, 4x sběrnice na desce ústředny, až 240 modulů na 1x sběrnici, integrovaný tel. komunikátor (SIA, Contact-ID), USB, multiportový ethernet,  montáž na DIN lištu s integrovanou sběrnicí. Sestava obsahuje ústřednu, napájecí zdroje, box.</t>
  </si>
  <si>
    <t>Akumulátor 12 V DC / 28 Ah</t>
  </si>
  <si>
    <t>Akumulátor 12V DC / 18 Ah</t>
  </si>
  <si>
    <t>Vnitřní siréna nezálohovaná</t>
  </si>
  <si>
    <t>Nadstavbový software Simteco - licence pro integraci ústředny</t>
  </si>
  <si>
    <t>Požární ucpávky</t>
  </si>
  <si>
    <t>Celkové režijní náklady (  lešení, služby, doprava... )</t>
  </si>
  <si>
    <t>Označ.</t>
  </si>
  <si>
    <t>VIZUALIZACE</t>
  </si>
  <si>
    <t>Autor díla</t>
  </si>
  <si>
    <t>Typ/Model/ Licence</t>
  </si>
  <si>
    <t>Počet</t>
  </si>
  <si>
    <t>Mj.</t>
  </si>
  <si>
    <t>Cena bez DPH</t>
  </si>
  <si>
    <t>DPH</t>
  </si>
  <si>
    <t>Celkem bez DPH</t>
  </si>
  <si>
    <t>Celkem s DPH</t>
  </si>
  <si>
    <t>VZ1</t>
  </si>
  <si>
    <t>Vizualizace čidel PZTS - Koeficient k1  (Příloha č. 2b RS – část T)</t>
  </si>
  <si>
    <t>VZ2</t>
  </si>
  <si>
    <t>Vizualizace čidel PZTS - Koeficient k2  (Příloha č. 2b RS – část T)</t>
  </si>
  <si>
    <t>VZ3</t>
  </si>
  <si>
    <t>Vizualizace čidel PZTS - Koeficient k3  (Příloha č. 2b RS – část T)</t>
  </si>
  <si>
    <t>OBJEKTOVÁ ZAŘÍZENÍ</t>
  </si>
  <si>
    <t>OZ1</t>
  </si>
  <si>
    <t>Dodávka OZ-LR bez AKU</t>
  </si>
  <si>
    <t>PZR-1</t>
  </si>
  <si>
    <t>MONTÁŽ OBJEKTOVÝCH ZAŘÍZENÍ</t>
  </si>
  <si>
    <t>RS4</t>
  </si>
  <si>
    <t>Výška montáže - cena za 1m výšky montáže antény nad zemí (Příloha č. 2b RS - část I.13)</t>
  </si>
  <si>
    <t>m</t>
  </si>
  <si>
    <t>MOZ2</t>
  </si>
  <si>
    <t>Montáž OZ-LR úplná  (Příloha č. 2b RS - část J.25)</t>
  </si>
  <si>
    <t>RS7</t>
  </si>
  <si>
    <t xml:space="preserve">Práce technika v terénu související s výstavbou rádiové sítě </t>
  </si>
  <si>
    <t>PŘÍSLUŠENSTVÍ</t>
  </si>
  <si>
    <t>PŘ2</t>
  </si>
  <si>
    <t>AKU 12V/18Ah (gelový, bezúdržbový, výrobcem garantovaná životnost &gt; 5 let)</t>
  </si>
  <si>
    <t>LC-XD1217AP</t>
  </si>
  <si>
    <t>PŘ7</t>
  </si>
  <si>
    <t>Koaxiální přepěťová ochrana  (Příloha č. 2b RS - část M.10)</t>
  </si>
  <si>
    <t>SALTEK ZX-0.44 N50 F/1000/L</t>
  </si>
  <si>
    <t>PŘ8</t>
  </si>
  <si>
    <r>
      <t>LAN kabel cat 5e</t>
    </r>
    <r>
      <rPr>
        <sz val="10"/>
        <color indexed="8"/>
        <rFont val="Arial"/>
        <family val="2"/>
        <charset val="238"/>
      </rPr>
      <t xml:space="preserve"> - 1 metr</t>
    </r>
  </si>
  <si>
    <t>UTP cat. 5e</t>
  </si>
  <si>
    <t>PŘ9</t>
  </si>
  <si>
    <t>Koaxiální kabel pro montáž OZ - 1 metr  (Příloha č. 2b RS - část S.1)</t>
  </si>
  <si>
    <t>KOAX DRAKA 2.7/7.3 CF PE (H1000)</t>
  </si>
  <si>
    <t>PŘ15</t>
  </si>
  <si>
    <t>Dodávka všesměrové antény - zisk 3 dBi</t>
  </si>
  <si>
    <t xml:space="preserve"> ZAE 49G-2,5</t>
  </si>
  <si>
    <t>SERVISNÍ PODPORA DLE SLA</t>
  </si>
  <si>
    <t>SLA1</t>
  </si>
  <si>
    <t>Servisní podpora Silver pro OZ na 1 rok (Příloha  č. 3 RS - část B.4)</t>
  </si>
  <si>
    <t>kpl.</t>
  </si>
  <si>
    <t>CENA CELKEM</t>
  </si>
  <si>
    <t>Nadstavbový software Simteco - licence pro přidání 100 datových bodů</t>
  </si>
  <si>
    <t>Vytvoření grafických podkladů - hodinová sazba</t>
  </si>
  <si>
    <t>Programování datových bodů - umístění grafických symbolů, sazba za kus</t>
  </si>
  <si>
    <t>Programování datových oblastí - sazba za kus - 10% z počtu datových bodů</t>
  </si>
  <si>
    <t>Podpora servisního technika v místě instalace (účtováno na základě skutečnosti) - hodinová sazba</t>
  </si>
  <si>
    <t>Zpracování vstupních parametrů technologií - hodinová sazba</t>
  </si>
  <si>
    <t>Provedení funkční zkoušky náhodných xxx ks detektorů - hodinová sazba</t>
  </si>
  <si>
    <t>Školení obsluhy - hodinová sazba</t>
  </si>
  <si>
    <t>Grafické podklady pro Simteco, musí být v rastrovém obrázku (jpg, png, bmp, gif…) NE v DWG! Standardně používáno JPG nebo PNG. Speciálně příprava podkladů se nesmí podcenit, protože nestačí pouze z DWG vygenerovat obrázek, ale obvykle je potřeba půdorys vyčistit, aby bylo vše přehledné a vložení do Simteca také vyžaduje úpravy grafického prostředí Simteca, aby graficky „zapadlo“ do stávajícího projektu.</t>
  </si>
  <si>
    <t>Nedílnou součástí zakázky je nabídka FIDES Trade na zřízení připojení na Pult PČR - viz. samostatný list</t>
  </si>
  <si>
    <t>Jedn. cena
Dodávka + montáž</t>
  </si>
  <si>
    <t>Dokumentace skutečného provedení stavby</t>
  </si>
  <si>
    <t>Pol. č.</t>
  </si>
  <si>
    <t>ROZPOČET - dodávky a práce</t>
  </si>
  <si>
    <t>Akce: Modernizace systému PZTS v objektu ČRo České Budějovice</t>
  </si>
  <si>
    <r>
      <t>ROZPOČET</t>
    </r>
    <r>
      <rPr>
        <b/>
        <sz val="12"/>
        <rFont val="Arial"/>
        <family val="2"/>
        <charset val="238"/>
      </rPr>
      <t xml:space="preserve"> - Připojení na Pult PČR - dodávka FIDES Trade</t>
    </r>
  </si>
  <si>
    <t>Rozpočet - roční kontroly a funkční zkoušky v záruce</t>
  </si>
  <si>
    <t>Roční kontroly a funkční zkoušky v záruce</t>
  </si>
  <si>
    <t>RKP-Z</t>
  </si>
  <si>
    <t>Roční kontrola provozuschopnosti vč. funkčních zkoušek na systému PZTS v záruce</t>
  </si>
  <si>
    <t>CELKEM za kontroly bez DPH</t>
  </si>
  <si>
    <t>Základní sazba DPH</t>
  </si>
  <si>
    <t>SOUČET CELKEM za kontroly s DPH</t>
  </si>
  <si>
    <r>
      <rPr>
        <u/>
        <sz val="10"/>
        <rFont val="Arial CE"/>
        <charset val="238"/>
      </rPr>
      <t>POZNÁMKA</t>
    </r>
    <r>
      <rPr>
        <sz val="10"/>
        <rFont val="Arial"/>
        <family val="2"/>
        <charset val="238"/>
      </rPr>
      <t>:</t>
    </r>
  </si>
  <si>
    <t>Částky za tyto služby musí být konečné, vč. dopravy a ostatních nákladů.</t>
  </si>
  <si>
    <t>REKAPITULACE ROZPOČTŮ</t>
  </si>
  <si>
    <t>Dodávky a práce</t>
  </si>
  <si>
    <t>Roční kontroly provozuschopnosti systému PZTS v záruce</t>
  </si>
  <si>
    <t>CELKEM bez DPH</t>
  </si>
  <si>
    <t>SOUČET CELKEM s DPH</t>
  </si>
  <si>
    <t>Připojení na Pult PČR - dodávka FIDES Trade</t>
  </si>
  <si>
    <t>dodávky a práce + Připojení na Pult PČR (FIDES) + roční kontroly a funkční zkoušky v záruce</t>
  </si>
  <si>
    <r>
      <t xml:space="preserve">Akce: </t>
    </r>
    <r>
      <rPr>
        <b/>
        <sz val="14"/>
        <rFont val="Arial"/>
        <family val="2"/>
        <charset val="238"/>
      </rPr>
      <t>Modernizace a sjednocení systému PZTS v objektu Římská 13, Praha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</si>
</sst>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Kč&quot;_-;\-* #,##0.00\ &quot;Kč&quot;_-;_-* &quot;-&quot;??\ &quot;Kč&quot;_-;_-@_-"/>
    <numFmt numFmtId="164" formatCode="_(#,##0\._);;;_(@_)"/>
    <numFmt numFmtId="165" formatCode="_-* #,##0&quot; Kč&quot;_-;\-* #,##0&quot; Kč&quot;_-;_-* \-??&quot; Kč&quot;_-;_-@_-"/>
    <numFmt numFmtId="166" formatCode="#,##0.00\ &quot;Kč&quot;"/>
  </numFmts>
  <fonts count="34" x14ac:knownFonts="1">
    <font>
      <sz val="10"/>
      <name val="Arial"/>
      <family val="2"/>
      <charset val="238"/>
    </font>
    <font>
      <sz val="10"/>
      <name val="Arial"/>
      <charset val="238"/>
    </font>
    <font>
      <sz val="10"/>
      <color indexed="8"/>
      <name val="Arial"/>
      <family val="2"/>
      <charset val="238"/>
    </font>
    <font>
      <b/>
      <sz val="10"/>
      <color indexed="25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9"/>
      <color indexed="18"/>
      <name val="Arial"/>
      <family val="2"/>
      <charset val="238"/>
    </font>
    <font>
      <b/>
      <sz val="8"/>
      <color indexed="54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u/>
      <sz val="8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4"/>
      <name val="Arial"/>
      <family val="2"/>
      <charset val="1"/>
    </font>
    <font>
      <sz val="10.5"/>
      <name val="Arial"/>
      <family val="2"/>
      <charset val="1"/>
    </font>
    <font>
      <b/>
      <sz val="12"/>
      <name val="Arial"/>
      <family val="2"/>
      <charset val="1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11"/>
      <name val="Arial"/>
      <family val="2"/>
      <charset val="1"/>
    </font>
    <font>
      <sz val="11"/>
      <name val="Arial Narrow"/>
      <family val="2"/>
      <charset val="238"/>
    </font>
    <font>
      <sz val="9"/>
      <name val="Arial CE"/>
      <family val="2"/>
      <charset val="238"/>
    </font>
    <font>
      <b/>
      <sz val="11"/>
      <name val="Arial CE"/>
      <family val="2"/>
      <charset val="238"/>
    </font>
    <font>
      <b/>
      <sz val="11"/>
      <name val="Arial"/>
      <family val="2"/>
      <charset val="238"/>
    </font>
    <font>
      <u/>
      <sz val="10"/>
      <name val="Arial CE"/>
      <charset val="238"/>
    </font>
    <font>
      <b/>
      <sz val="10"/>
      <color rgb="FFFF0000"/>
      <name val="Arial CE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4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</borders>
  <cellStyleXfs count="5">
    <xf numFmtId="0" fontId="0" fillId="0" borderId="0"/>
    <xf numFmtId="0" fontId="11" fillId="2" borderId="1" applyNumberFormat="0" applyAlignment="0" applyProtection="0"/>
    <xf numFmtId="44" fontId="1" fillId="0" borderId="0" applyFill="0" applyBorder="0" applyAlignment="0" applyProtection="0"/>
    <xf numFmtId="0" fontId="11" fillId="2" borderId="1" applyNumberFormat="0" applyAlignment="0" applyProtection="0"/>
    <xf numFmtId="0" fontId="32" fillId="0" borderId="0" applyProtection="0"/>
  </cellStyleXfs>
  <cellXfs count="203">
    <xf numFmtId="0" fontId="0" fillId="0" borderId="0" xfId="0"/>
    <xf numFmtId="0" fontId="0" fillId="0" borderId="0" xfId="0" applyFill="1"/>
    <xf numFmtId="164" fontId="2" fillId="0" borderId="0" xfId="0" applyNumberFormat="1" applyFont="1" applyFill="1" applyAlignment="1">
      <alignment horizontal="right" vertical="top"/>
    </xf>
    <xf numFmtId="49" fontId="2" fillId="0" borderId="0" xfId="0" applyNumberFormat="1" applyFont="1" applyFill="1" applyAlignment="1">
      <alignment horizontal="left" vertical="top" wrapText="1"/>
    </xf>
    <xf numFmtId="49" fontId="2" fillId="0" borderId="0" xfId="0" applyNumberFormat="1" applyFont="1" applyFill="1" applyAlignment="1">
      <alignment horizontal="center" vertical="top"/>
    </xf>
    <xf numFmtId="0" fontId="3" fillId="0" borderId="0" xfId="0" applyFont="1" applyFill="1"/>
    <xf numFmtId="0" fontId="4" fillId="0" borderId="0" xfId="0" applyFont="1" applyFill="1" applyAlignment="1">
      <alignment vertical="top"/>
    </xf>
    <xf numFmtId="0" fontId="6" fillId="0" borderId="0" xfId="0" applyFont="1" applyFill="1"/>
    <xf numFmtId="0" fontId="7" fillId="0" borderId="0" xfId="0" applyFont="1" applyFill="1"/>
    <xf numFmtId="0" fontId="8" fillId="0" borderId="0" xfId="0" applyFont="1" applyFill="1"/>
    <xf numFmtId="0" fontId="9" fillId="0" borderId="2" xfId="0" applyNumberFormat="1" applyFont="1" applyFill="1" applyBorder="1" applyAlignment="1">
      <alignment horizontal="left" vertical="top" wrapText="1"/>
    </xf>
    <xf numFmtId="49" fontId="9" fillId="0" borderId="2" xfId="0" applyNumberFormat="1" applyFont="1" applyFill="1" applyBorder="1" applyAlignment="1">
      <alignment horizontal="center" vertical="top"/>
    </xf>
    <xf numFmtId="49" fontId="9" fillId="0" borderId="0" xfId="0" applyNumberFormat="1" applyFont="1" applyFill="1" applyBorder="1" applyAlignment="1">
      <alignment horizontal="center" vertical="top"/>
    </xf>
    <xf numFmtId="0" fontId="10" fillId="0" borderId="2" xfId="0" applyFont="1" applyFill="1" applyBorder="1" applyAlignment="1" applyProtection="1">
      <alignment horizontal="center"/>
      <protection locked="0"/>
    </xf>
    <xf numFmtId="0" fontId="10" fillId="0" borderId="2" xfId="0" applyFont="1" applyFill="1" applyBorder="1" applyProtection="1">
      <protection locked="0"/>
    </xf>
    <xf numFmtId="165" fontId="10" fillId="0" borderId="2" xfId="2" applyNumberFormat="1" applyFont="1" applyFill="1" applyBorder="1" applyAlignment="1" applyProtection="1"/>
    <xf numFmtId="0" fontId="10" fillId="0" borderId="2" xfId="0" applyFont="1" applyFill="1" applyBorder="1" applyAlignment="1" applyProtection="1">
      <alignment wrapText="1"/>
      <protection locked="0"/>
    </xf>
    <xf numFmtId="0" fontId="10" fillId="0" borderId="2" xfId="0" applyFont="1" applyFill="1" applyBorder="1" applyAlignment="1" applyProtection="1">
      <alignment horizontal="right"/>
      <protection locked="0"/>
    </xf>
    <xf numFmtId="0" fontId="0" fillId="0" borderId="2" xfId="0" applyFont="1" applyFill="1" applyBorder="1" applyAlignment="1" applyProtection="1">
      <alignment horizontal="center"/>
      <protection locked="0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166" fontId="12" fillId="0" borderId="6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vertical="center"/>
    </xf>
    <xf numFmtId="0" fontId="13" fillId="0" borderId="8" xfId="0" applyFont="1" applyBorder="1" applyAlignment="1">
      <alignment horizontal="center" vertical="center"/>
    </xf>
    <xf numFmtId="166" fontId="13" fillId="0" borderId="8" xfId="0" applyNumberFormat="1" applyFont="1" applyBorder="1" applyAlignment="1" applyProtection="1">
      <alignment horizontal="right" vertical="center"/>
      <protection hidden="1"/>
    </xf>
    <xf numFmtId="166" fontId="13" fillId="0" borderId="9" xfId="0" applyNumberFormat="1" applyFont="1" applyBorder="1" applyAlignment="1" applyProtection="1">
      <alignment horizontal="right" vertical="center"/>
      <protection hidden="1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vertical="center"/>
    </xf>
    <xf numFmtId="0" fontId="13" fillId="0" borderId="11" xfId="0" applyFont="1" applyBorder="1" applyAlignment="1">
      <alignment horizontal="center" vertical="center"/>
    </xf>
    <xf numFmtId="166" fontId="13" fillId="0" borderId="11" xfId="0" applyNumberFormat="1" applyFont="1" applyBorder="1" applyAlignment="1" applyProtection="1">
      <alignment horizontal="right" vertical="center"/>
      <protection hidden="1"/>
    </xf>
    <xf numFmtId="166" fontId="13" fillId="0" borderId="12" xfId="0" applyNumberFormat="1" applyFont="1" applyBorder="1" applyAlignment="1" applyProtection="1">
      <alignment horizontal="right" vertical="center"/>
      <protection hidden="1"/>
    </xf>
    <xf numFmtId="0" fontId="13" fillId="0" borderId="13" xfId="0" applyFont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166" fontId="13" fillId="3" borderId="11" xfId="0" applyNumberFormat="1" applyFont="1" applyFill="1" applyBorder="1" applyAlignment="1" applyProtection="1">
      <alignment horizontal="right" vertical="center"/>
      <protection hidden="1"/>
    </xf>
    <xf numFmtId="166" fontId="13" fillId="3" borderId="12" xfId="0" applyNumberFormat="1" applyFont="1" applyFill="1" applyBorder="1" applyAlignment="1" applyProtection="1">
      <alignment horizontal="right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0" fontId="2" fillId="0" borderId="11" xfId="0" applyFont="1" applyBorder="1" applyAlignment="1">
      <alignment vertical="center" wrapText="1"/>
    </xf>
    <xf numFmtId="0" fontId="2" fillId="0" borderId="11" xfId="0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3" fontId="2" fillId="0" borderId="14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vertical="center" wrapText="1"/>
    </xf>
    <xf numFmtId="4" fontId="13" fillId="0" borderId="0" xfId="0" applyNumberFormat="1" applyFont="1" applyBorder="1" applyAlignment="1">
      <alignment vertical="center"/>
    </xf>
    <xf numFmtId="3" fontId="13" fillId="0" borderId="0" xfId="0" applyNumberFormat="1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4" fontId="12" fillId="0" borderId="4" xfId="0" applyNumberFormat="1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 wrapText="1"/>
    </xf>
    <xf numFmtId="3" fontId="2" fillId="0" borderId="11" xfId="0" applyNumberFormat="1" applyFont="1" applyBorder="1" applyAlignment="1">
      <alignment horizontal="center" vertical="center"/>
    </xf>
    <xf numFmtId="0" fontId="2" fillId="4" borderId="11" xfId="0" applyFont="1" applyFill="1" applyBorder="1" applyAlignment="1">
      <alignment horizontal="left" vertical="center" wrapText="1"/>
    </xf>
    <xf numFmtId="0" fontId="2" fillId="4" borderId="11" xfId="0" applyFont="1" applyFill="1" applyBorder="1" applyAlignment="1">
      <alignment horizontal="left" vertical="center"/>
    </xf>
    <xf numFmtId="0" fontId="2" fillId="4" borderId="11" xfId="0" applyFont="1" applyFill="1" applyBorder="1" applyAlignment="1">
      <alignment horizontal="center" vertical="center" wrapText="1"/>
    </xf>
    <xf numFmtId="3" fontId="2" fillId="4" borderId="11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166" fontId="2" fillId="3" borderId="16" xfId="0" applyNumberFormat="1" applyFont="1" applyFill="1" applyBorder="1" applyAlignment="1">
      <alignment horizontal="right" vertical="center"/>
    </xf>
    <xf numFmtId="166" fontId="2" fillId="3" borderId="17" xfId="0" applyNumberFormat="1" applyFont="1" applyFill="1" applyBorder="1" applyAlignment="1">
      <alignment horizontal="right" vertical="center"/>
    </xf>
    <xf numFmtId="0" fontId="4" fillId="0" borderId="4" xfId="0" applyFont="1" applyBorder="1" applyAlignment="1">
      <alignment horizontal="left" vertical="center" wrapText="1"/>
    </xf>
    <xf numFmtId="0" fontId="2" fillId="0" borderId="7" xfId="0" applyFont="1" applyBorder="1" applyAlignment="1" applyProtection="1">
      <alignment horizontal="center" vertical="center"/>
      <protection hidden="1"/>
    </xf>
    <xf numFmtId="0" fontId="10" fillId="0" borderId="8" xfId="0" applyFont="1" applyBorder="1" applyAlignment="1" applyProtection="1">
      <alignment horizontal="left" vertical="center" wrapText="1"/>
      <protection hidden="1"/>
    </xf>
    <xf numFmtId="0" fontId="10" fillId="0" borderId="11" xfId="0" applyFont="1" applyBorder="1" applyAlignment="1">
      <alignment horizontal="left"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11" xfId="0" applyFont="1" applyBorder="1" applyAlignment="1">
      <alignment vertical="center" wrapText="1"/>
    </xf>
    <xf numFmtId="0" fontId="10" fillId="0" borderId="11" xfId="0" applyFont="1" applyBorder="1" applyAlignment="1">
      <alignment vertical="center"/>
    </xf>
    <xf numFmtId="0" fontId="2" fillId="0" borderId="11" xfId="0" applyFont="1" applyBorder="1" applyAlignment="1" applyProtection="1">
      <alignment horizontal="left" vertical="center" wrapText="1"/>
      <protection hidden="1"/>
    </xf>
    <xf numFmtId="4" fontId="2" fillId="0" borderId="11" xfId="0" applyNumberFormat="1" applyFont="1" applyBorder="1" applyAlignment="1" applyProtection="1">
      <alignment horizontal="right" vertical="center"/>
      <protection locked="0"/>
    </xf>
    <xf numFmtId="0" fontId="13" fillId="5" borderId="3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vertical="center" wrapText="1"/>
    </xf>
    <xf numFmtId="0" fontId="12" fillId="6" borderId="5" xfId="0" applyFont="1" applyFill="1" applyBorder="1" applyAlignment="1">
      <alignment vertical="center"/>
    </xf>
    <xf numFmtId="0" fontId="12" fillId="6" borderId="5" xfId="0" applyFont="1" applyFill="1" applyBorder="1" applyAlignment="1">
      <alignment horizontal="center" vertical="center"/>
    </xf>
    <xf numFmtId="0" fontId="14" fillId="6" borderId="5" xfId="0" applyFont="1" applyFill="1" applyBorder="1" applyAlignment="1">
      <alignment horizontal="center" vertical="center"/>
    </xf>
    <xf numFmtId="4" fontId="14" fillId="6" borderId="5" xfId="0" applyNumberFormat="1" applyFont="1" applyFill="1" applyBorder="1" applyAlignment="1">
      <alignment vertical="center"/>
    </xf>
    <xf numFmtId="4" fontId="14" fillId="6" borderId="18" xfId="0" applyNumberFormat="1" applyFont="1" applyFill="1" applyBorder="1" applyAlignment="1">
      <alignment horizontal="center" vertical="center"/>
    </xf>
    <xf numFmtId="166" fontId="12" fillId="6" borderId="4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5" fillId="0" borderId="0" xfId="0" applyFont="1" applyFill="1" applyBorder="1" applyAlignment="1">
      <alignment horizontal="center" vertical="top"/>
    </xf>
    <xf numFmtId="49" fontId="4" fillId="0" borderId="19" xfId="0" applyNumberFormat="1" applyFont="1" applyFill="1" applyBorder="1" applyAlignment="1">
      <alignment horizontal="center" vertical="top"/>
    </xf>
    <xf numFmtId="0" fontId="4" fillId="0" borderId="14" xfId="0" applyNumberFormat="1" applyFont="1" applyFill="1" applyBorder="1" applyAlignment="1">
      <alignment horizontal="left" vertical="top"/>
    </xf>
    <xf numFmtId="49" fontId="4" fillId="0" borderId="14" xfId="0" applyNumberFormat="1" applyFont="1" applyFill="1" applyBorder="1" applyAlignment="1">
      <alignment horizontal="center" vertical="top"/>
    </xf>
    <xf numFmtId="0" fontId="5" fillId="0" borderId="14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164" fontId="6" fillId="0" borderId="13" xfId="0" applyNumberFormat="1" applyFont="1" applyFill="1" applyBorder="1" applyAlignment="1"/>
    <xf numFmtId="49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6" fillId="0" borderId="21" xfId="0" applyFont="1" applyFill="1" applyBorder="1"/>
    <xf numFmtId="164" fontId="7" fillId="0" borderId="13" xfId="0" applyNumberFormat="1" applyFont="1" applyFill="1" applyBorder="1" applyAlignment="1"/>
    <xf numFmtId="49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7" fillId="0" borderId="21" xfId="0" applyFont="1" applyFill="1" applyBorder="1"/>
    <xf numFmtId="164" fontId="9" fillId="0" borderId="22" xfId="0" applyNumberFormat="1" applyFont="1" applyFill="1" applyBorder="1" applyAlignment="1" applyProtection="1">
      <alignment horizontal="right" vertical="top"/>
    </xf>
    <xf numFmtId="165" fontId="10" fillId="0" borderId="23" xfId="2" applyNumberFormat="1" applyFont="1" applyFill="1" applyBorder="1" applyAlignment="1" applyProtection="1"/>
    <xf numFmtId="0" fontId="0" fillId="0" borderId="0" xfId="0" applyBorder="1"/>
    <xf numFmtId="164" fontId="2" fillId="0" borderId="13" xfId="0" applyNumberFormat="1" applyFont="1" applyFill="1" applyBorder="1" applyAlignment="1">
      <alignment horizontal="right" vertical="top"/>
    </xf>
    <xf numFmtId="49" fontId="2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center" vertical="top"/>
    </xf>
    <xf numFmtId="0" fontId="8" fillId="0" borderId="0" xfId="0" applyFont="1" applyFill="1" applyBorder="1"/>
    <xf numFmtId="165" fontId="8" fillId="0" borderId="21" xfId="0" applyNumberFormat="1" applyFont="1" applyFill="1" applyBorder="1"/>
    <xf numFmtId="0" fontId="0" fillId="0" borderId="0" xfId="0" applyFill="1" applyBorder="1"/>
    <xf numFmtId="0" fontId="0" fillId="0" borderId="21" xfId="0" applyFill="1" applyBorder="1"/>
    <xf numFmtId="49" fontId="9" fillId="0" borderId="0" xfId="0" applyNumberFormat="1" applyFont="1" applyFill="1" applyBorder="1" applyAlignment="1">
      <alignment horizontal="left" vertical="top" wrapText="1"/>
    </xf>
    <xf numFmtId="0" fontId="8" fillId="0" borderId="21" xfId="0" applyFont="1" applyFill="1" applyBorder="1"/>
    <xf numFmtId="0" fontId="15" fillId="0" borderId="13" xfId="0" applyFont="1" applyBorder="1"/>
    <xf numFmtId="49" fontId="16" fillId="0" borderId="0" xfId="0" applyNumberFormat="1" applyFont="1" applyFill="1" applyBorder="1" applyAlignment="1">
      <alignment horizontal="left" vertical="top" wrapText="1"/>
    </xf>
    <xf numFmtId="49" fontId="16" fillId="0" borderId="0" xfId="0" applyNumberFormat="1" applyFont="1" applyFill="1" applyBorder="1" applyAlignment="1">
      <alignment horizontal="center" vertical="top"/>
    </xf>
    <xf numFmtId="0" fontId="17" fillId="0" borderId="0" xfId="0" applyFont="1" applyFill="1" applyBorder="1"/>
    <xf numFmtId="0" fontId="17" fillId="0" borderId="21" xfId="0" applyFont="1" applyFill="1" applyBorder="1"/>
    <xf numFmtId="0" fontId="17" fillId="0" borderId="13" xfId="0" applyFont="1" applyBorder="1"/>
    <xf numFmtId="164" fontId="2" fillId="0" borderId="24" xfId="0" applyNumberFormat="1" applyFont="1" applyFill="1" applyBorder="1" applyAlignment="1">
      <alignment horizontal="right" vertical="top"/>
    </xf>
    <xf numFmtId="49" fontId="2" fillId="0" borderId="25" xfId="0" applyNumberFormat="1" applyFont="1" applyFill="1" applyBorder="1" applyAlignment="1">
      <alignment horizontal="left" vertical="top" wrapText="1"/>
    </xf>
    <xf numFmtId="49" fontId="2" fillId="0" borderId="25" xfId="0" applyNumberFormat="1" applyFont="1" applyFill="1" applyBorder="1" applyAlignment="1">
      <alignment horizontal="center" vertical="top"/>
    </xf>
    <xf numFmtId="0" fontId="0" fillId="0" borderId="25" xfId="0" applyFill="1" applyBorder="1"/>
    <xf numFmtId="0" fontId="0" fillId="0" borderId="26" xfId="0" applyFill="1" applyBorder="1"/>
    <xf numFmtId="0" fontId="19" fillId="7" borderId="0" xfId="0" applyFont="1" applyFill="1" applyAlignment="1">
      <alignment horizontal="left" vertical="top" wrapText="1"/>
    </xf>
    <xf numFmtId="0" fontId="19" fillId="7" borderId="0" xfId="0" applyFont="1" applyFill="1" applyAlignment="1">
      <alignment horizontal="center" wrapText="1"/>
    </xf>
    <xf numFmtId="165" fontId="10" fillId="8" borderId="2" xfId="2" applyNumberFormat="1" applyFont="1" applyFill="1" applyBorder="1" applyAlignment="1" applyProtection="1"/>
    <xf numFmtId="0" fontId="19" fillId="7" borderId="0" xfId="0" applyFont="1" applyFill="1" applyAlignment="1">
      <alignment wrapText="1"/>
    </xf>
    <xf numFmtId="49" fontId="9" fillId="0" borderId="0" xfId="0" applyNumberFormat="1" applyFont="1" applyFill="1" applyBorder="1" applyAlignment="1">
      <alignment horizontal="left" vertical="top" wrapText="1"/>
    </xf>
    <xf numFmtId="49" fontId="9" fillId="0" borderId="21" xfId="0" applyNumberFormat="1" applyFont="1" applyFill="1" applyBorder="1" applyAlignment="1">
      <alignment horizontal="left" vertical="top" wrapText="1"/>
    </xf>
    <xf numFmtId="0" fontId="18" fillId="7" borderId="0" xfId="0" applyFont="1" applyFill="1" applyBorder="1" applyAlignment="1">
      <alignment horizontal="left" vertical="center" wrapText="1"/>
    </xf>
    <xf numFmtId="0" fontId="20" fillId="7" borderId="0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23" fillId="9" borderId="27" xfId="0" applyFont="1" applyFill="1" applyBorder="1" applyAlignment="1">
      <alignment vertical="center"/>
    </xf>
    <xf numFmtId="0" fontId="5" fillId="9" borderId="28" xfId="0" applyFont="1" applyFill="1" applyBorder="1" applyAlignment="1">
      <alignment vertical="center"/>
    </xf>
    <xf numFmtId="0" fontId="23" fillId="9" borderId="28" xfId="0" applyFont="1" applyFill="1" applyBorder="1"/>
    <xf numFmtId="0" fontId="0" fillId="9" borderId="28" xfId="0" applyFill="1" applyBorder="1"/>
    <xf numFmtId="0" fontId="0" fillId="9" borderId="29" xfId="0" applyFill="1" applyBorder="1"/>
    <xf numFmtId="0" fontId="24" fillId="0" borderId="30" xfId="0" applyFont="1" applyBorder="1" applyAlignment="1">
      <alignment horizontal="center" vertical="top" wrapText="1"/>
    </xf>
    <xf numFmtId="0" fontId="24" fillId="0" borderId="31" xfId="0" applyFont="1" applyBorder="1" applyAlignment="1">
      <alignment vertical="top" wrapText="1"/>
    </xf>
    <xf numFmtId="0" fontId="24" fillId="0" borderId="31" xfId="0" applyFont="1" applyBorder="1" applyAlignment="1">
      <alignment horizontal="center" vertical="top" wrapText="1"/>
    </xf>
    <xf numFmtId="166" fontId="25" fillId="0" borderId="31" xfId="0" applyNumberFormat="1" applyFont="1" applyFill="1" applyBorder="1" applyAlignment="1">
      <alignment vertical="center"/>
    </xf>
    <xf numFmtId="166" fontId="25" fillId="3" borderId="31" xfId="0" applyNumberFormat="1" applyFont="1" applyFill="1" applyBorder="1" applyAlignment="1">
      <alignment vertical="center"/>
    </xf>
    <xf numFmtId="0" fontId="26" fillId="0" borderId="13" xfId="0" applyFont="1" applyBorder="1" applyAlignment="1">
      <alignment vertical="center"/>
    </xf>
    <xf numFmtId="0" fontId="26" fillId="0" borderId="0" xfId="0" applyFont="1" applyBorder="1" applyAlignment="1">
      <alignment wrapText="1"/>
    </xf>
    <xf numFmtId="0" fontId="26" fillId="0" borderId="0" xfId="0" applyFont="1" applyBorder="1" applyAlignment="1">
      <alignment horizontal="center"/>
    </xf>
    <xf numFmtId="0" fontId="26" fillId="0" borderId="0" xfId="0" applyFont="1" applyBorder="1" applyAlignment="1">
      <alignment horizontal="right"/>
    </xf>
    <xf numFmtId="0" fontId="0" fillId="0" borderId="21" xfId="0" applyBorder="1"/>
    <xf numFmtId="0" fontId="11" fillId="0" borderId="13" xfId="0" applyNumberFormat="1" applyFont="1" applyBorder="1" applyAlignment="1">
      <alignment vertical="center"/>
    </xf>
    <xf numFmtId="0" fontId="27" fillId="0" borderId="0" xfId="0" applyFont="1" applyBorder="1" applyAlignment="1">
      <alignment vertical="center" wrapText="1"/>
    </xf>
    <xf numFmtId="0" fontId="11" fillId="0" borderId="0" xfId="0" applyNumberFormat="1" applyFont="1" applyBorder="1"/>
    <xf numFmtId="166" fontId="25" fillId="0" borderId="0" xfId="0" applyNumberFormat="1" applyFont="1" applyBorder="1"/>
    <xf numFmtId="0" fontId="5" fillId="0" borderId="13" xfId="0" applyFont="1" applyBorder="1" applyAlignment="1">
      <alignment horizontal="right" vertical="center"/>
    </xf>
    <xf numFmtId="9" fontId="0" fillId="3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Border="1" applyAlignment="1">
      <alignment horizontal="right"/>
    </xf>
    <xf numFmtId="166" fontId="0" fillId="0" borderId="0" xfId="0" applyNumberFormat="1" applyBorder="1"/>
    <xf numFmtId="166" fontId="28" fillId="0" borderId="21" xfId="0" applyNumberFormat="1" applyFont="1" applyBorder="1" applyAlignment="1">
      <alignment horizontal="right" vertical="center" wrapText="1"/>
    </xf>
    <xf numFmtId="0" fontId="0" fillId="0" borderId="24" xfId="0" applyBorder="1" applyAlignment="1">
      <alignment vertical="center"/>
    </xf>
    <xf numFmtId="0" fontId="28" fillId="0" borderId="25" xfId="0" applyFont="1" applyBorder="1" applyAlignment="1">
      <alignment vertical="center" wrapText="1"/>
    </xf>
    <xf numFmtId="0" fontId="0" fillId="0" borderId="25" xfId="0" applyBorder="1"/>
    <xf numFmtId="166" fontId="28" fillId="0" borderId="26" xfId="0" applyNumberFormat="1" applyFont="1" applyBorder="1"/>
    <xf numFmtId="0" fontId="0" fillId="0" borderId="13" xfId="0" applyBorder="1" applyAlignment="1">
      <alignment vertical="center"/>
    </xf>
    <xf numFmtId="0" fontId="0" fillId="0" borderId="0" xfId="0" applyBorder="1" applyAlignment="1">
      <alignment wrapText="1"/>
    </xf>
    <xf numFmtId="0" fontId="30" fillId="0" borderId="24" xfId="0" applyFont="1" applyFill="1" applyBorder="1" applyAlignment="1">
      <alignment vertical="center"/>
    </xf>
    <xf numFmtId="0" fontId="0" fillId="0" borderId="25" xfId="0" applyFill="1" applyBorder="1" applyAlignment="1">
      <alignment wrapText="1"/>
    </xf>
    <xf numFmtId="0" fontId="0" fillId="0" borderId="26" xfId="0" applyBorder="1"/>
    <xf numFmtId="0" fontId="0" fillId="0" borderId="0" xfId="0" applyFill="1" applyBorder="1" applyAlignment="1">
      <alignment wrapText="1"/>
    </xf>
    <xf numFmtId="0" fontId="19" fillId="0" borderId="0" xfId="0" applyFont="1" applyAlignment="1">
      <alignment horizontal="center" vertical="top" wrapText="1"/>
    </xf>
    <xf numFmtId="0" fontId="19" fillId="0" borderId="0" xfId="0" applyFont="1" applyAlignment="1">
      <alignment vertical="top" wrapText="1"/>
    </xf>
    <xf numFmtId="0" fontId="24" fillId="0" borderId="31" xfId="0" applyFont="1" applyBorder="1" applyAlignment="1">
      <alignment vertical="center" wrapText="1"/>
    </xf>
    <xf numFmtId="0" fontId="31" fillId="0" borderId="0" xfId="0" applyFont="1" applyBorder="1" applyAlignment="1">
      <alignment vertical="center" wrapText="1"/>
    </xf>
    <xf numFmtId="166" fontId="31" fillId="0" borderId="21" xfId="0" applyNumberFormat="1" applyFont="1" applyBorder="1" applyAlignment="1">
      <alignment vertical="center"/>
    </xf>
    <xf numFmtId="0" fontId="11" fillId="0" borderId="27" xfId="0" applyNumberFormat="1" applyFont="1" applyBorder="1" applyAlignment="1">
      <alignment vertical="center"/>
    </xf>
    <xf numFmtId="0" fontId="27" fillId="0" borderId="28" xfId="0" applyFont="1" applyBorder="1" applyAlignment="1">
      <alignment vertical="center" wrapText="1"/>
    </xf>
    <xf numFmtId="0" fontId="11" fillId="0" borderId="28" xfId="0" applyNumberFormat="1" applyFont="1" applyBorder="1"/>
    <xf numFmtId="166" fontId="25" fillId="0" borderId="28" xfId="0" applyNumberFormat="1" applyFont="1" applyBorder="1"/>
    <xf numFmtId="0" fontId="19" fillId="0" borderId="0" xfId="0" applyFont="1"/>
    <xf numFmtId="0" fontId="20" fillId="0" borderId="0" xfId="0" applyFont="1" applyBorder="1" applyAlignment="1">
      <alignment horizontal="left" vertical="center" wrapText="1"/>
    </xf>
    <xf numFmtId="0" fontId="19" fillId="0" borderId="13" xfId="0" applyFont="1" applyBorder="1" applyAlignment="1">
      <alignment horizontal="center" vertical="top" wrapText="1"/>
    </xf>
    <xf numFmtId="0" fontId="20" fillId="7" borderId="27" xfId="0" applyFont="1" applyFill="1" applyBorder="1" applyAlignment="1">
      <alignment horizontal="left" vertical="center" wrapText="1"/>
    </xf>
    <xf numFmtId="0" fontId="20" fillId="7" borderId="28" xfId="0" applyFont="1" applyFill="1" applyBorder="1" applyAlignment="1">
      <alignment horizontal="left" vertical="center" wrapText="1"/>
    </xf>
    <xf numFmtId="0" fontId="19" fillId="7" borderId="28" xfId="0" applyFont="1" applyFill="1" applyBorder="1" applyAlignment="1">
      <alignment horizontal="center" wrapText="1"/>
    </xf>
    <xf numFmtId="0" fontId="19" fillId="7" borderId="28" xfId="0" applyFont="1" applyFill="1" applyBorder="1" applyAlignment="1">
      <alignment wrapText="1"/>
    </xf>
    <xf numFmtId="0" fontId="19" fillId="7" borderId="29" xfId="0" applyFont="1" applyFill="1" applyBorder="1" applyAlignment="1">
      <alignment horizontal="center" wrapText="1"/>
    </xf>
    <xf numFmtId="0" fontId="20" fillId="0" borderId="13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center" wrapText="1"/>
    </xf>
    <xf numFmtId="0" fontId="19" fillId="0" borderId="21" xfId="0" applyFont="1" applyBorder="1" applyAlignment="1">
      <alignment horizontal="center" wrapText="1"/>
    </xf>
    <xf numFmtId="0" fontId="22" fillId="7" borderId="13" xfId="0" applyFont="1" applyFill="1" applyBorder="1" applyAlignment="1">
      <alignment vertical="center"/>
    </xf>
    <xf numFmtId="0" fontId="22" fillId="7" borderId="0" xfId="0" applyFont="1" applyFill="1" applyBorder="1" applyAlignment="1">
      <alignment wrapText="1"/>
    </xf>
    <xf numFmtId="0" fontId="23" fillId="7" borderId="0" xfId="0" applyFont="1" applyFill="1" applyBorder="1"/>
    <xf numFmtId="0" fontId="0" fillId="7" borderId="0" xfId="0" applyFill="1" applyBorder="1"/>
    <xf numFmtId="0" fontId="0" fillId="7" borderId="21" xfId="0" applyFill="1" applyBorder="1"/>
    <xf numFmtId="166" fontId="25" fillId="0" borderId="33" xfId="0" applyNumberFormat="1" applyFont="1" applyBorder="1" applyAlignment="1">
      <alignment vertical="center"/>
    </xf>
    <xf numFmtId="0" fontId="30" fillId="0" borderId="13" xfId="0" applyFont="1" applyFill="1" applyBorder="1" applyAlignment="1">
      <alignment vertical="center"/>
    </xf>
    <xf numFmtId="0" fontId="19" fillId="0" borderId="0" xfId="0" applyFont="1" applyBorder="1" applyAlignment="1">
      <alignment vertical="top" wrapText="1"/>
    </xf>
    <xf numFmtId="0" fontId="19" fillId="0" borderId="0" xfId="0" applyFont="1" applyBorder="1" applyAlignment="1">
      <alignment horizontal="center" vertical="top" wrapText="1"/>
    </xf>
    <xf numFmtId="0" fontId="19" fillId="0" borderId="21" xfId="0" applyFont="1" applyBorder="1" applyAlignment="1">
      <alignment horizontal="center" vertical="top" wrapText="1"/>
    </xf>
    <xf numFmtId="166" fontId="21" fillId="0" borderId="26" xfId="0" applyNumberFormat="1" applyFont="1" applyBorder="1"/>
    <xf numFmtId="166" fontId="21" fillId="11" borderId="21" xfId="0" applyNumberFormat="1" applyFont="1" applyFill="1" applyBorder="1"/>
    <xf numFmtId="0" fontId="4" fillId="11" borderId="0" xfId="0" applyFont="1" applyFill="1" applyBorder="1"/>
    <xf numFmtId="165" fontId="4" fillId="11" borderId="21" xfId="0" applyNumberFormat="1" applyFont="1" applyFill="1" applyBorder="1"/>
    <xf numFmtId="166" fontId="31" fillId="0" borderId="32" xfId="0" applyNumberFormat="1" applyFont="1" applyFill="1" applyBorder="1" applyAlignment="1">
      <alignment vertical="center"/>
    </xf>
    <xf numFmtId="166" fontId="21" fillId="10" borderId="29" xfId="0" applyNumberFormat="1" applyFont="1" applyFill="1" applyBorder="1"/>
    <xf numFmtId="0" fontId="6" fillId="0" borderId="0" xfId="0" applyNumberFormat="1" applyFont="1" applyFill="1" applyBorder="1" applyAlignment="1">
      <alignment horizontal="left" vertical="center"/>
    </xf>
    <xf numFmtId="0" fontId="7" fillId="0" borderId="0" xfId="0" applyNumberFormat="1" applyFont="1" applyFill="1" applyBorder="1" applyAlignment="1">
      <alignment horizontal="left" vertical="center"/>
    </xf>
  </cellXfs>
  <cellStyles count="5">
    <cellStyle name="Excel_BuiltIn_Poznámka" xfId="1"/>
    <cellStyle name="Měna" xfId="2" builtinId="4"/>
    <cellStyle name="Normální" xfId="0" builtinId="0"/>
    <cellStyle name="Poznámka 2" xfId="3"/>
    <cellStyle name="Vysvětlující text 2" xfId="4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V%20-%20projek&#269;n&#237;%20ce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kazka"/>
      <sheetName val="Dodávka FIDES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1"/>
  <sheetViews>
    <sheetView zoomScale="90" zoomScaleNormal="90" zoomScaleSheetLayoutView="55" workbookViewId="0">
      <selection activeCell="G29" sqref="G29"/>
    </sheetView>
  </sheetViews>
  <sheetFormatPr defaultColWidth="8.77734375" defaultRowHeight="13.8" x14ac:dyDescent="0.25"/>
  <cols>
    <col min="1" max="1" width="10.109375" style="165" customWidth="1"/>
    <col min="2" max="2" width="81.109375" style="166" customWidth="1"/>
    <col min="3" max="3" width="10.33203125" style="165" customWidth="1"/>
    <col min="4" max="4" width="7.109375" style="165" customWidth="1"/>
    <col min="5" max="5" width="13.33203125" style="165" customWidth="1"/>
    <col min="6" max="6" width="16.88671875" style="165" customWidth="1"/>
    <col min="7" max="7" width="15" style="166" customWidth="1"/>
    <col min="8" max="8" width="17.5546875" style="166" customWidth="1"/>
    <col min="9" max="1024" width="13.109375" style="166" customWidth="1"/>
  </cols>
  <sheetData>
    <row r="1" spans="1:1024" s="174" customFormat="1" ht="19.95" customHeight="1" x14ac:dyDescent="0.25">
      <c r="A1" s="177" t="s">
        <v>134</v>
      </c>
      <c r="B1" s="178"/>
      <c r="C1" s="178"/>
      <c r="D1" s="179"/>
      <c r="E1" s="180"/>
      <c r="F1" s="181"/>
    </row>
    <row r="2" spans="1:1024" s="174" customFormat="1" ht="15.6" x14ac:dyDescent="0.25">
      <c r="A2" s="182"/>
      <c r="B2" s="175"/>
      <c r="C2" s="183"/>
      <c r="D2" s="183"/>
      <c r="E2" s="183"/>
      <c r="F2" s="184"/>
    </row>
    <row r="3" spans="1:1024" ht="19.95" customHeight="1" thickBot="1" x14ac:dyDescent="0.35">
      <c r="A3" s="185" t="s">
        <v>118</v>
      </c>
      <c r="B3" s="186"/>
      <c r="C3" s="187"/>
      <c r="D3" s="187"/>
      <c r="E3" s="188"/>
      <c r="F3" s="189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ht="15" customHeight="1" x14ac:dyDescent="0.25">
      <c r="A4" s="131"/>
      <c r="B4" s="132" t="s">
        <v>119</v>
      </c>
      <c r="C4" s="133"/>
      <c r="D4" s="133"/>
      <c r="E4" s="134"/>
      <c r="F4" s="135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x14ac:dyDescent="0.25">
      <c r="A5" s="136" t="s">
        <v>120</v>
      </c>
      <c r="B5" s="137" t="s">
        <v>121</v>
      </c>
      <c r="C5" s="138">
        <v>2</v>
      </c>
      <c r="D5" s="138" t="s">
        <v>2</v>
      </c>
      <c r="E5" s="140">
        <v>0</v>
      </c>
      <c r="F5" s="190">
        <f>SUM(C5*E5)</f>
        <v>0</v>
      </c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ht="3.6" customHeight="1" x14ac:dyDescent="0.25">
      <c r="A6" s="141"/>
      <c r="B6" s="142"/>
      <c r="C6" s="143"/>
      <c r="D6" s="144"/>
      <c r="E6" s="101"/>
      <c r="F6" s="145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ht="16.05" customHeight="1" x14ac:dyDescent="0.3">
      <c r="A7" s="146"/>
      <c r="B7" s="147" t="s">
        <v>122</v>
      </c>
      <c r="C7" s="148"/>
      <c r="D7" s="148"/>
      <c r="E7" s="149"/>
      <c r="F7" s="196">
        <f>F5</f>
        <v>0</v>
      </c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ht="16.05" customHeight="1" x14ac:dyDescent="0.25">
      <c r="A8" s="150"/>
      <c r="B8" s="147" t="s">
        <v>123</v>
      </c>
      <c r="C8" s="151">
        <v>0</v>
      </c>
      <c r="D8" s="152"/>
      <c r="E8" s="153"/>
      <c r="F8" s="154">
        <f>F5*C8</f>
        <v>0</v>
      </c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ht="16.05" customHeight="1" thickBot="1" x14ac:dyDescent="0.35">
      <c r="A9" s="155"/>
      <c r="B9" s="156" t="s">
        <v>124</v>
      </c>
      <c r="C9" s="157"/>
      <c r="D9" s="157"/>
      <c r="E9" s="157"/>
      <c r="F9" s="195">
        <f>SUM(F7:F8)</f>
        <v>0</v>
      </c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13.2" x14ac:dyDescent="0.25">
      <c r="A10" s="159" t="s">
        <v>125</v>
      </c>
      <c r="B10" s="160"/>
      <c r="C10" s="101"/>
      <c r="D10" s="101"/>
      <c r="E10" s="101"/>
      <c r="F10" s="145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ht="14.4" thickBot="1" x14ac:dyDescent="0.3">
      <c r="A11" s="161" t="s">
        <v>126</v>
      </c>
      <c r="B11" s="162"/>
      <c r="C11" s="120"/>
      <c r="D11" s="120"/>
      <c r="E11" s="157"/>
      <c r="F11" s="163"/>
    </row>
    <row r="12" spans="1:1024" x14ac:dyDescent="0.25">
      <c r="A12" s="191"/>
      <c r="B12" s="164"/>
      <c r="C12" s="107"/>
      <c r="D12" s="107"/>
      <c r="E12" s="101"/>
      <c r="F12" s="145"/>
    </row>
    <row r="13" spans="1:1024" x14ac:dyDescent="0.25">
      <c r="A13" s="176"/>
      <c r="B13" s="192"/>
      <c r="C13" s="193"/>
      <c r="D13" s="193"/>
      <c r="E13" s="193"/>
      <c r="F13" s="194"/>
    </row>
    <row r="14" spans="1:1024" ht="19.95" customHeight="1" thickBot="1" x14ac:dyDescent="0.35">
      <c r="A14" s="185" t="s">
        <v>127</v>
      </c>
      <c r="B14" s="186"/>
      <c r="C14" s="187"/>
      <c r="D14" s="187"/>
      <c r="E14" s="188"/>
      <c r="F14" s="189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ht="15" customHeight="1" x14ac:dyDescent="0.25">
      <c r="A15" s="131"/>
      <c r="B15" s="132" t="s">
        <v>133</v>
      </c>
      <c r="C15" s="133"/>
      <c r="D15" s="133"/>
      <c r="E15" s="134"/>
      <c r="F15" s="13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ht="16.95" customHeight="1" x14ac:dyDescent="0.25">
      <c r="A16" s="136"/>
      <c r="B16" s="167" t="s">
        <v>128</v>
      </c>
      <c r="C16" s="138"/>
      <c r="D16" s="138"/>
      <c r="E16" s="139"/>
      <c r="F16" s="199">
        <f>'PZTS ČRo ČB'!F59</f>
        <v>0</v>
      </c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ht="16.95" customHeight="1" x14ac:dyDescent="0.25">
      <c r="A17" s="136"/>
      <c r="B17" s="167" t="s">
        <v>132</v>
      </c>
      <c r="C17" s="138"/>
      <c r="D17" s="138"/>
      <c r="E17" s="139"/>
      <c r="F17" s="199">
        <f>'Dodávka FIDES-PCO PČR'!I27</f>
        <v>0</v>
      </c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ht="16.95" customHeight="1" thickBot="1" x14ac:dyDescent="0.3">
      <c r="A18" s="141"/>
      <c r="B18" s="168" t="s">
        <v>129</v>
      </c>
      <c r="C18" s="143"/>
      <c r="D18" s="144"/>
      <c r="E18" s="101"/>
      <c r="F18" s="169">
        <f>F7</f>
        <v>0</v>
      </c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ht="16.05" customHeight="1" x14ac:dyDescent="0.3">
      <c r="A19" s="170"/>
      <c r="B19" s="171" t="s">
        <v>130</v>
      </c>
      <c r="C19" s="172"/>
      <c r="D19" s="172"/>
      <c r="E19" s="173"/>
      <c r="F19" s="200">
        <f>SUM(F16:F18)</f>
        <v>0</v>
      </c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ht="16.05" customHeight="1" x14ac:dyDescent="0.25">
      <c r="A20" s="150"/>
      <c r="B20" s="147" t="s">
        <v>123</v>
      </c>
      <c r="C20" s="151">
        <v>0</v>
      </c>
      <c r="D20" s="152"/>
      <c r="E20" s="153"/>
      <c r="F20" s="154">
        <f>F19*C20</f>
        <v>0</v>
      </c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ht="16.05" customHeight="1" thickBot="1" x14ac:dyDescent="0.3">
      <c r="A21" s="155"/>
      <c r="B21" s="156" t="s">
        <v>131</v>
      </c>
      <c r="C21" s="157"/>
      <c r="D21" s="157"/>
      <c r="E21" s="157"/>
      <c r="F21" s="158">
        <f>SUM(F19:F20)</f>
        <v>0</v>
      </c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</sheetData>
  <mergeCells count="1">
    <mergeCell ref="A1:C1"/>
  </mergeCells>
  <pageMargins left="0.27559055118110237" right="0.27559055118110237" top="0.39370078740157483" bottom="0.31496062992125984" header="0.31496062992125984" footer="0.19685039370078741"/>
  <pageSetup paperSize="9" scale="49" orientation="portrait" useFirstPageNumber="1" horizontalDpi="300" verticalDpi="300" r:id="rId1"/>
  <headerFooter>
    <oddFooter>&amp;R&amp;"Times New Roman,obyčejné"&amp;12Strana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46"/>
  <sheetViews>
    <sheetView tabSelected="1" zoomScaleSheetLayoutView="100" workbookViewId="0">
      <selection activeCell="B35" sqref="B35"/>
    </sheetView>
  </sheetViews>
  <sheetFormatPr defaultRowHeight="13.2" x14ac:dyDescent="0.25"/>
  <cols>
    <col min="1" max="1" width="9.5546875" style="2" customWidth="1"/>
    <col min="2" max="2" width="70.109375" style="3" customWidth="1"/>
    <col min="3" max="3" width="6.5546875" style="4" customWidth="1"/>
    <col min="4" max="4" width="8.44140625" style="4" customWidth="1"/>
    <col min="5" max="5" width="17" style="1" customWidth="1"/>
    <col min="6" max="6" width="18" style="1" customWidth="1"/>
    <col min="7" max="7" width="8.88671875" style="1"/>
    <col min="8" max="8" width="9.88671875" style="1" customWidth="1"/>
    <col min="9" max="16384" width="8.88671875" style="1"/>
  </cols>
  <sheetData>
    <row r="1" spans="1:8" ht="17.399999999999999" x14ac:dyDescent="0.25">
      <c r="A1" s="128" t="s">
        <v>115</v>
      </c>
      <c r="B1" s="128"/>
      <c r="C1" s="122"/>
      <c r="D1" s="123"/>
      <c r="E1" s="123"/>
      <c r="F1" s="123"/>
    </row>
    <row r="2" spans="1:8" s="5" customFormat="1" ht="17.25" customHeight="1" thickBot="1" x14ac:dyDescent="0.3">
      <c r="A2" s="129" t="s">
        <v>116</v>
      </c>
      <c r="B2" s="129"/>
      <c r="C2" s="129"/>
      <c r="D2" s="129"/>
      <c r="E2" s="123"/>
      <c r="F2" s="123"/>
      <c r="G2" s="84"/>
      <c r="H2" s="83"/>
    </row>
    <row r="3" spans="1:8" s="6" customFormat="1" ht="28.8" customHeight="1" x14ac:dyDescent="0.25">
      <c r="A3" s="86" t="s">
        <v>114</v>
      </c>
      <c r="B3" s="87"/>
      <c r="C3" s="88" t="s">
        <v>0</v>
      </c>
      <c r="D3" s="88" t="s">
        <v>57</v>
      </c>
      <c r="E3" s="89" t="s">
        <v>112</v>
      </c>
      <c r="F3" s="90" t="s">
        <v>61</v>
      </c>
      <c r="G3" s="85"/>
      <c r="H3" s="85"/>
    </row>
    <row r="4" spans="1:8" s="7" customFormat="1" ht="16.5" customHeight="1" x14ac:dyDescent="0.25">
      <c r="A4" s="91"/>
      <c r="B4" s="201" t="s">
        <v>18</v>
      </c>
      <c r="C4" s="92"/>
      <c r="D4" s="92"/>
      <c r="E4" s="93"/>
      <c r="F4" s="94"/>
    </row>
    <row r="5" spans="1:8" s="8" customFormat="1" ht="16.5" customHeight="1" x14ac:dyDescent="0.2">
      <c r="A5" s="95"/>
      <c r="B5" s="202" t="s">
        <v>15</v>
      </c>
      <c r="C5" s="96"/>
      <c r="D5" s="96"/>
      <c r="E5" s="97"/>
      <c r="F5" s="98"/>
    </row>
    <row r="6" spans="1:8" s="9" customFormat="1" ht="45.6" x14ac:dyDescent="0.25">
      <c r="A6" s="99">
        <f>MAX($A$3:A5)+1</f>
        <v>1</v>
      </c>
      <c r="B6" s="10" t="s">
        <v>46</v>
      </c>
      <c r="C6" s="18" t="s">
        <v>2</v>
      </c>
      <c r="D6" s="14">
        <v>1</v>
      </c>
      <c r="E6" s="124"/>
      <c r="F6" s="100">
        <f t="shared" ref="F6:F22" si="0">E6*D6</f>
        <v>0</v>
      </c>
    </row>
    <row r="7" spans="1:8" s="9" customFormat="1" ht="34.200000000000003" x14ac:dyDescent="0.25">
      <c r="A7" s="99">
        <v>2</v>
      </c>
      <c r="B7" s="10" t="s">
        <v>16</v>
      </c>
      <c r="C7" s="18" t="s">
        <v>2</v>
      </c>
      <c r="D7" s="14">
        <v>18</v>
      </c>
      <c r="E7" s="124"/>
      <c r="F7" s="100">
        <f t="shared" si="0"/>
        <v>0</v>
      </c>
    </row>
    <row r="8" spans="1:8" s="9" customFormat="1" ht="22.8" x14ac:dyDescent="0.25">
      <c r="A8" s="99">
        <v>3</v>
      </c>
      <c r="B8" s="10" t="s">
        <v>17</v>
      </c>
      <c r="C8" s="18" t="s">
        <v>2</v>
      </c>
      <c r="D8" s="14">
        <v>5</v>
      </c>
      <c r="E8" s="124"/>
      <c r="F8" s="100">
        <f>E8*D8</f>
        <v>0</v>
      </c>
    </row>
    <row r="9" spans="1:8" s="9" customFormat="1" ht="22.8" x14ac:dyDescent="0.25">
      <c r="A9" s="99">
        <v>4</v>
      </c>
      <c r="B9" s="10" t="s">
        <v>19</v>
      </c>
      <c r="C9" s="18" t="s">
        <v>2</v>
      </c>
      <c r="D9" s="14">
        <v>15</v>
      </c>
      <c r="E9" s="124"/>
      <c r="F9" s="100">
        <f t="shared" si="0"/>
        <v>0</v>
      </c>
    </row>
    <row r="10" spans="1:8" s="9" customFormat="1" ht="22.8" x14ac:dyDescent="0.25">
      <c r="A10" s="99">
        <v>5</v>
      </c>
      <c r="B10" s="10" t="s">
        <v>20</v>
      </c>
      <c r="C10" s="18" t="s">
        <v>2</v>
      </c>
      <c r="D10" s="14">
        <v>3</v>
      </c>
      <c r="E10" s="124"/>
      <c r="F10" s="100">
        <f t="shared" si="0"/>
        <v>0</v>
      </c>
    </row>
    <row r="11" spans="1:8" s="9" customFormat="1" x14ac:dyDescent="0.25">
      <c r="A11" s="99">
        <v>6</v>
      </c>
      <c r="B11" s="10" t="s">
        <v>47</v>
      </c>
      <c r="C11" s="18" t="s">
        <v>2</v>
      </c>
      <c r="D11" s="14">
        <v>1</v>
      </c>
      <c r="E11" s="124"/>
      <c r="F11" s="100">
        <f t="shared" si="0"/>
        <v>0</v>
      </c>
    </row>
    <row r="12" spans="1:8" s="9" customFormat="1" x14ac:dyDescent="0.25">
      <c r="A12" s="99">
        <v>7</v>
      </c>
      <c r="B12" s="10" t="s">
        <v>48</v>
      </c>
      <c r="C12" s="18" t="s">
        <v>2</v>
      </c>
      <c r="D12" s="14">
        <v>3</v>
      </c>
      <c r="E12" s="124"/>
      <c r="F12" s="100">
        <f t="shared" si="0"/>
        <v>0</v>
      </c>
    </row>
    <row r="13" spans="1:8" s="9" customFormat="1" ht="22.8" x14ac:dyDescent="0.25">
      <c r="A13" s="99">
        <v>8</v>
      </c>
      <c r="B13" s="10" t="s">
        <v>25</v>
      </c>
      <c r="C13" s="18" t="s">
        <v>2</v>
      </c>
      <c r="D13" s="14">
        <v>59</v>
      </c>
      <c r="E13" s="124"/>
      <c r="F13" s="100">
        <f t="shared" si="0"/>
        <v>0</v>
      </c>
    </row>
    <row r="14" spans="1:8" s="9" customFormat="1" x14ac:dyDescent="0.25">
      <c r="A14" s="99">
        <v>9</v>
      </c>
      <c r="B14" s="10" t="s">
        <v>26</v>
      </c>
      <c r="C14" s="18" t="s">
        <v>2</v>
      </c>
      <c r="D14" s="14">
        <v>41</v>
      </c>
      <c r="E14" s="124"/>
      <c r="F14" s="100">
        <f t="shared" si="0"/>
        <v>0</v>
      </c>
    </row>
    <row r="15" spans="1:8" s="9" customFormat="1" x14ac:dyDescent="0.25">
      <c r="A15" s="99">
        <v>10</v>
      </c>
      <c r="B15" s="10" t="s">
        <v>27</v>
      </c>
      <c r="C15" s="18" t="s">
        <v>2</v>
      </c>
      <c r="D15" s="14">
        <v>2</v>
      </c>
      <c r="E15" s="124"/>
      <c r="F15" s="100">
        <f t="shared" si="0"/>
        <v>0</v>
      </c>
    </row>
    <row r="16" spans="1:8" s="9" customFormat="1" x14ac:dyDescent="0.25">
      <c r="A16" s="99">
        <v>11</v>
      </c>
      <c r="B16" s="10" t="s">
        <v>28</v>
      </c>
      <c r="C16" s="18" t="s">
        <v>2</v>
      </c>
      <c r="D16" s="14">
        <v>26</v>
      </c>
      <c r="E16" s="124"/>
      <c r="F16" s="100">
        <f t="shared" si="0"/>
        <v>0</v>
      </c>
    </row>
    <row r="17" spans="1:6" s="9" customFormat="1" x14ac:dyDescent="0.25">
      <c r="A17" s="99">
        <v>12</v>
      </c>
      <c r="B17" s="10" t="s">
        <v>21</v>
      </c>
      <c r="C17" s="18" t="s">
        <v>2</v>
      </c>
      <c r="D17" s="14">
        <v>1</v>
      </c>
      <c r="E17" s="124"/>
      <c r="F17" s="100">
        <f t="shared" si="0"/>
        <v>0</v>
      </c>
    </row>
    <row r="18" spans="1:6" s="9" customFormat="1" x14ac:dyDescent="0.25">
      <c r="A18" s="99">
        <v>13</v>
      </c>
      <c r="B18" s="10" t="s">
        <v>22</v>
      </c>
      <c r="C18" s="18" t="s">
        <v>2</v>
      </c>
      <c r="D18" s="14">
        <v>1</v>
      </c>
      <c r="E18" s="124"/>
      <c r="F18" s="100">
        <f t="shared" si="0"/>
        <v>0</v>
      </c>
    </row>
    <row r="19" spans="1:6" s="9" customFormat="1" x14ac:dyDescent="0.25">
      <c r="A19" s="99">
        <v>14</v>
      </c>
      <c r="B19" s="10" t="s">
        <v>49</v>
      </c>
      <c r="C19" s="18" t="s">
        <v>2</v>
      </c>
      <c r="D19" s="14">
        <v>1</v>
      </c>
      <c r="E19" s="124"/>
      <c r="F19" s="100">
        <f t="shared" si="0"/>
        <v>0</v>
      </c>
    </row>
    <row r="20" spans="1:6" s="9" customFormat="1" x14ac:dyDescent="0.25">
      <c r="A20" s="99">
        <v>15</v>
      </c>
      <c r="B20" s="101" t="s">
        <v>29</v>
      </c>
      <c r="C20" s="18" t="s">
        <v>2</v>
      </c>
      <c r="D20" s="14">
        <v>51</v>
      </c>
      <c r="E20" s="124"/>
      <c r="F20" s="100">
        <f t="shared" si="0"/>
        <v>0</v>
      </c>
    </row>
    <row r="21" spans="1:6" s="9" customFormat="1" x14ac:dyDescent="0.25">
      <c r="A21" s="99">
        <v>16</v>
      </c>
      <c r="B21" s="10" t="s">
        <v>50</v>
      </c>
      <c r="C21" s="18" t="s">
        <v>2</v>
      </c>
      <c r="D21" s="14">
        <v>1</v>
      </c>
      <c r="E21" s="124"/>
      <c r="F21" s="100">
        <f t="shared" si="0"/>
        <v>0</v>
      </c>
    </row>
    <row r="22" spans="1:6" s="9" customFormat="1" x14ac:dyDescent="0.25">
      <c r="A22" s="99">
        <v>17</v>
      </c>
      <c r="B22" s="10" t="s">
        <v>102</v>
      </c>
      <c r="C22" s="18" t="s">
        <v>2</v>
      </c>
      <c r="D22" s="14">
        <v>3</v>
      </c>
      <c r="E22" s="124"/>
      <c r="F22" s="100">
        <f t="shared" si="0"/>
        <v>0</v>
      </c>
    </row>
    <row r="23" spans="1:6" s="9" customFormat="1" x14ac:dyDescent="0.25">
      <c r="A23" s="99">
        <v>18</v>
      </c>
      <c r="B23" s="10" t="s">
        <v>13</v>
      </c>
      <c r="C23" s="18" t="s">
        <v>8</v>
      </c>
      <c r="D23" s="14">
        <v>1</v>
      </c>
      <c r="E23" s="124"/>
      <c r="F23" s="100">
        <f>E23*D23</f>
        <v>0</v>
      </c>
    </row>
    <row r="24" spans="1:6" s="9" customFormat="1" x14ac:dyDescent="0.25">
      <c r="A24" s="99">
        <v>19</v>
      </c>
      <c r="B24" s="10" t="s">
        <v>4</v>
      </c>
      <c r="C24" s="13" t="s">
        <v>5</v>
      </c>
      <c r="D24" s="17">
        <v>0.77</v>
      </c>
      <c r="E24" s="15">
        <f>SUM(F6:F22)</f>
        <v>0</v>
      </c>
      <c r="F24" s="100">
        <f>E24/100*D24</f>
        <v>0</v>
      </c>
    </row>
    <row r="25" spans="1:6" s="9" customFormat="1" x14ac:dyDescent="0.2">
      <c r="A25" s="102"/>
      <c r="B25" s="103"/>
      <c r="C25" s="104"/>
      <c r="D25" s="12"/>
      <c r="E25" s="105" t="s">
        <v>1</v>
      </c>
      <c r="F25" s="106">
        <f>SUM(F6:F24)</f>
        <v>0</v>
      </c>
    </row>
    <row r="26" spans="1:6" s="8" customFormat="1" ht="16.5" customHeight="1" x14ac:dyDescent="0.2">
      <c r="A26" s="95"/>
      <c r="B26" s="202" t="s">
        <v>10</v>
      </c>
      <c r="C26" s="96"/>
      <c r="D26" s="96"/>
      <c r="E26" s="97"/>
      <c r="F26" s="98"/>
    </row>
    <row r="27" spans="1:6" s="9" customFormat="1" x14ac:dyDescent="0.25">
      <c r="A27" s="99">
        <f>MAX($A$1:A26)+1</f>
        <v>20</v>
      </c>
      <c r="B27" s="10" t="s">
        <v>23</v>
      </c>
      <c r="C27" s="11" t="s">
        <v>3</v>
      </c>
      <c r="D27" s="14">
        <v>480</v>
      </c>
      <c r="E27" s="124"/>
      <c r="F27" s="100">
        <f t="shared" ref="F27:F32" si="1">E27*D27</f>
        <v>0</v>
      </c>
    </row>
    <row r="28" spans="1:6" s="9" customFormat="1" x14ac:dyDescent="0.25">
      <c r="A28" s="99">
        <f>MAX($A$1:A27)+1</f>
        <v>21</v>
      </c>
      <c r="B28" s="10" t="s">
        <v>24</v>
      </c>
      <c r="C28" s="11" t="s">
        <v>3</v>
      </c>
      <c r="D28" s="14">
        <v>280</v>
      </c>
      <c r="E28" s="124"/>
      <c r="F28" s="100">
        <f t="shared" si="1"/>
        <v>0</v>
      </c>
    </row>
    <row r="29" spans="1:6" s="9" customFormat="1" x14ac:dyDescent="0.25">
      <c r="A29" s="99">
        <f>MAX($A$1:A28)+1</f>
        <v>22</v>
      </c>
      <c r="B29" s="10" t="s">
        <v>38</v>
      </c>
      <c r="C29" s="11" t="s">
        <v>3</v>
      </c>
      <c r="D29" s="14">
        <v>130</v>
      </c>
      <c r="E29" s="124"/>
      <c r="F29" s="100">
        <f t="shared" si="1"/>
        <v>0</v>
      </c>
    </row>
    <row r="30" spans="1:6" s="9" customFormat="1" x14ac:dyDescent="0.25">
      <c r="A30" s="99">
        <f>MAX($A$1:A29)+1</f>
        <v>23</v>
      </c>
      <c r="B30" s="10" t="s">
        <v>39</v>
      </c>
      <c r="C30" s="11" t="s">
        <v>3</v>
      </c>
      <c r="D30" s="14">
        <v>360</v>
      </c>
      <c r="E30" s="124"/>
      <c r="F30" s="100">
        <f t="shared" si="1"/>
        <v>0</v>
      </c>
    </row>
    <row r="31" spans="1:6" s="9" customFormat="1" x14ac:dyDescent="0.25">
      <c r="A31" s="99">
        <f>MAX($A$1:A30)+1</f>
        <v>24</v>
      </c>
      <c r="B31" s="10" t="s">
        <v>40</v>
      </c>
      <c r="C31" s="11" t="s">
        <v>3</v>
      </c>
      <c r="D31" s="14">
        <v>25</v>
      </c>
      <c r="E31" s="124"/>
      <c r="F31" s="100">
        <f t="shared" si="1"/>
        <v>0</v>
      </c>
    </row>
    <row r="32" spans="1:6" s="9" customFormat="1" x14ac:dyDescent="0.25">
      <c r="A32" s="99">
        <f>MAX($A$1:A31)+1</f>
        <v>25</v>
      </c>
      <c r="B32" s="10" t="s">
        <v>14</v>
      </c>
      <c r="C32" s="11" t="s">
        <v>8</v>
      </c>
      <c r="D32" s="14">
        <v>1</v>
      </c>
      <c r="E32" s="124"/>
      <c r="F32" s="100">
        <f t="shared" si="1"/>
        <v>0</v>
      </c>
    </row>
    <row r="33" spans="1:6" x14ac:dyDescent="0.25">
      <c r="A33" s="102"/>
      <c r="B33" s="16" t="s">
        <v>4</v>
      </c>
      <c r="C33" s="13" t="s">
        <v>5</v>
      </c>
      <c r="D33" s="17">
        <v>0.77</v>
      </c>
      <c r="E33" s="15">
        <f>SUM(F27:F32)</f>
        <v>0</v>
      </c>
      <c r="F33" s="100">
        <f>E33/100*D33</f>
        <v>0</v>
      </c>
    </row>
    <row r="34" spans="1:6" x14ac:dyDescent="0.25">
      <c r="A34" s="102"/>
      <c r="B34" s="103"/>
      <c r="C34" s="104"/>
      <c r="D34" s="104"/>
      <c r="E34" s="105" t="s">
        <v>1</v>
      </c>
      <c r="F34" s="106">
        <f>SUM(F27:F33)</f>
        <v>0</v>
      </c>
    </row>
    <row r="35" spans="1:6" x14ac:dyDescent="0.25">
      <c r="A35" s="95"/>
      <c r="B35" s="202" t="s">
        <v>12</v>
      </c>
      <c r="C35" s="96"/>
      <c r="D35" s="96"/>
      <c r="E35" s="97"/>
      <c r="F35" s="98"/>
    </row>
    <row r="36" spans="1:6" x14ac:dyDescent="0.25">
      <c r="A36" s="99">
        <f>MAX($A$1:A35)+1</f>
        <v>26</v>
      </c>
      <c r="B36" s="10" t="s">
        <v>33</v>
      </c>
      <c r="C36" s="13" t="s">
        <v>6</v>
      </c>
      <c r="D36" s="14">
        <v>64</v>
      </c>
      <c r="E36" s="124"/>
      <c r="F36" s="100">
        <f t="shared" ref="F36:F45" si="2">E36*D36</f>
        <v>0</v>
      </c>
    </row>
    <row r="37" spans="1:6" x14ac:dyDescent="0.25">
      <c r="A37" s="99">
        <f>MAX($A$1:A36)+1</f>
        <v>27</v>
      </c>
      <c r="B37" s="10" t="s">
        <v>45</v>
      </c>
      <c r="C37" s="13" t="s">
        <v>6</v>
      </c>
      <c r="D37" s="14">
        <v>32</v>
      </c>
      <c r="E37" s="124"/>
      <c r="F37" s="100">
        <f>E37*D37</f>
        <v>0</v>
      </c>
    </row>
    <row r="38" spans="1:6" x14ac:dyDescent="0.25">
      <c r="A38" s="99">
        <f>MAX($A$1:A37)+1</f>
        <v>28</v>
      </c>
      <c r="B38" s="10" t="s">
        <v>34</v>
      </c>
      <c r="C38" s="13" t="s">
        <v>6</v>
      </c>
      <c r="D38" s="14">
        <v>24</v>
      </c>
      <c r="E38" s="124"/>
      <c r="F38" s="100">
        <f t="shared" si="2"/>
        <v>0</v>
      </c>
    </row>
    <row r="39" spans="1:6" x14ac:dyDescent="0.25">
      <c r="A39" s="99">
        <f>MAX($A$1:A38)+1</f>
        <v>29</v>
      </c>
      <c r="B39" s="10" t="s">
        <v>35</v>
      </c>
      <c r="C39" s="18" t="s">
        <v>8</v>
      </c>
      <c r="D39" s="14">
        <v>1</v>
      </c>
      <c r="E39" s="124"/>
      <c r="F39" s="100">
        <f t="shared" si="2"/>
        <v>0</v>
      </c>
    </row>
    <row r="40" spans="1:6" x14ac:dyDescent="0.25">
      <c r="A40" s="99">
        <f>MAX($A$1:A39)+1</f>
        <v>30</v>
      </c>
      <c r="B40" s="10" t="s">
        <v>37</v>
      </c>
      <c r="C40" s="18" t="s">
        <v>8</v>
      </c>
      <c r="D40" s="14">
        <v>1</v>
      </c>
      <c r="E40" s="124"/>
      <c r="F40" s="100">
        <f t="shared" si="2"/>
        <v>0</v>
      </c>
    </row>
    <row r="41" spans="1:6" x14ac:dyDescent="0.25">
      <c r="A41" s="99">
        <f>MAX($A$1:A40)+1</f>
        <v>31</v>
      </c>
      <c r="B41" s="10" t="s">
        <v>11</v>
      </c>
      <c r="C41" s="13" t="s">
        <v>2</v>
      </c>
      <c r="D41" s="14">
        <v>70</v>
      </c>
      <c r="E41" s="124"/>
      <c r="F41" s="100">
        <f t="shared" si="2"/>
        <v>0</v>
      </c>
    </row>
    <row r="42" spans="1:6" x14ac:dyDescent="0.25">
      <c r="A42" s="99">
        <f>MAX($A$1:A41)+1</f>
        <v>32</v>
      </c>
      <c r="B42" s="10" t="s">
        <v>7</v>
      </c>
      <c r="C42" s="18" t="s">
        <v>2</v>
      </c>
      <c r="D42" s="14">
        <v>8</v>
      </c>
      <c r="E42" s="124"/>
      <c r="F42" s="100">
        <f t="shared" si="2"/>
        <v>0</v>
      </c>
    </row>
    <row r="43" spans="1:6" x14ac:dyDescent="0.25">
      <c r="A43" s="99">
        <f>MAX($A$1:A42)+1</f>
        <v>33</v>
      </c>
      <c r="B43" s="10" t="s">
        <v>36</v>
      </c>
      <c r="C43" s="18" t="s">
        <v>8</v>
      </c>
      <c r="D43" s="14">
        <v>1</v>
      </c>
      <c r="E43" s="124"/>
      <c r="F43" s="100">
        <f t="shared" si="2"/>
        <v>0</v>
      </c>
    </row>
    <row r="44" spans="1:6" x14ac:dyDescent="0.25">
      <c r="A44" s="99">
        <f>MAX($A$1:A43)+1</f>
        <v>34</v>
      </c>
      <c r="B44" s="10" t="s">
        <v>30</v>
      </c>
      <c r="C44" s="18" t="s">
        <v>8</v>
      </c>
      <c r="D44" s="14">
        <v>1</v>
      </c>
      <c r="E44" s="124"/>
      <c r="F44" s="100">
        <f t="shared" si="2"/>
        <v>0</v>
      </c>
    </row>
    <row r="45" spans="1:6" x14ac:dyDescent="0.25">
      <c r="A45" s="99">
        <f>MAX($A$1:A44)+1</f>
        <v>35</v>
      </c>
      <c r="B45" s="10" t="s">
        <v>103</v>
      </c>
      <c r="C45" s="18" t="s">
        <v>6</v>
      </c>
      <c r="D45" s="14">
        <v>16</v>
      </c>
      <c r="E45" s="124"/>
      <c r="F45" s="100">
        <f t="shared" si="2"/>
        <v>0</v>
      </c>
    </row>
    <row r="46" spans="1:6" x14ac:dyDescent="0.25">
      <c r="A46" s="99">
        <f>MAX($A$3:A45)+1</f>
        <v>36</v>
      </c>
      <c r="B46" s="10" t="s">
        <v>104</v>
      </c>
      <c r="C46" s="18" t="s">
        <v>2</v>
      </c>
      <c r="D46" s="14">
        <v>300</v>
      </c>
      <c r="E46" s="124"/>
      <c r="F46" s="100">
        <f t="shared" ref="F46:F54" si="3">E46*D46</f>
        <v>0</v>
      </c>
    </row>
    <row r="47" spans="1:6" x14ac:dyDescent="0.25">
      <c r="A47" s="99">
        <f>MAX($A$3:A46)+1</f>
        <v>37</v>
      </c>
      <c r="B47" s="10" t="s">
        <v>105</v>
      </c>
      <c r="C47" s="18" t="s">
        <v>2</v>
      </c>
      <c r="D47" s="14">
        <v>30</v>
      </c>
      <c r="E47" s="124"/>
      <c r="F47" s="100">
        <f t="shared" si="3"/>
        <v>0</v>
      </c>
    </row>
    <row r="48" spans="1:6" ht="22.8" x14ac:dyDescent="0.25">
      <c r="A48" s="99">
        <f>MAX($A$3:A47)+1</f>
        <v>38</v>
      </c>
      <c r="B48" s="10" t="s">
        <v>106</v>
      </c>
      <c r="C48" s="18" t="s">
        <v>6</v>
      </c>
      <c r="D48" s="14">
        <v>8</v>
      </c>
      <c r="E48" s="124"/>
      <c r="F48" s="100">
        <f t="shared" si="3"/>
        <v>0</v>
      </c>
    </row>
    <row r="49" spans="1:6" x14ac:dyDescent="0.25">
      <c r="A49" s="99">
        <f>MAX($A$3:A48)+1</f>
        <v>39</v>
      </c>
      <c r="B49" s="10" t="s">
        <v>107</v>
      </c>
      <c r="C49" s="18" t="s">
        <v>6</v>
      </c>
      <c r="D49" s="14">
        <v>16</v>
      </c>
      <c r="E49" s="124"/>
      <c r="F49" s="100">
        <f t="shared" si="3"/>
        <v>0</v>
      </c>
    </row>
    <row r="50" spans="1:6" x14ac:dyDescent="0.25">
      <c r="A50" s="99">
        <f>MAX($A$3:A49)+1</f>
        <v>40</v>
      </c>
      <c r="B50" s="10" t="s">
        <v>108</v>
      </c>
      <c r="C50" s="18" t="s">
        <v>6</v>
      </c>
      <c r="D50" s="14">
        <v>8</v>
      </c>
      <c r="E50" s="124"/>
      <c r="F50" s="100">
        <f t="shared" si="3"/>
        <v>0</v>
      </c>
    </row>
    <row r="51" spans="1:6" x14ac:dyDescent="0.25">
      <c r="A51" s="99">
        <f>MAX($A$3:A50)+1</f>
        <v>41</v>
      </c>
      <c r="B51" s="10" t="s">
        <v>109</v>
      </c>
      <c r="C51" s="18" t="s">
        <v>6</v>
      </c>
      <c r="D51" s="14">
        <v>4</v>
      </c>
      <c r="E51" s="124"/>
      <c r="F51" s="100">
        <f t="shared" si="3"/>
        <v>0</v>
      </c>
    </row>
    <row r="52" spans="1:6" x14ac:dyDescent="0.25">
      <c r="A52" s="99">
        <f>MAX($A$3:A51)+1</f>
        <v>42</v>
      </c>
      <c r="B52" s="10" t="s">
        <v>31</v>
      </c>
      <c r="C52" s="13" t="s">
        <v>6</v>
      </c>
      <c r="D52" s="14">
        <v>8</v>
      </c>
      <c r="E52" s="124"/>
      <c r="F52" s="100">
        <f t="shared" si="3"/>
        <v>0</v>
      </c>
    </row>
    <row r="53" spans="1:6" x14ac:dyDescent="0.25">
      <c r="A53" s="99">
        <f>MAX($A$3:A52)+1</f>
        <v>43</v>
      </c>
      <c r="B53" s="10" t="s">
        <v>32</v>
      </c>
      <c r="C53" s="18" t="s">
        <v>8</v>
      </c>
      <c r="D53" s="14">
        <v>1</v>
      </c>
      <c r="E53" s="124"/>
      <c r="F53" s="100">
        <f t="shared" si="3"/>
        <v>0</v>
      </c>
    </row>
    <row r="54" spans="1:6" x14ac:dyDescent="0.25">
      <c r="A54" s="99">
        <f>MAX($A$3:A53)+1</f>
        <v>44</v>
      </c>
      <c r="B54" s="10" t="s">
        <v>113</v>
      </c>
      <c r="C54" s="18" t="s">
        <v>8</v>
      </c>
      <c r="D54" s="14">
        <v>1</v>
      </c>
      <c r="E54" s="124"/>
      <c r="F54" s="100">
        <f t="shared" si="3"/>
        <v>0</v>
      </c>
    </row>
    <row r="55" spans="1:6" x14ac:dyDescent="0.25">
      <c r="A55" s="99">
        <f>MAX($A$3:A54)+1</f>
        <v>45</v>
      </c>
      <c r="B55" s="10" t="s">
        <v>44</v>
      </c>
      <c r="C55" s="18" t="s">
        <v>8</v>
      </c>
      <c r="D55" s="14">
        <v>1</v>
      </c>
      <c r="E55" s="124"/>
      <c r="F55" s="100">
        <f>E55*D55</f>
        <v>0</v>
      </c>
    </row>
    <row r="56" spans="1:6" x14ac:dyDescent="0.25">
      <c r="A56" s="99">
        <f>MAX($A$3:A55)+1</f>
        <v>46</v>
      </c>
      <c r="B56" s="10" t="s">
        <v>51</v>
      </c>
      <c r="C56" s="18" t="s">
        <v>8</v>
      </c>
      <c r="D56" s="14">
        <v>1</v>
      </c>
      <c r="E56" s="124"/>
      <c r="F56" s="100">
        <f>E56*D56</f>
        <v>0</v>
      </c>
    </row>
    <row r="57" spans="1:6" x14ac:dyDescent="0.25">
      <c r="A57" s="99">
        <f>MAX($A$3:A56)+1</f>
        <v>47</v>
      </c>
      <c r="B57" s="10" t="s">
        <v>52</v>
      </c>
      <c r="C57" s="18" t="s">
        <v>8</v>
      </c>
      <c r="D57" s="14">
        <v>1</v>
      </c>
      <c r="E57" s="124"/>
      <c r="F57" s="100">
        <f>E57*D57</f>
        <v>0</v>
      </c>
    </row>
    <row r="58" spans="1:6" x14ac:dyDescent="0.25">
      <c r="A58" s="102"/>
      <c r="B58" s="103"/>
      <c r="C58" s="104"/>
      <c r="D58" s="104"/>
      <c r="E58" s="105" t="s">
        <v>1</v>
      </c>
      <c r="F58" s="106">
        <f>SUM(F36:F57)</f>
        <v>0</v>
      </c>
    </row>
    <row r="59" spans="1:6" x14ac:dyDescent="0.25">
      <c r="A59" s="102"/>
      <c r="B59" s="103"/>
      <c r="C59" s="104"/>
      <c r="D59" s="104"/>
      <c r="E59" s="197" t="s">
        <v>9</v>
      </c>
      <c r="F59" s="198">
        <f>F25+F34+F58</f>
        <v>0</v>
      </c>
    </row>
    <row r="60" spans="1:6" x14ac:dyDescent="0.25">
      <c r="A60" s="102"/>
      <c r="B60" s="103"/>
      <c r="C60" s="104"/>
      <c r="D60" s="104"/>
      <c r="E60" s="107"/>
      <c r="F60" s="108"/>
    </row>
    <row r="61" spans="1:6" ht="22.8" x14ac:dyDescent="0.25">
      <c r="A61" s="102"/>
      <c r="B61" s="109" t="s">
        <v>111</v>
      </c>
      <c r="C61" s="12"/>
      <c r="D61" s="12"/>
      <c r="E61" s="105"/>
      <c r="F61" s="110"/>
    </row>
    <row r="62" spans="1:6" x14ac:dyDescent="0.25">
      <c r="A62" s="102"/>
      <c r="B62" s="126" t="s">
        <v>110</v>
      </c>
      <c r="C62" s="126"/>
      <c r="D62" s="126"/>
      <c r="E62" s="126"/>
      <c r="F62" s="127"/>
    </row>
    <row r="63" spans="1:6" x14ac:dyDescent="0.25">
      <c r="A63" s="102"/>
      <c r="B63" s="126"/>
      <c r="C63" s="126"/>
      <c r="D63" s="126"/>
      <c r="E63" s="126"/>
      <c r="F63" s="127"/>
    </row>
    <row r="64" spans="1:6" x14ac:dyDescent="0.25">
      <c r="A64" s="102"/>
      <c r="B64" s="126"/>
      <c r="C64" s="126"/>
      <c r="D64" s="126"/>
      <c r="E64" s="126"/>
      <c r="F64" s="127"/>
    </row>
    <row r="65" spans="1:6" x14ac:dyDescent="0.25">
      <c r="A65" s="111" t="s">
        <v>41</v>
      </c>
      <c r="B65" s="112"/>
      <c r="C65" s="113"/>
      <c r="D65" s="113"/>
      <c r="E65" s="114"/>
      <c r="F65" s="115"/>
    </row>
    <row r="66" spans="1:6" x14ac:dyDescent="0.25">
      <c r="A66" s="116" t="s">
        <v>42</v>
      </c>
      <c r="B66" s="112"/>
      <c r="C66" s="113"/>
      <c r="D66" s="113"/>
      <c r="E66" s="114"/>
      <c r="F66" s="115"/>
    </row>
    <row r="67" spans="1:6" x14ac:dyDescent="0.25">
      <c r="A67" s="116" t="s">
        <v>43</v>
      </c>
      <c r="B67" s="112"/>
      <c r="C67" s="113"/>
      <c r="D67" s="113"/>
      <c r="E67" s="114"/>
      <c r="F67" s="115"/>
    </row>
    <row r="68" spans="1:6" ht="13.8" thickBot="1" x14ac:dyDescent="0.3">
      <c r="A68" s="117"/>
      <c r="B68" s="118"/>
      <c r="C68" s="119"/>
      <c r="D68" s="119"/>
      <c r="E68" s="120"/>
      <c r="F68" s="121"/>
    </row>
    <row r="94" ht="16.5" customHeight="1" x14ac:dyDescent="0.25"/>
    <row r="100" ht="16.5" customHeight="1" x14ac:dyDescent="0.25"/>
    <row r="107" ht="16.5" customHeight="1" x14ac:dyDescent="0.25"/>
    <row r="113" ht="16.5" customHeight="1" x14ac:dyDescent="0.25"/>
    <row r="121" ht="16.5" customHeight="1" x14ac:dyDescent="0.25"/>
    <row r="122" ht="16.5" customHeight="1" x14ac:dyDescent="0.25"/>
    <row r="128" ht="16.5" customHeight="1" x14ac:dyDescent="0.25"/>
    <row r="150" ht="16.5" customHeight="1" x14ac:dyDescent="0.25"/>
    <row r="161" ht="16.5" customHeight="1" x14ac:dyDescent="0.25"/>
    <row r="189" ht="16.5" customHeight="1" x14ac:dyDescent="0.25"/>
    <row r="194" ht="16.5" customHeight="1" x14ac:dyDescent="0.25"/>
    <row r="204" ht="16.5" customHeight="1" x14ac:dyDescent="0.25"/>
    <row r="223" ht="16.5" customHeight="1" x14ac:dyDescent="0.25"/>
    <row r="230" ht="16.5" customHeight="1" x14ac:dyDescent="0.25"/>
    <row r="238" ht="16.5" customHeight="1" x14ac:dyDescent="0.25"/>
    <row r="239" ht="16.5" customHeight="1" x14ac:dyDescent="0.25"/>
    <row r="297" ht="16.5" customHeight="1" x14ac:dyDescent="0.25"/>
    <row r="363" ht="16.5" customHeight="1" x14ac:dyDescent="0.25"/>
    <row r="415" ht="16.5" customHeight="1" x14ac:dyDescent="0.25"/>
    <row r="475" ht="16.5" customHeight="1" x14ac:dyDescent="0.25"/>
    <row r="508" ht="16.5" customHeight="1" x14ac:dyDescent="0.25"/>
    <row r="569" ht="16.5" customHeight="1" x14ac:dyDescent="0.25"/>
    <row r="609" ht="16.5" customHeight="1" x14ac:dyDescent="0.25"/>
    <row r="644" ht="16.5" customHeight="1" x14ac:dyDescent="0.25"/>
    <row r="688" ht="16.5" customHeight="1" x14ac:dyDescent="0.25"/>
    <row r="728" ht="16.5" customHeight="1" x14ac:dyDescent="0.25"/>
    <row r="737" ht="16.5" customHeight="1" x14ac:dyDescent="0.25"/>
    <row r="762" ht="16.5" customHeight="1" x14ac:dyDescent="0.25"/>
    <row r="796" ht="16.5" customHeight="1" x14ac:dyDescent="0.25"/>
    <row r="838" ht="16.5" customHeight="1" x14ac:dyDescent="0.25"/>
    <row r="857" ht="16.5" customHeight="1" x14ac:dyDescent="0.25"/>
    <row r="875" ht="16.5" customHeight="1" x14ac:dyDescent="0.25"/>
    <row r="895" ht="16.5" customHeight="1" x14ac:dyDescent="0.25"/>
    <row r="947" ht="16.5" customHeight="1" x14ac:dyDescent="0.25"/>
    <row r="983" ht="16.5" customHeight="1" x14ac:dyDescent="0.25"/>
    <row r="1059" ht="16.5" customHeight="1" x14ac:dyDescent="0.25"/>
    <row r="1071" ht="16.5" customHeight="1" x14ac:dyDescent="0.25"/>
    <row r="1135" ht="16.5" customHeight="1" x14ac:dyDescent="0.25"/>
    <row r="1155" ht="16.5" customHeight="1" x14ac:dyDescent="0.25"/>
    <row r="1178" ht="16.5" customHeight="1" x14ac:dyDescent="0.25"/>
    <row r="1198" ht="16.5" customHeight="1" x14ac:dyDescent="0.25"/>
    <row r="1213" ht="16.5" customHeight="1" x14ac:dyDescent="0.25"/>
    <row r="1256" ht="16.5" customHeight="1" x14ac:dyDescent="0.25"/>
    <row r="1287" ht="16.5" customHeight="1" x14ac:dyDescent="0.25"/>
    <row r="1334" ht="16.5" customHeight="1" x14ac:dyDescent="0.25"/>
    <row r="1365" ht="16.5" customHeight="1" x14ac:dyDescent="0.25"/>
    <row r="1379" ht="16.5" customHeight="1" x14ac:dyDescent="0.25"/>
    <row r="1399" ht="16.5" customHeight="1" x14ac:dyDescent="0.25"/>
    <row r="1412" ht="16.5" customHeight="1" x14ac:dyDescent="0.25"/>
    <row r="1413" ht="16.5" customHeight="1" x14ac:dyDescent="0.25"/>
    <row r="1464" ht="16.5" customHeight="1" x14ac:dyDescent="0.25"/>
    <row r="1517" ht="16.5" customHeight="1" x14ac:dyDescent="0.25"/>
    <row r="1626" ht="16.5" customHeight="1" x14ac:dyDescent="0.25"/>
    <row r="1637" ht="16.5" customHeight="1" x14ac:dyDescent="0.25"/>
    <row r="1638" ht="16.5" customHeight="1" x14ac:dyDescent="0.25"/>
    <row r="1674" ht="16.5" customHeight="1" x14ac:dyDescent="0.25"/>
    <row r="1684" ht="16.5" customHeight="1" x14ac:dyDescent="0.25"/>
    <row r="1685" ht="16.5" customHeight="1" x14ac:dyDescent="0.25"/>
    <row r="1708" ht="16.5" customHeight="1" x14ac:dyDescent="0.25"/>
    <row r="1746" ht="16.5" customHeight="1" x14ac:dyDescent="0.25"/>
  </sheetData>
  <sheetProtection selectLockedCells="1" selectUnlockedCells="1"/>
  <mergeCells count="3">
    <mergeCell ref="B62:F64"/>
    <mergeCell ref="A1:B1"/>
    <mergeCell ref="A2:D2"/>
  </mergeCells>
  <pageMargins left="0.39370078740157483" right="0.39370078740157483" top="1.3779527559055118" bottom="0.59055118110236227" header="0.39370078740157483" footer="0.39370078740157483"/>
  <pageSetup paperSize="9" scale="90" firstPageNumber="0" orientation="landscape" horizontalDpi="300" verticalDpi="300" r:id="rId1"/>
  <headerFooter alignWithMargins="0">
    <oddHeader>&amp;C&amp;8&amp;F&amp;R&amp;8&amp;D</oddHeader>
    <oddFooter>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workbookViewId="0">
      <selection activeCell="I27" sqref="I27"/>
    </sheetView>
  </sheetViews>
  <sheetFormatPr defaultRowHeight="13.2" x14ac:dyDescent="0.25"/>
  <cols>
    <col min="1" max="1" width="7.33203125" bestFit="1" customWidth="1"/>
    <col min="2" max="2" width="57.33203125" bestFit="1" customWidth="1"/>
    <col min="3" max="3" width="9.88671875" bestFit="1" customWidth="1"/>
    <col min="4" max="4" width="11.6640625" customWidth="1"/>
    <col min="5" max="5" width="6.109375" bestFit="1" customWidth="1"/>
    <col min="7" max="7" width="12" bestFit="1" customWidth="1"/>
    <col min="9" max="9" width="12" bestFit="1" customWidth="1"/>
    <col min="10" max="10" width="13.109375" bestFit="1" customWidth="1"/>
  </cols>
  <sheetData>
    <row r="1" spans="1:10" ht="17.399999999999999" customHeight="1" x14ac:dyDescent="0.25">
      <c r="A1" s="128" t="s">
        <v>117</v>
      </c>
      <c r="B1" s="128"/>
      <c r="C1" s="130"/>
      <c r="D1" s="130"/>
      <c r="E1" s="123"/>
      <c r="F1" s="123"/>
      <c r="G1" s="123"/>
      <c r="H1" s="123"/>
      <c r="I1" s="123"/>
      <c r="J1" s="123"/>
    </row>
    <row r="2" spans="1:10" ht="15.6" customHeight="1" x14ac:dyDescent="0.25">
      <c r="A2" s="129" t="s">
        <v>116</v>
      </c>
      <c r="B2" s="129"/>
      <c r="C2" s="129"/>
      <c r="D2" s="129"/>
      <c r="E2" s="123"/>
      <c r="F2" s="123"/>
      <c r="G2" s="123"/>
      <c r="H2" s="125"/>
      <c r="I2" s="123"/>
      <c r="J2" s="123"/>
    </row>
    <row r="3" spans="1:10" ht="13.8" thickBot="1" x14ac:dyDescent="0.3"/>
    <row r="4" spans="1:10" ht="27" thickBot="1" x14ac:dyDescent="0.3">
      <c r="A4" s="19" t="s">
        <v>53</v>
      </c>
      <c r="B4" s="20" t="s">
        <v>54</v>
      </c>
      <c r="C4" s="21" t="s">
        <v>55</v>
      </c>
      <c r="D4" s="22" t="s">
        <v>56</v>
      </c>
      <c r="E4" s="21" t="s">
        <v>57</v>
      </c>
      <c r="F4" s="21" t="s">
        <v>58</v>
      </c>
      <c r="G4" s="22" t="s">
        <v>59</v>
      </c>
      <c r="H4" s="23" t="s">
        <v>60</v>
      </c>
      <c r="I4" s="22" t="s">
        <v>61</v>
      </c>
      <c r="J4" s="24" t="s">
        <v>62</v>
      </c>
    </row>
    <row r="5" spans="1:10" x14ac:dyDescent="0.25">
      <c r="A5" s="25" t="s">
        <v>63</v>
      </c>
      <c r="B5" s="26" t="s">
        <v>64</v>
      </c>
      <c r="C5" s="26"/>
      <c r="D5" s="27"/>
      <c r="E5" s="27">
        <v>1</v>
      </c>
      <c r="F5" s="27" t="s">
        <v>2</v>
      </c>
      <c r="G5" s="28"/>
      <c r="H5" s="27">
        <v>21</v>
      </c>
      <c r="I5" s="28">
        <f>G5*E5</f>
        <v>0</v>
      </c>
      <c r="J5" s="29">
        <f>I5+(I5/100)*21</f>
        <v>0</v>
      </c>
    </row>
    <row r="6" spans="1:10" x14ac:dyDescent="0.25">
      <c r="A6" s="30" t="s">
        <v>65</v>
      </c>
      <c r="B6" s="31" t="s">
        <v>66</v>
      </c>
      <c r="C6" s="31"/>
      <c r="D6" s="32"/>
      <c r="E6" s="32">
        <v>5</v>
      </c>
      <c r="F6" s="32" t="s">
        <v>2</v>
      </c>
      <c r="G6" s="33"/>
      <c r="H6" s="32">
        <v>21</v>
      </c>
      <c r="I6" s="33">
        <f>G6*E6</f>
        <v>0</v>
      </c>
      <c r="J6" s="34">
        <f>I6+(I6/100)*21</f>
        <v>0</v>
      </c>
    </row>
    <row r="7" spans="1:10" x14ac:dyDescent="0.25">
      <c r="A7" s="30" t="s">
        <v>67</v>
      </c>
      <c r="B7" s="31" t="s">
        <v>68</v>
      </c>
      <c r="C7" s="31"/>
      <c r="D7" s="32"/>
      <c r="E7" s="32">
        <v>154</v>
      </c>
      <c r="F7" s="32" t="s">
        <v>2</v>
      </c>
      <c r="G7" s="33"/>
      <c r="H7" s="32">
        <v>21</v>
      </c>
      <c r="I7" s="33">
        <f>G7*E7</f>
        <v>0</v>
      </c>
      <c r="J7" s="34">
        <f>I7+(I7/100)*21</f>
        <v>0</v>
      </c>
    </row>
    <row r="8" spans="1:10" ht="13.8" thickBot="1" x14ac:dyDescent="0.3">
      <c r="A8" s="35"/>
      <c r="B8" s="36"/>
      <c r="C8" s="36"/>
      <c r="D8" s="37"/>
      <c r="E8" s="37"/>
      <c r="F8" s="37"/>
      <c r="G8" s="36"/>
      <c r="H8" s="37"/>
      <c r="I8" s="38">
        <f>SUM(I5:I7)</f>
        <v>0</v>
      </c>
      <c r="J8" s="39">
        <f>SUM(J5:J7)</f>
        <v>0</v>
      </c>
    </row>
    <row r="9" spans="1:10" ht="27" thickBot="1" x14ac:dyDescent="0.3">
      <c r="A9" s="19" t="s">
        <v>53</v>
      </c>
      <c r="B9" s="20" t="s">
        <v>69</v>
      </c>
      <c r="C9" s="21" t="s">
        <v>55</v>
      </c>
      <c r="D9" s="22" t="s">
        <v>56</v>
      </c>
      <c r="E9" s="21" t="s">
        <v>57</v>
      </c>
      <c r="F9" s="21" t="s">
        <v>58</v>
      </c>
      <c r="G9" s="22" t="s">
        <v>59</v>
      </c>
      <c r="H9" s="23" t="s">
        <v>60</v>
      </c>
      <c r="I9" s="22" t="s">
        <v>61</v>
      </c>
      <c r="J9" s="24" t="s">
        <v>62</v>
      </c>
    </row>
    <row r="10" spans="1:10" x14ac:dyDescent="0.25">
      <c r="A10" s="40" t="s">
        <v>70</v>
      </c>
      <c r="B10" s="41" t="s">
        <v>71</v>
      </c>
      <c r="C10" s="42"/>
      <c r="D10" s="43" t="s">
        <v>72</v>
      </c>
      <c r="E10" s="43">
        <v>1</v>
      </c>
      <c r="F10" s="44" t="s">
        <v>2</v>
      </c>
      <c r="G10" s="33"/>
      <c r="H10" s="45">
        <v>21</v>
      </c>
      <c r="I10" s="33">
        <f>G10*E10</f>
        <v>0</v>
      </c>
      <c r="J10" s="34">
        <f>I10+(I10/100)*21</f>
        <v>0</v>
      </c>
    </row>
    <row r="11" spans="1:10" ht="13.8" thickBot="1" x14ac:dyDescent="0.3">
      <c r="A11" s="35"/>
      <c r="B11" s="46"/>
      <c r="C11" s="36"/>
      <c r="D11" s="37"/>
      <c r="E11" s="37"/>
      <c r="F11" s="37"/>
      <c r="G11" s="47"/>
      <c r="H11" s="48"/>
      <c r="I11" s="38">
        <f>SUM(I10)</f>
        <v>0</v>
      </c>
      <c r="J11" s="39">
        <f>SUM(J10)</f>
        <v>0</v>
      </c>
    </row>
    <row r="12" spans="1:10" ht="27" thickBot="1" x14ac:dyDescent="0.3">
      <c r="A12" s="49" t="s">
        <v>53</v>
      </c>
      <c r="B12" s="20" t="s">
        <v>73</v>
      </c>
      <c r="C12" s="21" t="s">
        <v>55</v>
      </c>
      <c r="D12" s="22" t="s">
        <v>56</v>
      </c>
      <c r="E12" s="21" t="s">
        <v>57</v>
      </c>
      <c r="F12" s="21" t="s">
        <v>58</v>
      </c>
      <c r="G12" s="50" t="s">
        <v>59</v>
      </c>
      <c r="H12" s="23" t="s">
        <v>60</v>
      </c>
      <c r="I12" s="22" t="s">
        <v>61</v>
      </c>
      <c r="J12" s="24" t="s">
        <v>62</v>
      </c>
    </row>
    <row r="13" spans="1:10" ht="26.4" x14ac:dyDescent="0.25">
      <c r="A13" s="51" t="s">
        <v>74</v>
      </c>
      <c r="B13" s="52" t="s">
        <v>75</v>
      </c>
      <c r="C13" s="53"/>
      <c r="D13" s="54"/>
      <c r="E13" s="54">
        <v>18</v>
      </c>
      <c r="F13" s="54" t="s">
        <v>76</v>
      </c>
      <c r="G13" s="33"/>
      <c r="H13" s="44">
        <v>21</v>
      </c>
      <c r="I13" s="33">
        <f>G13*E13</f>
        <v>0</v>
      </c>
      <c r="J13" s="34">
        <f>I13+(I13/100)*21</f>
        <v>0</v>
      </c>
    </row>
    <row r="14" spans="1:10" x14ac:dyDescent="0.25">
      <c r="A14" s="51" t="s">
        <v>77</v>
      </c>
      <c r="B14" s="55" t="s">
        <v>78</v>
      </c>
      <c r="C14" s="56"/>
      <c r="D14" s="57"/>
      <c r="E14" s="57">
        <v>1</v>
      </c>
      <c r="F14" s="57" t="s">
        <v>8</v>
      </c>
      <c r="G14" s="33"/>
      <c r="H14" s="58">
        <v>21</v>
      </c>
      <c r="I14" s="33">
        <f>G14*E14</f>
        <v>0</v>
      </c>
      <c r="J14" s="34">
        <f>I14+(I14/100)*21</f>
        <v>0</v>
      </c>
    </row>
    <row r="15" spans="1:10" x14ac:dyDescent="0.25">
      <c r="A15" s="51" t="s">
        <v>79</v>
      </c>
      <c r="B15" s="59" t="s">
        <v>80</v>
      </c>
      <c r="C15" s="60"/>
      <c r="D15" s="61"/>
      <c r="E15" s="61">
        <v>3.2</v>
      </c>
      <c r="F15" s="61" t="s">
        <v>6</v>
      </c>
      <c r="G15" s="33"/>
      <c r="H15" s="62">
        <v>21</v>
      </c>
      <c r="I15" s="33">
        <f>G15*E15</f>
        <v>0</v>
      </c>
      <c r="J15" s="34">
        <f>I15+(I15/100)*21</f>
        <v>0</v>
      </c>
    </row>
    <row r="16" spans="1:10" ht="13.8" thickBot="1" x14ac:dyDescent="0.3">
      <c r="A16" s="35"/>
      <c r="B16" s="46"/>
      <c r="C16" s="36"/>
      <c r="D16" s="63"/>
      <c r="E16" s="37"/>
      <c r="F16" s="37"/>
      <c r="G16" s="47"/>
      <c r="H16" s="48"/>
      <c r="I16" s="64">
        <f>SUM(I13:I15)</f>
        <v>0</v>
      </c>
      <c r="J16" s="65">
        <f>SUM(J13:J15)</f>
        <v>0</v>
      </c>
    </row>
    <row r="17" spans="1:10" ht="27" thickBot="1" x14ac:dyDescent="0.3">
      <c r="A17" s="49" t="s">
        <v>53</v>
      </c>
      <c r="B17" s="66" t="s">
        <v>81</v>
      </c>
      <c r="C17" s="21" t="s">
        <v>55</v>
      </c>
      <c r="D17" s="22" t="s">
        <v>56</v>
      </c>
      <c r="E17" s="21" t="s">
        <v>57</v>
      </c>
      <c r="F17" s="21" t="s">
        <v>58</v>
      </c>
      <c r="G17" s="50" t="s">
        <v>59</v>
      </c>
      <c r="H17" s="23" t="s">
        <v>60</v>
      </c>
      <c r="I17" s="22" t="s">
        <v>61</v>
      </c>
      <c r="J17" s="24" t="s">
        <v>62</v>
      </c>
    </row>
    <row r="18" spans="1:10" ht="26.4" x14ac:dyDescent="0.25">
      <c r="A18" s="67" t="s">
        <v>82</v>
      </c>
      <c r="B18" s="68" t="s">
        <v>83</v>
      </c>
      <c r="C18" s="69"/>
      <c r="D18" s="70" t="s">
        <v>84</v>
      </c>
      <c r="E18" s="43">
        <v>1</v>
      </c>
      <c r="F18" s="57" t="s">
        <v>2</v>
      </c>
      <c r="G18" s="33"/>
      <c r="H18" s="43">
        <v>21</v>
      </c>
      <c r="I18" s="33">
        <f>G18*E18</f>
        <v>0</v>
      </c>
      <c r="J18" s="34">
        <f>I18+(I18/100)*21</f>
        <v>0</v>
      </c>
    </row>
    <row r="19" spans="1:10" ht="39.6" x14ac:dyDescent="0.25">
      <c r="A19" s="51" t="s">
        <v>85</v>
      </c>
      <c r="B19" s="71" t="s">
        <v>86</v>
      </c>
      <c r="C19" s="72"/>
      <c r="D19" s="70" t="s">
        <v>87</v>
      </c>
      <c r="E19" s="43">
        <v>1</v>
      </c>
      <c r="F19" s="44" t="s">
        <v>2</v>
      </c>
      <c r="G19" s="33"/>
      <c r="H19" s="58">
        <v>21</v>
      </c>
      <c r="I19" s="33">
        <f>G19*E19</f>
        <v>0</v>
      </c>
      <c r="J19" s="34">
        <f>I19+(I19/100)*21</f>
        <v>0</v>
      </c>
    </row>
    <row r="20" spans="1:10" x14ac:dyDescent="0.25">
      <c r="A20" s="51" t="s">
        <v>88</v>
      </c>
      <c r="B20" s="71" t="s">
        <v>89</v>
      </c>
      <c r="C20" s="72"/>
      <c r="D20" s="70" t="s">
        <v>90</v>
      </c>
      <c r="E20" s="43">
        <v>10</v>
      </c>
      <c r="F20" s="54" t="s">
        <v>76</v>
      </c>
      <c r="G20" s="33"/>
      <c r="H20" s="58">
        <v>21</v>
      </c>
      <c r="I20" s="33">
        <f>G20*E20</f>
        <v>0</v>
      </c>
      <c r="J20" s="34">
        <f>I20+(I20/100)*21</f>
        <v>0</v>
      </c>
    </row>
    <row r="21" spans="1:10" ht="52.8" x14ac:dyDescent="0.25">
      <c r="A21" s="51" t="s">
        <v>91</v>
      </c>
      <c r="B21" s="73" t="s">
        <v>92</v>
      </c>
      <c r="C21" s="72"/>
      <c r="D21" s="70" t="s">
        <v>93</v>
      </c>
      <c r="E21" s="43">
        <v>45</v>
      </c>
      <c r="F21" s="54" t="s">
        <v>76</v>
      </c>
      <c r="G21" s="33"/>
      <c r="H21" s="58">
        <v>21</v>
      </c>
      <c r="I21" s="33">
        <f>G21*E21</f>
        <v>0</v>
      </c>
      <c r="J21" s="34">
        <f>I21+(I21/100)*21</f>
        <v>0</v>
      </c>
    </row>
    <row r="22" spans="1:10" ht="26.4" x14ac:dyDescent="0.25">
      <c r="A22" s="51" t="s">
        <v>94</v>
      </c>
      <c r="B22" s="41" t="s">
        <v>95</v>
      </c>
      <c r="C22" s="43"/>
      <c r="D22" s="57" t="s">
        <v>96</v>
      </c>
      <c r="E22" s="43">
        <v>1</v>
      </c>
      <c r="F22" s="44" t="s">
        <v>2</v>
      </c>
      <c r="G22" s="33"/>
      <c r="H22" s="58">
        <v>21</v>
      </c>
      <c r="I22" s="33">
        <f>G22*E22</f>
        <v>0</v>
      </c>
      <c r="J22" s="34">
        <f>I22+(I22/100)*21</f>
        <v>0</v>
      </c>
    </row>
    <row r="23" spans="1:10" ht="13.8" thickBot="1" x14ac:dyDescent="0.3">
      <c r="A23" s="35"/>
      <c r="B23" s="46"/>
      <c r="C23" s="36"/>
      <c r="D23" s="63"/>
      <c r="E23" s="37"/>
      <c r="F23" s="37"/>
      <c r="G23" s="47"/>
      <c r="H23" s="48"/>
      <c r="I23" s="38">
        <f>SUM(I18:I22)</f>
        <v>0</v>
      </c>
      <c r="J23" s="39">
        <f>SUM(J18:J22)</f>
        <v>0</v>
      </c>
    </row>
    <row r="24" spans="1:10" ht="27" thickBot="1" x14ac:dyDescent="0.3">
      <c r="A24" s="49" t="s">
        <v>53</v>
      </c>
      <c r="B24" s="20" t="s">
        <v>97</v>
      </c>
      <c r="C24" s="21" t="s">
        <v>55</v>
      </c>
      <c r="D24" s="22" t="s">
        <v>56</v>
      </c>
      <c r="E24" s="21" t="s">
        <v>57</v>
      </c>
      <c r="F24" s="21" t="s">
        <v>58</v>
      </c>
      <c r="G24" s="50" t="s">
        <v>59</v>
      </c>
      <c r="H24" s="23" t="s">
        <v>60</v>
      </c>
      <c r="I24" s="22" t="s">
        <v>61</v>
      </c>
      <c r="J24" s="24" t="s">
        <v>62</v>
      </c>
    </row>
    <row r="25" spans="1:10" ht="26.4" x14ac:dyDescent="0.25">
      <c r="A25" s="51" t="s">
        <v>98</v>
      </c>
      <c r="B25" s="41" t="s">
        <v>99</v>
      </c>
      <c r="C25" s="42"/>
      <c r="D25" s="57"/>
      <c r="E25" s="43">
        <v>1</v>
      </c>
      <c r="F25" s="57" t="s">
        <v>100</v>
      </c>
      <c r="G25" s="74"/>
      <c r="H25" s="58">
        <v>21</v>
      </c>
      <c r="I25" s="33">
        <f>G25*E25</f>
        <v>0</v>
      </c>
      <c r="J25" s="34">
        <f>I25+(I25/100)*21</f>
        <v>0</v>
      </c>
    </row>
    <row r="26" spans="1:10" ht="13.8" thickBot="1" x14ac:dyDescent="0.3">
      <c r="A26" s="35"/>
      <c r="B26" s="46"/>
      <c r="C26" s="36"/>
      <c r="D26" s="63"/>
      <c r="E26" s="37"/>
      <c r="F26" s="37"/>
      <c r="G26" s="47"/>
      <c r="H26" s="48"/>
      <c r="I26" s="38">
        <f>SUM(I25)</f>
        <v>0</v>
      </c>
      <c r="J26" s="39">
        <f>SUM(J25)</f>
        <v>0</v>
      </c>
    </row>
    <row r="27" spans="1:10" ht="13.8" thickBot="1" x14ac:dyDescent="0.3">
      <c r="A27" s="75"/>
      <c r="B27" s="76" t="s">
        <v>101</v>
      </c>
      <c r="C27" s="77"/>
      <c r="D27" s="78"/>
      <c r="E27" s="79"/>
      <c r="F27" s="79"/>
      <c r="G27" s="80"/>
      <c r="H27" s="81"/>
      <c r="I27" s="82">
        <f>I8+I11+I16+I23+I26</f>
        <v>0</v>
      </c>
      <c r="J27" s="82">
        <f>J8+J11+J16+J23+J26</f>
        <v>0</v>
      </c>
    </row>
  </sheetData>
  <mergeCells count="2">
    <mergeCell ref="A2:D2"/>
    <mergeCell ref="A1:D1"/>
  </mergeCells>
  <pageMargins left="0.7" right="0.7" top="0.78740157499999996" bottom="0.78740157499999996" header="0.3" footer="0.3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Zkoušky + Rekapitulace</vt:lpstr>
      <vt:lpstr>PZTS ČRo ČB</vt:lpstr>
      <vt:lpstr>Dodávka FIDES-PCO PČR</vt:lpstr>
      <vt:lpstr>__MAIN__</vt:lpstr>
      <vt:lpstr>__T0__</vt:lpstr>
      <vt:lpstr>'Zkoušky + Rekapitulace'!Oblast_tisku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bigyx</dc:creator>
  <cp:lastModifiedBy>Schejbal Roman</cp:lastModifiedBy>
  <cp:lastPrinted>2020-08-06T07:59:57Z</cp:lastPrinted>
  <dcterms:created xsi:type="dcterms:W3CDTF">2020-03-30T08:07:51Z</dcterms:created>
  <dcterms:modified xsi:type="dcterms:W3CDTF">2020-08-06T08:45:24Z</dcterms:modified>
</cp:coreProperties>
</file>