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7470" windowWidth="24015" windowHeight="2655" activeTab="0"/>
  </bookViews>
  <sheets>
    <sheet name="Titulka" sheetId="15" r:id="rId1"/>
    <sheet name="Pokyny pro vyplnění" sheetId="16" r:id="rId2"/>
    <sheet name="Rekapitulace" sheetId="2" r:id="rId3"/>
    <sheet name="01.1_Stavební část" sheetId="3" r:id="rId4"/>
    <sheet name="ZTI" sheetId="6" r:id="rId5"/>
    <sheet name="UT" sheetId="7" r:id="rId6"/>
    <sheet name="SIL" sheetId="10" r:id="rId7"/>
    <sheet name="SLA" sheetId="9" r:id="rId8"/>
    <sheet name="VZT" sheetId="8" r:id="rId9"/>
    <sheet name="MAR" sheetId="11" r:id="rId10"/>
    <sheet name="Gastro" sheetId="13" r:id="rId11"/>
    <sheet name="VN+ON" sheetId="5" r:id="rId12"/>
  </sheets>
  <externalReferences>
    <externalReference r:id="rId15"/>
  </externalReferences>
  <definedNames>
    <definedName name="__CENA__" localSheetId="11">'VN+ON'!$I$5:$I$12</definedName>
    <definedName name="__CENA__">'01.1_Stavební část'!$L$7:$L$451</definedName>
    <definedName name="__MAIN__" localSheetId="11">'VN+ON'!$A$1:$CN$12</definedName>
    <definedName name="__MAIN__">'01.1_Stavební část'!$A$1:$CC$451</definedName>
    <definedName name="__MAIN2__" localSheetId="10">#REF!</definedName>
    <definedName name="__MAIN2__" localSheetId="2">'Rekapitulace'!$A$1:$D$53</definedName>
    <definedName name="__MAIN2__" localSheetId="11">#REF!</definedName>
    <definedName name="__MAIN2__">#REF!</definedName>
    <definedName name="__MAIN3__" localSheetId="10">#REF!</definedName>
    <definedName name="__MAIN3__" localSheetId="11">#REF!</definedName>
    <definedName name="__MAIN3__">#REF!</definedName>
    <definedName name="__SAZBA__" localSheetId="10">#REF!</definedName>
    <definedName name="__SAZBA__" localSheetId="11">#REF!</definedName>
    <definedName name="__SAZBA__">#REF!</definedName>
    <definedName name="__T0__" localSheetId="11">'VN+ON'!$A$5:$L$12</definedName>
    <definedName name="__T0__">'01.1_Stavební část'!$A$5:$P$451</definedName>
    <definedName name="__T1__" localSheetId="11">#REF!</definedName>
    <definedName name="__T1__">'01.1_Stavební část'!$A$6:$P$137</definedName>
    <definedName name="__T2__" localSheetId="10">#REF!</definedName>
    <definedName name="__T2__" localSheetId="11">#REF!</definedName>
    <definedName name="__T2__">#REF!</definedName>
    <definedName name="__T3__" localSheetId="10">#REF!</definedName>
    <definedName name="__T3__" localSheetId="11">#REF!</definedName>
    <definedName name="__T3__">#REF!</definedName>
    <definedName name="__T4__" localSheetId="10">#REF!</definedName>
    <definedName name="__T4__" localSheetId="11">#REF!</definedName>
    <definedName name="__T4__">#REF!</definedName>
    <definedName name="__TE0__" localSheetId="10">#REF!</definedName>
    <definedName name="__TE0__" localSheetId="11">#REF!</definedName>
    <definedName name="__TE0__">#REF!</definedName>
    <definedName name="__TE1__" localSheetId="10">#REF!</definedName>
    <definedName name="__TE1__" localSheetId="11">#REF!</definedName>
    <definedName name="__TE1__">#REF!</definedName>
    <definedName name="__TE2__" localSheetId="10">#REF!</definedName>
    <definedName name="__TE2__" localSheetId="11">#REF!</definedName>
    <definedName name="__TE2__">#REF!</definedName>
    <definedName name="__TE3__" localSheetId="10">#REF!</definedName>
    <definedName name="__TE3__" localSheetId="11">#REF!</definedName>
    <definedName name="__TE3__">#REF!</definedName>
    <definedName name="__TR0__" localSheetId="10">#REF!</definedName>
    <definedName name="__TR0__" localSheetId="2">'Rekapitulace'!$A$6:$B$6</definedName>
    <definedName name="__TR0__" localSheetId="11">#REF!</definedName>
    <definedName name="__TR0__">#REF!</definedName>
    <definedName name="__TR1__" localSheetId="10">#REF!</definedName>
    <definedName name="__TR1__" localSheetId="2">'Rekapitulace'!$A$6:$B$6</definedName>
    <definedName name="__TR1__" localSheetId="11">#REF!</definedName>
    <definedName name="__TR1__">#REF!</definedName>
    <definedName name="__TR2__" localSheetId="10">#REF!</definedName>
    <definedName name="__TR2__" localSheetId="2">'Rekapitulace'!#REF!</definedName>
    <definedName name="__TR2__" localSheetId="11">#REF!</definedName>
    <definedName name="__TR2__">#REF!</definedName>
    <definedName name="AccessDatabase" hidden="1">"C:\Marek\ex - nab99\Czg 990.mdb"</definedName>
    <definedName name="Celkem" localSheetId="10">#REF!</definedName>
    <definedName name="Celkem" localSheetId="11">#REF!</definedName>
    <definedName name="Celkem">#REF!</definedName>
    <definedName name="Celkem_DPH" localSheetId="10">#REF!</definedName>
    <definedName name="Celkem_DPH" localSheetId="11">#REF!</definedName>
    <definedName name="Celkem_DPH">#REF!</definedName>
    <definedName name="Celkem_nakup" localSheetId="10">#REF!</definedName>
    <definedName name="Celkem_nakup" localSheetId="11">#REF!</definedName>
    <definedName name="Celkem_nakup">#REF!</definedName>
    <definedName name="Celkem_prace" localSheetId="10">#REF!</definedName>
    <definedName name="Celkem_prace" localSheetId="11">#REF!</definedName>
    <definedName name="Celkem_prace">#REF!</definedName>
    <definedName name="Celkem_prodej" localSheetId="10">#REF!</definedName>
    <definedName name="Celkem_prodej" localSheetId="11">#REF!</definedName>
    <definedName name="Celkem_prodej">#REF!</definedName>
    <definedName name="Celkem_s_DPH" localSheetId="10">#REF!</definedName>
    <definedName name="Celkem_s_DPH" localSheetId="11">#REF!</definedName>
    <definedName name="Celkem_s_DPH">#REF!</definedName>
    <definedName name="Celkem_zbozi" localSheetId="10">#REF!</definedName>
    <definedName name="Celkem_zbozi" localSheetId="11">#REF!</definedName>
    <definedName name="Celkem_zbozi">#REF!</definedName>
    <definedName name="Cesky_1">"Kurz Kč platný v době vytvoření tohoto rozpočtu: 1 USD = "</definedName>
    <definedName name="Cesky_2">" Kč."</definedName>
    <definedName name="DPH" localSheetId="10">#REF!</definedName>
    <definedName name="DPH" localSheetId="11">#REF!</definedName>
    <definedName name="DPH">#REF!</definedName>
    <definedName name="Excel_BuiltIn_Print_Titles" localSheetId="10">#REF!</definedName>
    <definedName name="Excel_BuiltIn_Print_Titles" localSheetId="11">#REF!</definedName>
    <definedName name="Excel_BuiltIn_Print_Titles">#REF!</definedName>
    <definedName name="Faktura_Vlozit" localSheetId="10">#REF!</definedName>
    <definedName name="Faktura_Vlozit" localSheetId="11">#REF!</definedName>
    <definedName name="Faktura_Vlozit">#REF!</definedName>
    <definedName name="Info_Kurz" localSheetId="10">#REF!</definedName>
    <definedName name="Info_Kurz" localSheetId="11">#REF!</definedName>
    <definedName name="Info_Kurz">#REF!</definedName>
    <definedName name="Kod" localSheetId="10">#REF!</definedName>
    <definedName name="Kod" localSheetId="11">#REF!</definedName>
    <definedName name="Kod">#REF!</definedName>
    <definedName name="Ks" localSheetId="10">#REF!</definedName>
    <definedName name="Ks" localSheetId="11">#REF!</definedName>
    <definedName name="Ks">#REF!</definedName>
    <definedName name="Nakup" localSheetId="10">#REF!</definedName>
    <definedName name="Nakup" localSheetId="11">#REF!</definedName>
    <definedName name="Nakup">#REF!</definedName>
    <definedName name="Nakup_Ks" localSheetId="10">#REF!</definedName>
    <definedName name="Nakup_Ks" localSheetId="11">#REF!</definedName>
    <definedName name="Nakup_Ks">#REF!</definedName>
    <definedName name="_xlnm.Print_Titles">'01.1_Stavební část'!$1:$4</definedName>
    <definedName name="_xlnm.Print_Area" localSheetId="3">'01.1_Stavební část'!$A$1:$P$453</definedName>
    <definedName name="_xlnm.Print_Area" localSheetId="10">'Gastro'!$A$1:$I$28</definedName>
    <definedName name="_xlnm.Print_Area" localSheetId="9">'MAR'!$A$1:$I$45</definedName>
    <definedName name="_xlnm.Print_Area" localSheetId="2">'Rekapitulace'!$A$1:$B$52</definedName>
    <definedName name="_xlnm.Print_Area" localSheetId="6">'SIL'!$A$1:$I$104</definedName>
    <definedName name="_xlnm.Print_Area" localSheetId="7">'SLA'!$A$1:$J$116</definedName>
    <definedName name="_xlnm.Print_Area" localSheetId="0">'Titulka'!$A$1:$D$52</definedName>
    <definedName name="_xlnm.Print_Area" localSheetId="5">'UT'!$A$1:$I$206</definedName>
    <definedName name="_xlnm.Print_Area" localSheetId="8">'VZT'!$A$1:$I$51</definedName>
    <definedName name="_xlnm.Print_Area" localSheetId="4">'ZTI'!$A$1:$I$92</definedName>
    <definedName name="Platny_Kurz" localSheetId="10">#REF!</definedName>
    <definedName name="Platny_Kurz" localSheetId="11">#REF!</definedName>
    <definedName name="Platny_Kurz">#REF!</definedName>
    <definedName name="Po_Sleve" localSheetId="10">#REF!</definedName>
    <definedName name="Po_Sleve" localSheetId="11">#REF!</definedName>
    <definedName name="Po_Sleve">#REF!</definedName>
    <definedName name="Popis" localSheetId="10">#REF!</definedName>
    <definedName name="Popis" localSheetId="11">#REF!</definedName>
    <definedName name="Popis">#REF!</definedName>
    <definedName name="Pozadavek_Vlozit" localSheetId="10">#REF!</definedName>
    <definedName name="Pozadavek_Vlozit" localSheetId="11">#REF!</definedName>
    <definedName name="Pozadavek_Vlozit">#REF!</definedName>
    <definedName name="Prodej" localSheetId="10">#REF!</definedName>
    <definedName name="Prodej" localSheetId="11">#REF!</definedName>
    <definedName name="Prodej">#REF!</definedName>
    <definedName name="Prodej_Ks" localSheetId="10">#REF!</definedName>
    <definedName name="Prodej_Ks" localSheetId="11">#REF!</definedName>
    <definedName name="Prodej_Ks">#REF!</definedName>
    <definedName name="Sleva" localSheetId="10">#REF!</definedName>
    <definedName name="Sleva" localSheetId="11">#REF!</definedName>
    <definedName name="Sleva">#REF!</definedName>
    <definedName name="wrn.Tisk." hidden="1">{#N/A,#N/A,FALSE,"Nabídka";#N/A,#N/A,FALSE,"Specifikace"}</definedName>
    <definedName name="wrn.Tisk._.celkový." hidden="1">{"rekapitulace celková",#N/A,FALSE,"rekapitulace";"Krycí list celkový",#N/A,FALSE,"Krycí listy";"položky celkové",#N/A,FALSE,"soutěž"}</definedName>
    <definedName name="Z_0216E4A3_6182_11D6_9494_000102FA4DF4_.wvu.Cols" localSheetId="10" hidden="1">#REF!</definedName>
    <definedName name="Z_0216E4A3_6182_11D6_9494_000102FA4DF4_.wvu.Cols" hidden="1">#REF!</definedName>
    <definedName name="Z_0216E4A3_6182_11D6_9494_000102FA4DF4_.wvu.PrintArea" localSheetId="10" hidden="1">#REF!</definedName>
    <definedName name="Z_0216E4A3_6182_11D6_9494_000102FA4DF4_.wvu.PrintArea" hidden="1">#REF!</definedName>
    <definedName name="Z_0216E4A3_6182_11D6_9494_000102FA4DF4_.wvu.PrintTitles" localSheetId="10" hidden="1">#REF!</definedName>
    <definedName name="Z_0216E4A3_6182_11D6_9494_000102FA4DF4_.wvu.PrintTitles" hidden="1">#REF!</definedName>
    <definedName name="Z_A6D38DCC_6184_11D6_8FBA_000476959415_.wvu.Cols" localSheetId="10" hidden="1">#REF!</definedName>
    <definedName name="Z_A6D38DCC_6184_11D6_8FBA_000476959415_.wvu.Cols" hidden="1">#REF!</definedName>
    <definedName name="Z_A6D38DCC_6184_11D6_8FBA_000476959415_.wvu.PrintArea" localSheetId="10" hidden="1">#REF!</definedName>
    <definedName name="Z_A6D38DCC_6184_11D6_8FBA_000476959415_.wvu.PrintArea" hidden="1">#REF!</definedName>
    <definedName name="Z_A6D38DCC_6184_11D6_8FBA_000476959415_.wvu.PrintTitles" localSheetId="10" hidden="1">#REF!</definedName>
    <definedName name="Z_A6D38DCC_6184_11D6_8FBA_000476959415_.wvu.PrintTitles" hidden="1">#REF!</definedName>
    <definedName name="Z_toho_22" localSheetId="10">#REF!</definedName>
    <definedName name="Z_toho_22" localSheetId="11">#REF!</definedName>
    <definedName name="Z_toho_22">#REF!</definedName>
    <definedName name="Z_Toho_5" localSheetId="10">#REF!</definedName>
    <definedName name="Z_Toho_5" localSheetId="11">#REF!</definedName>
    <definedName name="Z_Toho_5">#REF!</definedName>
    <definedName name="Zaklad_22" localSheetId="10">#REF!</definedName>
    <definedName name="Zaklad_22" localSheetId="11">#REF!</definedName>
    <definedName name="Zaklad_22">#REF!</definedName>
    <definedName name="Zaklad_5" localSheetId="10">#REF!</definedName>
    <definedName name="Zaklad_5" localSheetId="11">#REF!</definedName>
    <definedName name="Zaklad_5">#REF!</definedName>
    <definedName name="Zisk_KC" localSheetId="10">#REF!</definedName>
    <definedName name="Zisk_KC" localSheetId="11">#REF!</definedName>
    <definedName name="Zisk_KC">#REF!</definedName>
    <definedName name="Zisk_Proc" localSheetId="10">#REF!</definedName>
    <definedName name="Zisk_Proc" localSheetId="11">#REF!</definedName>
    <definedName name="Zisk_Proc">#REF!</definedName>
    <definedName name="_xlnm.Print_Titles" localSheetId="3">'01.1_Stavební část'!$1:$4</definedName>
    <definedName name="_xlnm.Print_Titles" localSheetId="6">'SIL'!$1:$4</definedName>
    <definedName name="_xlnm.Print_Titles" localSheetId="9">'MAR'!$1:$4</definedName>
    <definedName name="_xlnm.Print_Titles" localSheetId="11">'VN+ON'!$1:$4</definedName>
  </definedNames>
  <calcPr calcId="152511"/>
</workbook>
</file>

<file path=xl/sharedStrings.xml><?xml version="1.0" encoding="utf-8"?>
<sst xmlns="http://schemas.openxmlformats.org/spreadsheetml/2006/main" count="2360" uniqueCount="1236">
  <si>
    <t>=</t>
  </si>
  <si>
    <t>m</t>
  </si>
  <si>
    <t>t</t>
  </si>
  <si>
    <t>MJ</t>
  </si>
  <si>
    <t>kg</t>
  </si>
  <si>
    <t>m2</t>
  </si>
  <si>
    <t>m3</t>
  </si>
  <si>
    <t>Kód</t>
  </si>
  <si>
    <t>kpl</t>
  </si>
  <si>
    <t>kus</t>
  </si>
  <si>
    <t>C.01</t>
  </si>
  <si>
    <t>Cena</t>
  </si>
  <si>
    <t>OC01</t>
  </si>
  <si>
    <t>OC05</t>
  </si>
  <si>
    <t>S.02</t>
  </si>
  <si>
    <t>Popis</t>
  </si>
  <si>
    <t>Suť</t>
  </si>
  <si>
    <t>771.01</t>
  </si>
  <si>
    <t>776.01</t>
  </si>
  <si>
    <t>776.02</t>
  </si>
  <si>
    <t>781.01</t>
  </si>
  <si>
    <t>STROPY</t>
  </si>
  <si>
    <t>zázemí</t>
  </si>
  <si>
    <t>C03+C04</t>
  </si>
  <si>
    <t>Ztratné</t>
  </si>
  <si>
    <t>kavárna</t>
  </si>
  <si>
    <t>Poř.</t>
  </si>
  <si>
    <t>Hmotnost</t>
  </si>
  <si>
    <t>0,96*4,15</t>
  </si>
  <si>
    <t>1,60*2,00</t>
  </si>
  <si>
    <t>317234410</t>
  </si>
  <si>
    <t>317944321</t>
  </si>
  <si>
    <t>346244381</t>
  </si>
  <si>
    <t>611325421</t>
  </si>
  <si>
    <t>612131102</t>
  </si>
  <si>
    <t>612325421</t>
  </si>
  <si>
    <t>615142012</t>
  </si>
  <si>
    <t>763111717</t>
  </si>
  <si>
    <t>763121714</t>
  </si>
  <si>
    <t>763131714</t>
  </si>
  <si>
    <t>763131822</t>
  </si>
  <si>
    <t>776201814</t>
  </si>
  <si>
    <t>776361111</t>
  </si>
  <si>
    <t>776361121</t>
  </si>
  <si>
    <t>781471810</t>
  </si>
  <si>
    <t>784121003</t>
  </si>
  <si>
    <t>952901111</t>
  </si>
  <si>
    <t>962031136</t>
  </si>
  <si>
    <t>962032241</t>
  </si>
  <si>
    <t>962032432</t>
  </si>
  <si>
    <t>965043441</t>
  </si>
  <si>
    <t>974031666</t>
  </si>
  <si>
    <t>977311114</t>
  </si>
  <si>
    <t>997013511</t>
  </si>
  <si>
    <t>998711201</t>
  </si>
  <si>
    <t>998712201</t>
  </si>
  <si>
    <t>998713201</t>
  </si>
  <si>
    <t>998763401</t>
  </si>
  <si>
    <t>998766201</t>
  </si>
  <si>
    <t>998767201</t>
  </si>
  <si>
    <t>998771201</t>
  </si>
  <si>
    <t>998775201</t>
  </si>
  <si>
    <t>998781201</t>
  </si>
  <si>
    <t>STĚNY</t>
  </si>
  <si>
    <t>3,984+5,49</t>
  </si>
  <si>
    <t>Jedn. cena</t>
  </si>
  <si>
    <t>P03; 14,30</t>
  </si>
  <si>
    <t>18,30*0,175</t>
  </si>
  <si>
    <t>312274120_1</t>
  </si>
  <si>
    <t>611311131_1</t>
  </si>
  <si>
    <t>612311131_1</t>
  </si>
  <si>
    <t>711493112_1</t>
  </si>
  <si>
    <t>763111410_1</t>
  </si>
  <si>
    <t>763111420_1</t>
  </si>
  <si>
    <t>763111420_2</t>
  </si>
  <si>
    <t>763111430_1</t>
  </si>
  <si>
    <t>763121450_1</t>
  </si>
  <si>
    <t>763121460_1</t>
  </si>
  <si>
    <t>763131411_1</t>
  </si>
  <si>
    <t>763135100_1</t>
  </si>
  <si>
    <t>763135100_2</t>
  </si>
  <si>
    <t>763135100_3</t>
  </si>
  <si>
    <t>771990111_1</t>
  </si>
  <si>
    <t>775141111_1</t>
  </si>
  <si>
    <t>775511600_1</t>
  </si>
  <si>
    <t>776251111_1</t>
  </si>
  <si>
    <t>776261111_1</t>
  </si>
  <si>
    <t>781474117_1</t>
  </si>
  <si>
    <t>784.: Malby</t>
  </si>
  <si>
    <t>784211100_1</t>
  </si>
  <si>
    <t>784211100_2</t>
  </si>
  <si>
    <t>949101111_1</t>
  </si>
  <si>
    <t>OCH9; 58,70</t>
  </si>
  <si>
    <t>S.05 na SDK</t>
  </si>
  <si>
    <t>dwg; 220,00</t>
  </si>
  <si>
    <t>Výměra</t>
  </si>
  <si>
    <t>Jedn. hmotn.</t>
  </si>
  <si>
    <t>1,40*0,10*2*2</t>
  </si>
  <si>
    <t>1NP HEBEL 100</t>
  </si>
  <si>
    <t>S.06 na zdivo</t>
  </si>
  <si>
    <t>1,22*4,20*0,33</t>
  </si>
  <si>
    <t>1,55*4,20*0,33</t>
  </si>
  <si>
    <t>3,25*4,20*0,20</t>
  </si>
  <si>
    <t>3,70*0,20*3,62</t>
  </si>
  <si>
    <t>P08; 1,40+1,20</t>
  </si>
  <si>
    <t>W02 tl. 110 mm</t>
  </si>
  <si>
    <t>bar P03; 14,30</t>
  </si>
  <si>
    <t>Celkem (bez DPH)</t>
  </si>
  <si>
    <t>dle mailu; 42,50</t>
  </si>
  <si>
    <t>S.03 malba na sdk</t>
  </si>
  <si>
    <t>Jedn. suť</t>
  </si>
  <si>
    <t>L60/6 10m; 54*1,15</t>
  </si>
  <si>
    <t>chodba OCH9; 25,40</t>
  </si>
  <si>
    <t>0096: Bourací práce</t>
  </si>
  <si>
    <t>H: Oddíly prací HSV</t>
  </si>
  <si>
    <t>P: Oddíly prací PSV</t>
  </si>
  <si>
    <t>P09; 2,40+11,20+2,00</t>
  </si>
  <si>
    <t>713.: Izolace tepelné</t>
  </si>
  <si>
    <t>2*1,40*8,1/1000*2*1,08</t>
  </si>
  <si>
    <t>57,50+6,50+58,00+51,80</t>
  </si>
  <si>
    <t>776.: Podlahy povlakové</t>
  </si>
  <si>
    <t>I 140 10,4m; 148,7*1,15</t>
  </si>
  <si>
    <t>IPE 160 15 bm; 237*1,15</t>
  </si>
  <si>
    <t>P07; 2,20*0,3+3,30*0,14</t>
  </si>
  <si>
    <t>sokl fasády celá budova</t>
  </si>
  <si>
    <t>ČZ P01; 5,30</t>
  </si>
  <si>
    <t>mč 002; 5,30</t>
  </si>
  <si>
    <t>mč 077; 2,40</t>
  </si>
  <si>
    <t>mč 081; 2,00</t>
  </si>
  <si>
    <t>0038: Ocelové konstrukce</t>
  </si>
  <si>
    <t>S.08 osa 22; 0,61*4*2,25</t>
  </si>
  <si>
    <t>STÁVAJÍCÍ VIDITELNÉ ZDIVO</t>
  </si>
  <si>
    <t>osa 21P; (0,80+0,24)*4,60</t>
  </si>
  <si>
    <t>mč 003; 26,50</t>
  </si>
  <si>
    <t>mč 004; 70,10</t>
  </si>
  <si>
    <t>mč 005; 17,90</t>
  </si>
  <si>
    <t>mč 080; 11,20</t>
  </si>
  <si>
    <t>48,266+16,133+13,282+21,966</t>
  </si>
  <si>
    <t>P02; 11,11+0,64*2+1,34+0,45</t>
  </si>
  <si>
    <t>malba nad podhledy v zázemí</t>
  </si>
  <si>
    <t>Výměra bez ztr.</t>
  </si>
  <si>
    <t>S.08 za barem sdk; (0,80)*3,55</t>
  </si>
  <si>
    <t>stávající stropy - pod podhledy</t>
  </si>
  <si>
    <t>dlažba P08; 2,60</t>
  </si>
  <si>
    <t>pod ČZ P01; 5,30</t>
  </si>
  <si>
    <t>1NP bourání podlahy; 5,20*2+2,60</t>
  </si>
  <si>
    <t>(2,73+1,96+1,60)*4,15-0,70*1,97*3</t>
  </si>
  <si>
    <t>(5,05+1,30*3+0,90)*4,70+5,05*4,45</t>
  </si>
  <si>
    <t>stávající konstrukce nad podhledy</t>
  </si>
  <si>
    <t>P03 mč 003; 14,30</t>
  </si>
  <si>
    <t>zázemí; (2,06+0,32)*4,15-0,70*1,97</t>
  </si>
  <si>
    <t>(10,30+7,00+9,20+0,35*4)*(4,15-3,60)</t>
  </si>
  <si>
    <t>0063: Podlahy a podlahové konstrukce</t>
  </si>
  <si>
    <t>Celkem (včetně DPH)</t>
  </si>
  <si>
    <t>mč 005 režie; 17,90</t>
  </si>
  <si>
    <t>chodba OCH9; 24,20+2,50*0,25+2,50*0,81</t>
  </si>
  <si>
    <t>(1,30*8+(5,05-0,30)*2)*2,00-0,70*2,00*6</t>
  </si>
  <si>
    <t>osa 22; ((0,75+0,20*2)*3+0,24+0,19)*4,42</t>
  </si>
  <si>
    <t>osa 22; ((0,75+0,30*2)*3+0,25+0,15)*3,55</t>
  </si>
  <si>
    <t>(10,30+7,00+9,20+0,35*4)*3,60-0,70*2,00*8</t>
  </si>
  <si>
    <t>099.: Přesun hmot HSV</t>
  </si>
  <si>
    <t>775.: Podlahy dřevěné</t>
  </si>
  <si>
    <t>mč 004 kavárna; 70,10</t>
  </si>
  <si>
    <t>mč 078,079; 1,40+1,20</t>
  </si>
  <si>
    <t>Vyzdívka mezi nosníky z cihel pálených na MC</t>
  </si>
  <si>
    <t>osa 21; (1,04+0,70*11+0,84+0,75*2+0,20)*4,60</t>
  </si>
  <si>
    <t>osa 21; (0,42+0,12+0,70*3*2+0,80*2+0,70)*4,42</t>
  </si>
  <si>
    <t>osa 21; (0,42+0,14+0,60*3*2+0,80+0,70*2)*3,55</t>
  </si>
  <si>
    <t>771.: Podlahy z dlaždic</t>
  </si>
  <si>
    <t>711.: Izolace proti vodě</t>
  </si>
  <si>
    <t>S.02 pod skleněný obklad</t>
  </si>
  <si>
    <t>mč 003 část; 26,50-15,00</t>
  </si>
  <si>
    <t>mč 077; 1,04*(4,15-3,00)</t>
  </si>
  <si>
    <t>mč 078; 0,90*(4,15-3,00)</t>
  </si>
  <si>
    <t>mč 079; 1,40*(4,15-3,00)</t>
  </si>
  <si>
    <t>mč 077-079; 2,40+1,40+1,20</t>
  </si>
  <si>
    <t>mč 077; 1,04*3,10-0,70*1,97</t>
  </si>
  <si>
    <t>5,30+26,50+70,10+17,90+58,70+2,40+1,40+1,20+11,20+2,00</t>
  </si>
  <si>
    <t>0031: Nosné a výplňové zdivo</t>
  </si>
  <si>
    <t>0061: Úprava povrchů vnitřní</t>
  </si>
  <si>
    <t>vnější obvod dotčené oblasti</t>
  </si>
  <si>
    <t>mč 078; (1,60+0,70+0,90)*3,00</t>
  </si>
  <si>
    <t>mč 081; (1,08+0,76+2,00)*4,15</t>
  </si>
  <si>
    <t>mč 077; (2,00*2+1,04)*(4,15-3,00)</t>
  </si>
  <si>
    <t>mč 078; (1,60*2+0,90)*(4,15-3,00)</t>
  </si>
  <si>
    <t>mč 079; (1,40+0,96*2)*(4,15-3,00)</t>
  </si>
  <si>
    <t>mč 080; (3,15+0,20)*4,15-0,70*1,97</t>
  </si>
  <si>
    <t>mč 081; (1,80+0,32)*4,15-0,70*1,97</t>
  </si>
  <si>
    <t>připočet podstupnice; 0,174*3*1,33</t>
  </si>
  <si>
    <t>SDK příčka základní penetrační nátěr</t>
  </si>
  <si>
    <t>mč 079; (1,40+0,96)*2*3,00-0,70*1,97</t>
  </si>
  <si>
    <t>SDK podhled základní penetrační nátěr</t>
  </si>
  <si>
    <t>mč 080; (3,90+3,10+3,30)*4,15-2,40*1,00</t>
  </si>
  <si>
    <t>malba chodby OCH9 (investor nepožaduje)</t>
  </si>
  <si>
    <t>nad podhledy osa J,22,P; (4,00+(15,00-0,75*3)+4,90)*(4,15-3,55)+8,40*(4,15-3,10)</t>
  </si>
  <si>
    <t>Oškrabání malby v mísnostech výšky do 5,00 m</t>
  </si>
  <si>
    <t>viz výkaz oceli - 15% prořez a kotevní prvky</t>
  </si>
  <si>
    <t>Potažení vnitřních nosníků rabicovým pletivem</t>
  </si>
  <si>
    <t>SDK stěna předsazená základní penetrační nátěr</t>
  </si>
  <si>
    <t>mč 078 do podhledu; (0,90+0,90)*3,00-0,70*1,97*2</t>
  </si>
  <si>
    <t>0094: Lešení, systémové bednění a stavební výtahy</t>
  </si>
  <si>
    <t>Vyrovnání podkladu samonivelační stěrkou tl. 2 mm</t>
  </si>
  <si>
    <t>mč 077 do podhledu; (1,96*2+1,05)*3,00-0,70*1,97*3</t>
  </si>
  <si>
    <t>2*I100 nad dveře, 2x dveře; 8,1kg/m......8% ztratné</t>
  </si>
  <si>
    <t>0095: Dokončovací konstrukce a práce pozemních staveb</t>
  </si>
  <si>
    <t>Montáž podlahovin z pryže na stupnice šířky do 300 mm</t>
  </si>
  <si>
    <t>výmalba nad podhledem OCH9 (není požadavek investora)</t>
  </si>
  <si>
    <t>Cementový postřik vnitřních stěn nanášený síťovitě ručně</t>
  </si>
  <si>
    <t>Montáž podlahovin z pryže na podstupnice výšky do 200 mm</t>
  </si>
  <si>
    <t>Demontáž obkladů z obkladaček keramických kladených do malty</t>
  </si>
  <si>
    <t>Lepení pásů z pryže standardním lepidlem - včetně montáže soklu</t>
  </si>
  <si>
    <t>Plentování jednostranné v do 200 mm válcovaných nosníků cihlami</t>
  </si>
  <si>
    <t>nad dřevěným obkladem (SDK S.01E) - SDK nad podhledem bez úprav</t>
  </si>
  <si>
    <t>nad skleněným obkladem (SDK S.02) - SDK nad podhledem bez úprav</t>
  </si>
  <si>
    <t>Řezání stávajících betonových mazanin nevyztužených hl do 200 mm</t>
  </si>
  <si>
    <t>Demontáž povlakových podlahovin volně položených podlepených páskou</t>
  </si>
  <si>
    <t>Vyčištění budov bytové a občanské výstavby při výšce podlaží do 4 m</t>
  </si>
  <si>
    <t>Válcované nosníky do č.12 dodatečně osazované do připravených otvorů</t>
  </si>
  <si>
    <t>Bourání podkladů pod dlažby betonových s potěrem nebo teracem pl přes 4 m2</t>
  </si>
  <si>
    <t>Oprava vnitřní vápenocementové štukové omítky stěn v rozsahu plochy do 10%</t>
  </si>
  <si>
    <t>Oprava vnitřní vápenocementové štukové omítky stropů v rozsahu plochy do 10%</t>
  </si>
  <si>
    <t>Vysekání rýh ve zdivu cihelném pro vtahování nosníků hl do 150 mm v do 250 mm</t>
  </si>
  <si>
    <t>Lepení pásů z přírodního linolea (marmolea) standardním lepidlem - včetně montáže obvodové lišty</t>
  </si>
  <si>
    <t>Demontáž SDK podhledu s dvouvrstvou nosnou kcí z ocelových profilů opláštění dvojité - včetně koncových prvků</t>
  </si>
  <si>
    <t>Lešení pomocné pro objekty pozemních staveb s lešeňovou podlahou v do 1,9 m zatížení do 150 kg/m2 - 1 x půdorysná plocha místností</t>
  </si>
  <si>
    <t>Bližší specifikace viz tabulky výrobků, pokud není uvedeno jinak jednotková cena zahrnuje dodávku i montáž.</t>
  </si>
  <si>
    <t>T01</t>
  </si>
  <si>
    <t>BAROVÝ PULT - sestava: u stěny cca 3,50+4,80m / v 0,90m / hl. 0,70 m + ostrůvek 3,30 m / v 0,90-1,25m / hl. 950 mm + police na stěně 2x4,40m 
kombinace materiálů dřevo, plast, sklo, kov, konstrukce atyp, dvířka na panty, včetně vybavení, kotvení polic a podsvícení</t>
  </si>
  <si>
    <t>T02</t>
  </si>
  <si>
    <t>VESTAVĚNÁ SKŘÍŇ 
- 5 částí cca d=(0,72+0,90*2+0,80*2) m, v=3,60m, hl=0,3m
- rozměr celku d=12,7m x v=3,60m (rozměr včetně dveří D02, D03)
- materiál laminovaná dřevotříska, konstrukce atyp, dvířka na panty, uzamykatelné, na čelní desce potisk dle návrhu arch</t>
  </si>
  <si>
    <t>T05a</t>
  </si>
  <si>
    <t>LAVICE 
- cca d=3,0m, v=0,7m (s opěradlem v=0,9m), š=0,6m
cca d=2,5+0,9m, r= 0,6m, v=0,7m, š=0,6m
lavice dřevěná, konstrukce atyp, včetně čalounění a koženého potahu, včetně 2 slb zásuvek, nerez sokl</t>
  </si>
  <si>
    <t>T05b</t>
  </si>
  <si>
    <t>LAVICE 
- cca d=3,0m, v=0,7m (s opěradlem v=0,9m), š=0,6m
cca d=2,5+0,9m, r= 0,6m, v=0,7m, š=0,6m
lavice dřevěná, konstrukce atyp, včetně čalounění a koženého potahu, nerez sokl
3 samostatné díly kvůli servisovatelnosti fancoilu a dutiny za prosklením</t>
  </si>
  <si>
    <t>T05c</t>
  </si>
  <si>
    <t>LAVICE L tvar 
-cca d=2,5+0,9m, r= 0,6m, v=0,7m (s opěradlem v=0,9m), š=0,6m
lavice dřevěná, konstrukce atyp, včetně čalounění a koženého potahu, včetně 2 slb zásuvek, nerez sokl
- kapotáž hl=275 mm po celé délce</t>
  </si>
  <si>
    <t>T05d</t>
  </si>
  <si>
    <t>LAVICE L tvar 
-cca d=2,5+0,9m, r= 0,6m, v=0,7m (s opěradlem v=0,9m), š=0,6m
lavice dřevěná, konstrukce atyp, včetně čalounění a koženého potahu, nerez sokl
3 samostatné díly kvůli servisovatelnosti fancoilu a dutiny za prosklením
- kapotáž hl=275 mm jen za krátkým ramenem</t>
  </si>
  <si>
    <t>T06</t>
  </si>
  <si>
    <t>Kryt fancoilu
- d 3,2m, v 0,8m, hl 0,3 m
- DTD+mořená dubová dýha s výraznou kresbou, fládrovaná struktura, skládání let ve 4 polích 45°
- logo kavárny 2x - písmena mosaz plech 2 mm vsazený do podkladu, lepené v celé ploše</t>
  </si>
  <si>
    <t>T07</t>
  </si>
  <si>
    <t>T08</t>
  </si>
  <si>
    <t>D02</t>
  </si>
  <si>
    <t>D03</t>
  </si>
  <si>
    <t>D06</t>
  </si>
  <si>
    <t>D07</t>
  </si>
  <si>
    <t>D08</t>
  </si>
  <si>
    <t>D09</t>
  </si>
  <si>
    <t>D99</t>
  </si>
  <si>
    <t>Z01</t>
  </si>
  <si>
    <t>Z02</t>
  </si>
  <si>
    <t>Z04</t>
  </si>
  <si>
    <t>Z05</t>
  </si>
  <si>
    <t>Z06</t>
  </si>
  <si>
    <t>Z07</t>
  </si>
  <si>
    <t>KOTVÍCÍ BOD - cca 0,14 x 0,49m
ocel. svařovaná konstrukce; 2x jackl 75/40/2, jackl 40/40/2 + háček, kotvení 2x chem. kotva M12 na kotevní plech, plech 2x P8 200x150mm.
Pro televizor systémová podkonstrukce, rozměry dle konkrétního typu TV</t>
  </si>
  <si>
    <t>Z08</t>
  </si>
  <si>
    <t>VÝZTUŽ ROHU - 4,75m
L profil 40/40, včetně kotvení</t>
  </si>
  <si>
    <t>Z09</t>
  </si>
  <si>
    <t>D01</t>
  </si>
  <si>
    <t>D04</t>
  </si>
  <si>
    <t>Bližší specifikace viz tabulky výrobků, pokud není uvedeno jinak jednotková cena zahrnuje dodávku i montáž.
Kotvení v hlavě příčky proti překlopení je součást dodávky příček.
Prosklené stěny v interéru uloženy na pryžovou antivibrační izolaci.</t>
  </si>
  <si>
    <t>G02</t>
  </si>
  <si>
    <t>G05</t>
  </si>
  <si>
    <t>G06</t>
  </si>
  <si>
    <t>G07</t>
  </si>
  <si>
    <t>G08</t>
  </si>
  <si>
    <t>G10a</t>
  </si>
  <si>
    <t>G10b</t>
  </si>
  <si>
    <t>M26</t>
  </si>
  <si>
    <t>Zrcadlo
zrcadlo v obkladu nad umyvadlem, lepeno neutrálním silikonem
60 x 75 cm</t>
  </si>
  <si>
    <t>X01</t>
  </si>
  <si>
    <t>X02.01</t>
  </si>
  <si>
    <t>X02.02</t>
  </si>
  <si>
    <t>X02.03</t>
  </si>
  <si>
    <t>X03</t>
  </si>
  <si>
    <t>X04</t>
  </si>
  <si>
    <t>X07</t>
  </si>
  <si>
    <t>X08</t>
  </si>
  <si>
    <t>X09</t>
  </si>
  <si>
    <t>998767291</t>
  </si>
  <si>
    <t>REKAPITULACE</t>
  </si>
  <si>
    <t>DPH 21 %</t>
  </si>
  <si>
    <t>Datum:</t>
  </si>
  <si>
    <t>Č.zakázky:</t>
  </si>
  <si>
    <t>Vypracoval:</t>
  </si>
  <si>
    <t>Stupeň:</t>
  </si>
  <si>
    <t>Dodavatel:</t>
  </si>
  <si>
    <t>Projektant:</t>
  </si>
  <si>
    <t>Investor:</t>
  </si>
  <si>
    <t>Místo stavby:</t>
  </si>
  <si>
    <t>Pozn.</t>
  </si>
  <si>
    <t>W.01</t>
  </si>
  <si>
    <t>Komentář</t>
  </si>
  <si>
    <t>Ozn.</t>
  </si>
  <si>
    <t>0098: Vyklízecí a přípravné práce, odstrojení</t>
  </si>
  <si>
    <t>W.02</t>
  </si>
  <si>
    <t>W.03</t>
  </si>
  <si>
    <t>W.04</t>
  </si>
  <si>
    <t>W.05</t>
  </si>
  <si>
    <t>W.06</t>
  </si>
  <si>
    <t>C.03</t>
  </si>
  <si>
    <t>C.04</t>
  </si>
  <si>
    <t>SDK podhled desky 1xA 12,5 bez TI dvouvrstvá spodní kce profil CD+UD - včetně revizních dvířek, jakost SDK Q2, 2x tmelit, 2x brousit</t>
  </si>
  <si>
    <t>SDK podhled rastrový, deska 1xH2 12,5 bez TI, desky 600x600 mm - systémová konstrukce, včetně závěsů a kotvení, jakost SDK Q2</t>
  </si>
  <si>
    <t>SDK podhled rastrový, deska 1xA 12,5 bez TI, desky 600x600 mm - systémová konstrukce, včetně závěsů a kotvení, jakost SDK Q2</t>
  </si>
  <si>
    <t>SDK podhled rastrový, deska 1xA 12,5 bez TI, desky 1200x600+650x600 mm - systémová konstrukce, včetně závěsů a kotvení, jakost SDK Q2</t>
  </si>
  <si>
    <t>SDK příčka tl 110 mm profil R-CW 75 desky 2xDF 12,5 - izolace minerální vlna, včetně dvojnásobného tmelení a broušení, jakost povrchu Q4</t>
  </si>
  <si>
    <t>SDK příčka tl 100 mm profil R-CW 75 desky 2xH2 12,5 Knauf Green - izolace přípustná, včetně dvojnásobného tmelení a broušení, jakost povrchu Q2</t>
  </si>
  <si>
    <t>SDK stěna předsazená tl 200 mm profily R-CW 50+50 desky 2xH2 12,5 impregnované - izolace přípustná, včetně dvojnásobného tmelení a broušení, jakost povrchu Q2</t>
  </si>
  <si>
    <t>SDK příčka tl 100 mm profil R-CW 75 desky 2xA 12,5 standartní - izolace přípustná, včetně dvojnásobného tmelení a broušení, jakost povrchu Q2</t>
  </si>
  <si>
    <t xml:space="preserve"> ref. PROMAT
samozavírač standart GEZE</t>
  </si>
  <si>
    <t>*</t>
  </si>
  <si>
    <t>ref. Promaglas</t>
  </si>
  <si>
    <t>NOSNÁ KCE VZT - cca 1,5 x 3,5m
ocel. svařovaná konstrukce pro vynesení VZT jednotky pod stropem, včetně kotvení</t>
  </si>
  <si>
    <t>PŘECHODOVÝ PRÁH - 0,7m
systémový výrobek, Z profil pro plynulé spojení různě vysokých podlahových krytin, ušlechtilá ocel</t>
  </si>
  <si>
    <t>PODLAHOVÁ DILATACE (přechodová lišta) - 3,15m, 3,65m
systémový výrobek, T profil pro vytvoření přechodu dvou sousedících podlahových krytin, mosaz</t>
  </si>
  <si>
    <t>PŘÍPOJNÝ BOD HLAVNÍ - 1,0 x 0,5m
konstrukce pro uchycení zásuvek (obestavěna podlahovými deskami), voděodolný zadlažďovací nerez poklop, 2x kabelový vývod, bez obvodového rámečku, včetně kotvení; žárové zinkování</t>
  </si>
  <si>
    <t>PODLAHOVÝ UKONČOVACÍ PROFIL - 1,5m, 3x 0,9m
systémový výrobek, L profil pro ukončení a ochranu podlahové krytiny, nerez</t>
  </si>
  <si>
    <t>Vnitrostaveništní doprava suti a vybouraných hmot pro budovy v do 6 m s omezením mechanizace</t>
  </si>
  <si>
    <t>997013151</t>
  </si>
  <si>
    <t>998018001</t>
  </si>
  <si>
    <t>Přesun hmot ruční pro budovy v do 6 m</t>
  </si>
  <si>
    <t>staveništní dočasná příčka</t>
  </si>
  <si>
    <t>provizorní ochrana prosklené příčky</t>
  </si>
  <si>
    <t>(0,41*2)*4,15+0,60*2*2,15+1,45*2*4,25</t>
  </si>
  <si>
    <t>ČISTÍCÍ ZÓNA - 2,4 x 2,1m
dočišťovací zóna pro intenzivní provoz – koberec, polypropylenový vlas, zadní strana z PVC, v = 16mm, uloženo v prohlubni podlahy v Al rámu, barva černá</t>
  </si>
  <si>
    <t xml:space="preserve"> ref. RAKO Taurus Color black matná</t>
  </si>
  <si>
    <t>Dlažba keramická protiskluzná úprava - dodávka</t>
  </si>
  <si>
    <t>P08</t>
  </si>
  <si>
    <t>P02,04
P05,06</t>
  </si>
  <si>
    <t>Podlahy z parket lepených, tl do 22 mm, tvrdé dřevo - kompletní provedení včetně povrchové úpravy (olej) a soklu (nerez výška 150 mm) - plocha včetně stupnic a podstupnic</t>
  </si>
  <si>
    <t>P03,07</t>
  </si>
  <si>
    <t xml:space="preserve">Gumový protiskluzný profilovaný koberec pro mokré provozy - dodávka včetně soklu (nerez) </t>
  </si>
  <si>
    <t>P09</t>
  </si>
  <si>
    <t xml:space="preserve">Marmoleum - přírodní linoleum - dodávka včetně soklů (plastová lišta) </t>
  </si>
  <si>
    <t>S.04</t>
  </si>
  <si>
    <t>S.02,03
C.03,04</t>
  </si>
  <si>
    <t>S.05,06</t>
  </si>
  <si>
    <t>Skleněný obklad stěn - lakované sklo bílé, white soft, tl. 6 mm - lepidlo / silikon na sklo, včetně průhledné spárovací hmoty / kompletní provedení včetně revizních dvířek (6ks, bezrámečková, 400x500 mm, otevírání tip on)</t>
  </si>
  <si>
    <t>POZNÁMKA:</t>
  </si>
  <si>
    <r>
      <t xml:space="preserve">v položkách, které jsou označeny  </t>
    </r>
    <r>
      <rPr>
        <b/>
        <sz val="14"/>
        <color rgb="FFFF0000"/>
        <rFont val="Arial"/>
        <family val="2"/>
      </rPr>
      <t>*</t>
    </r>
    <r>
      <rPr>
        <b/>
        <sz val="12"/>
        <color rgb="FFFF0000"/>
        <rFont val="Arial"/>
        <family val="2"/>
      </rPr>
      <t xml:space="preserve"> </t>
    </r>
    <r>
      <rPr>
        <b/>
        <sz val="12"/>
        <color theme="1"/>
        <rFont val="Arial"/>
        <family val="2"/>
      </rPr>
      <t xml:space="preserve"> zadavatel umožňuje dodavatelům nabídnout jiné rovnocenné řešení nebo výrobek</t>
    </r>
  </si>
  <si>
    <t>Vzduchotechnika</t>
  </si>
  <si>
    <t>Požární ucpávky prostupů stavebních instalací - kompletní provedení</t>
  </si>
  <si>
    <t xml:space="preserve">Vynesení protihlukové příčky 
- ocel S 235 - IPE 160, osazeno do maltového lože a chem. kotveno k podlaze / kompletní provedení včetně prořezu a kotevních prvků </t>
  </si>
  <si>
    <t>REVIZNÍ DVÍŘKA - 0,6x1,0 m
do podhledu, Al rám, deska SDK standardní tl. 12,5mm, stlačný zámek</t>
  </si>
  <si>
    <t>REVIZNÍ DVÍŘKA - 0,6x0,6 m
do podhledu, Al rám, deska SDK standardní tl. 12,5mm, stlačný zámek</t>
  </si>
  <si>
    <t>Xx</t>
  </si>
  <si>
    <t>Přenosný hasící přístroj - práškový (21A, 113B, C) s náplní 6kg nebo s náplní oxidu uhličitého (113B, C) 5 kg</t>
  </si>
  <si>
    <t>Přípomoce pro instalace</t>
  </si>
  <si>
    <t>stěny s budoucí viditelnou omítkou s rezervou na 100%; 127,054+13,20</t>
  </si>
  <si>
    <t>Bourání zdiva z cihel plných pálených</t>
  </si>
  <si>
    <t>Bourání příček z tvárnic tl do 150 mm</t>
  </si>
  <si>
    <t xml:space="preserve">Bourání zdiva cihelných z dutých nebo plných cihel pálených i nepálených </t>
  </si>
  <si>
    <t>971035341_1</t>
  </si>
  <si>
    <t>971038341_1</t>
  </si>
  <si>
    <t>Vybourání otvorů ve zdivu cihelném pl do 0,09 m2 na MC tl do 300 mm včetně začištění otvoru</t>
  </si>
  <si>
    <t>Vybourání otvorů ve zdivu z dutých tvárnic nebo příčkovek pl do 0,09 m2 tl do 300 mm včetně začištění otvoru</t>
  </si>
  <si>
    <t>viz poznámky demolice</t>
  </si>
  <si>
    <t>981.01</t>
  </si>
  <si>
    <t>981.02</t>
  </si>
  <si>
    <t>981.03</t>
  </si>
  <si>
    <t>981.04</t>
  </si>
  <si>
    <t>981.05</t>
  </si>
  <si>
    <t>981.06</t>
  </si>
  <si>
    <t>981.07</t>
  </si>
  <si>
    <t>981.08</t>
  </si>
  <si>
    <t>981.09</t>
  </si>
  <si>
    <t>981.10</t>
  </si>
  <si>
    <t>viz poznámky demolice, TZ bod 6.1</t>
  </si>
  <si>
    <t>Demontáž dveří jednokřídlých včetně zárubní 
- protokolární předání investorovi</t>
  </si>
  <si>
    <t>v místě vybudování staveništní dočasné příčky, chodba</t>
  </si>
  <si>
    <t>981.11</t>
  </si>
  <si>
    <t>Ochrana stávajících stromů na ulici před případným poškozením vlivem stavebních prací</t>
  </si>
  <si>
    <t>staveništní dveře</t>
  </si>
  <si>
    <t>Zateplení původního kastlíku rolety 670x910 mm - dutina bude vyplněna tepelnou izolací z minerální vlny</t>
  </si>
  <si>
    <t xml:space="preserve">Bližší specifikace viz tabulky výrobků, pokud není uvedeno jinak jednotková cena zahrnuje dodávku i montáž.
Veškeré zámečnické výrobky skryté v konstrukcích budou žárově pozinkovány a opatřeny antikorozním nátěrem.  </t>
  </si>
  <si>
    <t>Silnoproud</t>
  </si>
  <si>
    <t>2*IPE100 nad otvorem; 1,40*2</t>
  </si>
  <si>
    <t>0097: Podchycování</t>
  </si>
  <si>
    <t>Víceřadové podchycení stropů pro osazení nosníků v do 3,5 m pro zatížení do 1500 kg/m2</t>
  </si>
  <si>
    <t>Příplatek k víceřadovém podchycení stropů pro zatížení do 1500 kg/m2 ZKD 1 m v podchycení</t>
  </si>
  <si>
    <t>975053141</t>
  </si>
  <si>
    <t>975058141</t>
  </si>
  <si>
    <t>podchycení pro bourání dveřních otvorů</t>
  </si>
  <si>
    <t>2x dveře, oboustranně, šířka podchycení cca 2 m</t>
  </si>
  <si>
    <t>2,00*2*2</t>
  </si>
  <si>
    <t>strop výšky 4150 z jedné strany - 1x příplatek; 4</t>
  </si>
  <si>
    <t>strop výšky 4800 z jedné strany - 2x příplatek; 8</t>
  </si>
  <si>
    <t>310238211</t>
  </si>
  <si>
    <t xml:space="preserve">Zazdívka otvorů pl do 1 m2 ve zdivu nadzákladovém cihlami pálenými </t>
  </si>
  <si>
    <t>nad dveřním otvorem; 1,40*0,40*0,30</t>
  </si>
  <si>
    <t>1,40*0,30*0,20*2</t>
  </si>
  <si>
    <t>1,50*(0,30*2+0,33)*2</t>
  </si>
  <si>
    <t>viz TZ bod 6.1</t>
  </si>
  <si>
    <t>Deska minerální izolační tl. 160 mm - dodávka</t>
  </si>
  <si>
    <t>Deska minerální izolační tl. 60 mm - dodávka</t>
  </si>
  <si>
    <t>63148157_1</t>
  </si>
  <si>
    <t>63148152_1</t>
  </si>
  <si>
    <t>71300001</t>
  </si>
  <si>
    <t>(0,67+0,75+0,45)*(3,20+3,20+3,30+2,95+2,85+2,95)</t>
  </si>
  <si>
    <t>0,75*(3,20+3,20+3,30+2,95+2,85+2,95)</t>
  </si>
  <si>
    <t>dle dodávky; 34,502+13,837</t>
  </si>
  <si>
    <t>TZ 6.15</t>
  </si>
  <si>
    <t>W.99</t>
  </si>
  <si>
    <t>detail 22</t>
  </si>
  <si>
    <t>71321111</t>
  </si>
  <si>
    <t>28375909_1</t>
  </si>
  <si>
    <t>Montáž izolace tepelné podlah volně kladenými rohožemi, pásy, dílci, deskami 1 vrstva</t>
  </si>
  <si>
    <t>P 03 mč 003; 14,30</t>
  </si>
  <si>
    <t>632450134_1</t>
  </si>
  <si>
    <t>632481213</t>
  </si>
  <si>
    <t>Separační vrstva z PE fólie - dodávka, montáž</t>
  </si>
  <si>
    <t>P03 - mč 003; 14,30</t>
  </si>
  <si>
    <t>775591100_1</t>
  </si>
  <si>
    <t>Netkaná textílie z umělých vláken pro eliminaci tahových a smykových sil mezi podkladem a podlahovinou, do flexibilního lepidla,  tl. 2 mm - dodávka, montáž</t>
  </si>
  <si>
    <t>P04; 25,90</t>
  </si>
  <si>
    <t>P06 včetně podstupnic; 1,33*(2*0,30+3*0,174)</t>
  </si>
  <si>
    <t>776591100_1</t>
  </si>
  <si>
    <t>P07 včetně podstupnic; 1,10*(3*0,140+2*0,30)</t>
  </si>
  <si>
    <t>ref. Lindner Nortec</t>
  </si>
  <si>
    <t>viz Výkaz oceli, strop nad 1np.dwg, poznámka P1</t>
  </si>
  <si>
    <t>viz Výkaz oceli, strop nad 1np.dwg</t>
  </si>
  <si>
    <t>763.02</t>
  </si>
  <si>
    <t>763.03</t>
  </si>
  <si>
    <t>763.04</t>
  </si>
  <si>
    <t>763.05</t>
  </si>
  <si>
    <t>1,10*2,20*0,33*2+1,40*0,58*0,33</t>
  </si>
  <si>
    <t>Poplatek za uložení stavebního směsného odpadu na skládce</t>
  </si>
  <si>
    <t>997013831</t>
  </si>
  <si>
    <t>Odvoz suti a vybouraných hmot z meziskládky na skládku do 1 km s naložením a se složením</t>
  </si>
  <si>
    <t>997013509</t>
  </si>
  <si>
    <t>Příplatek k odvozu suti a vybouraných hmot na skládku ZKD 1 km přes 1 km</t>
  </si>
  <si>
    <t>Demontáž televizoru s podkonstrukcí (zavěšeno na stěně) 
- demontáž včetně napojení
- uskladnění dle pokynu investora, protokolární předání</t>
  </si>
  <si>
    <t>Demontáž vitrín ve vstupní hale, zavěšeno na stěně 
- demontáž včetně napojení
- uskladnění dle pokynu investora, protokolární předání</t>
  </si>
  <si>
    <t>Odstranění automatu na nápoje ve vstupní hale 
- demontáž včetně napojení
- uskladnění dle pokynu investora, protokolární předání</t>
  </si>
  <si>
    <t>Opatrná demontáž mramorového obkladu ve vstupní hale včetně jeho uskladnění pro další použití
- vhodnost dočasného sejmutí i obkladu sloupů musí posoudit odborná prováděcí firma
- technologie sejmutí obkladu viz TZ</t>
  </si>
  <si>
    <t>Demontáž zařizovacích předmětů - 2xwc, 2x umyvadlo včetně nábytku a zrcadel
- demontáž včetně napojení
- uskladnění dle pokynu investora, protokolární předání</t>
  </si>
  <si>
    <t>Demontáž topidel včetně rozvodů 
- demontáž včetně napojení
- uskladnění dle pokynu investora, protokolární předání</t>
  </si>
  <si>
    <t>Demontáž veškerých svítidel, výústků, čidel apod. z podhledu 
- uskladnění dle pokynu investora, protokolární předání</t>
  </si>
  <si>
    <t>Demontáž veškerých čidel, klávesnice, podružných rozvaděčů apod. ze stěn 
- uskladnění dle pokynu investora, protokolární předání</t>
  </si>
  <si>
    <t>Dočasné odstranění dvoukřídlých prosklených dveří po dobu stavby
- dočasné uskladnění a zpětné osazení po dokončení stavby</t>
  </si>
  <si>
    <t>Dveře v dočasné příčce, rozměr 900/1970 mm
- vnitřní dveře jednokřídlé dřevěné
- zámek mechanický zadlabací, klika/koule 
- dodávka a montáž, demontáž, likvidace</t>
  </si>
  <si>
    <t>SO 01.1: Stavební část</t>
  </si>
  <si>
    <t>767.1: Konstrukce zámečnické</t>
  </si>
  <si>
    <t>714.: Akustická opatření</t>
  </si>
  <si>
    <t>998714201</t>
  </si>
  <si>
    <t>Kavárenský stolek na litinové noze s mramorovou deskou
- čtvercová mramorová deska s C hranou - pro desku využít demontovaný mramor z haly
v. 74 cm, 50x50 cm</t>
  </si>
  <si>
    <t>M08a</t>
  </si>
  <si>
    <t>771574110_1</t>
  </si>
  <si>
    <t>Montáž podlah keramických režných hladkých lepených flexibilním lepidlem</t>
  </si>
  <si>
    <t>ref. RAKO Color One</t>
  </si>
  <si>
    <t>Montáž obkladů vnitřních keramických lepených flexibilním lepidlem - včetně dodávky a montáže ukončovacích a hranových lišt</t>
  </si>
  <si>
    <t>Keramický obklad 150x150 mm, tl. 8 mm - dodávka</t>
  </si>
  <si>
    <t xml:space="preserve"> ref. Lacobel, spárovací hmota ref. AGC</t>
  </si>
  <si>
    <t>998781200</t>
  </si>
  <si>
    <t>Transparentní bezprašný nátěr včetně penetrace</t>
  </si>
  <si>
    <t>784321030_1</t>
  </si>
  <si>
    <t>783820001_1</t>
  </si>
  <si>
    <t>790: Mobiliář a doplňky sanity</t>
  </si>
  <si>
    <t>998790291_1</t>
  </si>
  <si>
    <t>760.1: Podhledy</t>
  </si>
  <si>
    <t>760.2: Příčky sádrokartonové</t>
  </si>
  <si>
    <t>766.1: Konstrukce truhlářské</t>
  </si>
  <si>
    <t>766.2: Dveře vnitřní dřevěné</t>
  </si>
  <si>
    <t>767.2.: Zdvojené podlahy</t>
  </si>
  <si>
    <t>767.3: Prosklené stěny a dveře</t>
  </si>
  <si>
    <t>767.4: Ostatní výrobky</t>
  </si>
  <si>
    <t>781.1.: Obklady keramické</t>
  </si>
  <si>
    <t>781.2: Obklady skleněné</t>
  </si>
  <si>
    <t>720: Zdravotní technika</t>
  </si>
  <si>
    <t>730: Vytápění, chlazení</t>
  </si>
  <si>
    <t>741: Silnoproud</t>
  </si>
  <si>
    <t>742: Slaboproud</t>
  </si>
  <si>
    <t>750: Vzduchotechnika</t>
  </si>
  <si>
    <t>751: Měření a regulace</t>
  </si>
  <si>
    <t>VN+ON: Vedlejší a ostatní náklady</t>
  </si>
  <si>
    <t>SO 01.2: Technické vybavení objektu</t>
  </si>
  <si>
    <t>VEDLEJŠÍ A OSTATNÍ NÁKLADY</t>
  </si>
  <si>
    <t>STAVEBNÍ ČÁST</t>
  </si>
  <si>
    <t>VN.: Vedlejší náklady</t>
  </si>
  <si>
    <t>ON.: Ostatní náklady</t>
  </si>
  <si>
    <t>VN 01</t>
  </si>
  <si>
    <t>VN 04</t>
  </si>
  <si>
    <t>Dopravně inženýrská opatření a rozhodnutí, dopravní opatření po dobu výstavby, včetně projektu a projednání s DOSS</t>
  </si>
  <si>
    <t>ON 01</t>
  </si>
  <si>
    <t>Kompletační činnost -  v rozsahu nezbytném pro provedení stavby, včetně všech souvisejících investic</t>
  </si>
  <si>
    <t xml:space="preserve">no </t>
  </si>
  <si>
    <t/>
  </si>
  <si>
    <t>Zdravotní instalace</t>
  </si>
  <si>
    <t>Jedn. cena
montáž</t>
  </si>
  <si>
    <t>Vnitřní vodovod</t>
  </si>
  <si>
    <t>ks</t>
  </si>
  <si>
    <t>Sedátko WC</t>
  </si>
  <si>
    <t>Kuchyňský dřez (dodávka stavby)</t>
  </si>
  <si>
    <t>Umyvadlová stojánková</t>
  </si>
  <si>
    <t>Dřezová stojánková</t>
  </si>
  <si>
    <t>včetně tvarovek, objímek</t>
  </si>
  <si>
    <t>PN 16, d20x2,8</t>
  </si>
  <si>
    <t>PN 16, d25x3,5</t>
  </si>
  <si>
    <t>Napojení na stávající rozvody</t>
  </si>
  <si>
    <t>Tlaková zkouška a proplach</t>
  </si>
  <si>
    <t>Izolace PP 20/9</t>
  </si>
  <si>
    <t>Izolace PP 25/9</t>
  </si>
  <si>
    <t>Sponka, páska</t>
  </si>
  <si>
    <t>Podružný vodoměr DN 15</t>
  </si>
  <si>
    <t>Kulový kohout s vypuštěním DN 20</t>
  </si>
  <si>
    <t>Kulový kohout DN 20</t>
  </si>
  <si>
    <t>Ventil rohový DN 10</t>
  </si>
  <si>
    <t>Pancéřová hadička DN 10</t>
  </si>
  <si>
    <t>Ostatní</t>
  </si>
  <si>
    <t>Vnitřní splašková kanalizace</t>
  </si>
  <si>
    <t>Potrubí HT, d40</t>
  </si>
  <si>
    <t>Potrubí HT, d50</t>
  </si>
  <si>
    <t>Potrubí PVC d110</t>
  </si>
  <si>
    <t>Tlaková zkouška</t>
  </si>
  <si>
    <t>Umyvadlový sifon d40</t>
  </si>
  <si>
    <t>Dřezový sifon d40</t>
  </si>
  <si>
    <t>Pračkový sifon d40</t>
  </si>
  <si>
    <t>Ústřední vytápění</t>
  </si>
  <si>
    <t>15x1,5</t>
  </si>
  <si>
    <t>18x1,5</t>
  </si>
  <si>
    <t>22x1,5</t>
  </si>
  <si>
    <t>28x1,5</t>
  </si>
  <si>
    <t>35x1,5</t>
  </si>
  <si>
    <t>42x1,5</t>
  </si>
  <si>
    <t>Potrubí ocelové, závitové, bezešvé</t>
  </si>
  <si>
    <t>DN 20</t>
  </si>
  <si>
    <t>DN 32</t>
  </si>
  <si>
    <t>Kolena ocelová</t>
  </si>
  <si>
    <t>T-kusy ocelové</t>
  </si>
  <si>
    <t>Proplachy potrubí</t>
  </si>
  <si>
    <t>Napuštění a vypuštění systému</t>
  </si>
  <si>
    <t>Tlakové zkoušky potrubí dle ČSN 06 0310</t>
  </si>
  <si>
    <t>Jemné zaregulování systému</t>
  </si>
  <si>
    <t>Vyvážení dle vyhl. 193/2007 sb.včetně protokolu</t>
  </si>
  <si>
    <t>Oběhové čerpadlo, mokroběžné, proměnné otáčky - pro jednotku VZT vytápění; GRUNDFOS - ALPHA3 25-50 130; 35 kPa; 240 kg/h; včetně připojovacího materiálu, montáže, oživení, nastavení a uvedení do provozu</t>
  </si>
  <si>
    <t>KAL3*25/350/160</t>
  </si>
  <si>
    <t>KAL3*13/350/160</t>
  </si>
  <si>
    <t>Závitový; Ivar, BRA.T8.500, včetně montážního materiálu a montáže</t>
  </si>
  <si>
    <t>DN15</t>
  </si>
  <si>
    <t>DN20</t>
  </si>
  <si>
    <t>DN25</t>
  </si>
  <si>
    <t>DN32</t>
  </si>
  <si>
    <t>Hydraulický vyrovnávač diferenčních tlaků; ETL-Ekotherm; typ 24B; včetně tepelné izolace, nožek, odvzdušnění, vypouštění, montáže a příslušenství</t>
  </si>
  <si>
    <t xml:space="preserve">Kulové uzavírací kohouty s páčkou Giacomini R250D
s oboustranně vnitřním závitem, včetně montážního materiálu, šroubení a montáže
</t>
  </si>
  <si>
    <t>DN 15</t>
  </si>
  <si>
    <t>DN 25</t>
  </si>
  <si>
    <t>DN 40</t>
  </si>
  <si>
    <t>Ruční závitový vyvažovací ventil s vnitřním závitem, s měřícími koncovkami, Hydronic Systems, HS D9505 vč. montáže</t>
  </si>
  <si>
    <t>DN10</t>
  </si>
  <si>
    <t xml:space="preserve">Vyvažovací ventil STAD s funkcí vyvažování, nastavení s aretací, měření průtoku, tlaků a teploty, uzavírání. DN 15, TA </t>
  </si>
  <si>
    <t>Zpětný ventil Giacomini R60, PN 16, vč. Montáže</t>
  </si>
  <si>
    <t>Kulový vypouštěcí kohout Giacomini R608, PN 6, DN 10 s hadicovou vývodkou a zátkou, vč. Montáže</t>
  </si>
  <si>
    <t>Ventily odvzdušňovací V 4320M DN15, včetně montáže</t>
  </si>
  <si>
    <t>Filtr závitový, včetně příslušenství a montáže, Giacomini R74A</t>
  </si>
  <si>
    <t>AB-QM DN 10 LF</t>
  </si>
  <si>
    <t>AB-QM DN 15 LF</t>
  </si>
  <si>
    <t>AB-QM DN 15</t>
  </si>
  <si>
    <t>AB-QM DN 25</t>
  </si>
  <si>
    <t>Pancéřové tlakové hadice pro připojení fancoilů EPDM hadice s opletením z ušlechtilé oceli / mat. tř. 17 / odolná proti vodě a prostředkům proti zamrzání, pro provozní teplotu -20°C až 100°C, zkušební tlak 30 bar provozní tlak 10 bar, délka 500 mm</t>
  </si>
  <si>
    <t>Teploměr 0 - 120°C, vč. návarku, jímky a montáže; IVAR CS, axiální  TP 120</t>
  </si>
  <si>
    <t>Teploměr -30 - 50°C, vč. návarku a jímky a montáže; IVAR CS, axiální  TP 120</t>
  </si>
  <si>
    <t>Tlakoměr 0 - 600 kPa, vč. návarku, smyčky a kohoutu a montáže; IVAR CS, radiální MR 6312</t>
  </si>
  <si>
    <t>Nátěry</t>
  </si>
  <si>
    <t>Potrubí z trubek závitových ocelových bezešvých, dvojnásobný nátěr, každý jinou barvou</t>
  </si>
  <si>
    <t>DN 32, tl. 25 mm</t>
  </si>
  <si>
    <t>22x1,5, tl. 25 mm</t>
  </si>
  <si>
    <t>28x1,5, tl. 25 mm</t>
  </si>
  <si>
    <t>35x1,5, tl. 25 mm</t>
  </si>
  <si>
    <t>42x1,5, tl. 25 mm</t>
  </si>
  <si>
    <t>armatury</t>
  </si>
  <si>
    <t>DN 20, tl. 30 mm</t>
  </si>
  <si>
    <t>15x1,5, tl. 30 mm</t>
  </si>
  <si>
    <t>18x1,5, tl. 30 mm</t>
  </si>
  <si>
    <t>22x1,5, tl. 30 mm</t>
  </si>
  <si>
    <t>28x1,5, tl. 30 mm</t>
  </si>
  <si>
    <t>mosazné spojky pro napojení potrubí měď-ocel</t>
  </si>
  <si>
    <t>Protipožární klapka s odolností 60 min
Velikost 800x400
se servopohonem 230V
Výrobce: Systemair</t>
  </si>
  <si>
    <t>Pružná vložka 400x400</t>
  </si>
  <si>
    <t>Ohebné potrubí Flexo s útlumem hluku, včetně montážního materiálu
 f 200</t>
  </si>
  <si>
    <t>bm</t>
  </si>
  <si>
    <t>Ohebné potrubí Flexo s útlumem hluku, včetně montážního materiálu
f 100</t>
  </si>
  <si>
    <t>Potrubí kruhové Spiro vč. tvarovek a spojovacího a montážního materiálu
 f 200</t>
  </si>
  <si>
    <t>Potrubí kruhové Spiro vč. tvarovek a spojovacího a montážního materiálu
  f 100</t>
  </si>
  <si>
    <t>Čtyřhranné potrubí z ocel. pozink. plechu spojovaného přírubami do vnitřního
prostředí, včetně závěsů a spojovacího materiálu</t>
  </si>
  <si>
    <t>Společné položky</t>
  </si>
  <si>
    <t>Provozní a komplexní zkoušky, revize</t>
  </si>
  <si>
    <t>Jemné zaregulování</t>
  </si>
  <si>
    <t>Zaškolení obsluhy</t>
  </si>
  <si>
    <t>Montáž</t>
  </si>
  <si>
    <t>Štítky a označení potrubí</t>
  </si>
  <si>
    <t>Elektroinstalace - slaboproud</t>
  </si>
  <si>
    <t>Veškeré montážní práce musí být provedeny dle ČSN a bezpečnostních předpisů platných v době montáže.</t>
  </si>
  <si>
    <t>Pohledové koncové prvky ve standardu ABB Decento (černá), podhledové koncové prvky ve standardu ABB Time (černá).</t>
  </si>
  <si>
    <t>Autonomní hlásič opticko-kouřový vč. akumulátoru</t>
  </si>
  <si>
    <t>Společná televizní anténa (STA)</t>
  </si>
  <si>
    <t>Elektronický zabezpečovací systém (EZS)</t>
  </si>
  <si>
    <t>Magnetický kontakt</t>
  </si>
  <si>
    <t>Glassbreak detektor</t>
  </si>
  <si>
    <t>PIR detektor</t>
  </si>
  <si>
    <t>Klávesnice EZS</t>
  </si>
  <si>
    <t>Expander</t>
  </si>
  <si>
    <t>Kabel JYSTY 2x2x0,5</t>
  </si>
  <si>
    <t>Kabel FTP cat.5e</t>
  </si>
  <si>
    <t>Nosné a úložné konstrukce</t>
  </si>
  <si>
    <t>Elektroinstalační trubka ohebná, FXP 25-32mm, včetně instalačního materiálu a příchytek</t>
  </si>
  <si>
    <t>Instalační krabice KU68</t>
  </si>
  <si>
    <t>720.01</t>
  </si>
  <si>
    <t>720.02</t>
  </si>
  <si>
    <t>730.01</t>
  </si>
  <si>
    <t>730.02</t>
  </si>
  <si>
    <t>730.03</t>
  </si>
  <si>
    <t>730.04</t>
  </si>
  <si>
    <t>730.05</t>
  </si>
  <si>
    <t>730.06</t>
  </si>
  <si>
    <t>730.07</t>
  </si>
  <si>
    <t>730.08</t>
  </si>
  <si>
    <t>742.01</t>
  </si>
  <si>
    <t>742.02</t>
  </si>
  <si>
    <t>742.03</t>
  </si>
  <si>
    <t>742.04</t>
  </si>
  <si>
    <t>742.05</t>
  </si>
  <si>
    <t>750.01</t>
  </si>
  <si>
    <t>750.02</t>
  </si>
  <si>
    <t>730.09</t>
  </si>
  <si>
    <t>791: Gastrotechnologie</t>
  </si>
  <si>
    <t>Dodávky zařízení</t>
  </si>
  <si>
    <t>741.01</t>
  </si>
  <si>
    <t>rozv.ESR-OP1</t>
  </si>
  <si>
    <t>rozv.ESR -OP2</t>
  </si>
  <si>
    <t>741.02</t>
  </si>
  <si>
    <t>Materiál elektromontážní</t>
  </si>
  <si>
    <t>roura korugovaná KOPOFLEX KF09110 pr.110/94mm</t>
  </si>
  <si>
    <t>ROZPĚRKA KRABIC</t>
  </si>
  <si>
    <t>přepínač Decento 10A/250Vstř 3560K-C06345 ř.6 otoč</t>
  </si>
  <si>
    <t>ovladač Decento 10A/250Vstř 3559K-C87345 ř.1/0+1/0</t>
  </si>
  <si>
    <t>PŘÍTOMNOSTNÍ ČIDLO</t>
  </si>
  <si>
    <t>zásuvka 16A/250Vstř Decento 5519K-C02347 bezŠr</t>
  </si>
  <si>
    <t>zásuvka nabíjecí USB Decento 5014K-C00002</t>
  </si>
  <si>
    <t>SESTAVA  zásuvka Mosaic 16A/250Vstř</t>
  </si>
  <si>
    <t>zásuvka Mosaic 16A/250V 2moduly              77140</t>
  </si>
  <si>
    <t>deska montážní Mosaic 2moduly                80251</t>
  </si>
  <si>
    <t>rámeček krycí Mosaic 2moduly                 78802</t>
  </si>
  <si>
    <t>zásuvka vestavná 5pól/32A/400V/IP67  IEG 3253</t>
  </si>
  <si>
    <t>kabel CYKY 3x1,5</t>
  </si>
  <si>
    <t>kabel CYKY 3x2,5</t>
  </si>
  <si>
    <t>kabel CYKY 5x6</t>
  </si>
  <si>
    <t>KORNOUTEK</t>
  </si>
  <si>
    <t>žárovka LED</t>
  </si>
  <si>
    <t>krabice přístrojová KP67/1</t>
  </si>
  <si>
    <t>741.03</t>
  </si>
  <si>
    <t>Elektromontáže</t>
  </si>
  <si>
    <t>rozvodnice do hmotnosti 50kg</t>
  </si>
  <si>
    <t>kabelový žlab MARS 250/50 úplný</t>
  </si>
  <si>
    <t>trubka plast volně uložená do pr.110mm</t>
  </si>
  <si>
    <t>přepínač zapuštěný vč.zapojení střídavý/řazení 6</t>
  </si>
  <si>
    <t>ovladač zapuštěný vč.zapojení tlačítkový/ř.1/0</t>
  </si>
  <si>
    <t>přístroj- ČIDLO</t>
  </si>
  <si>
    <t>zásuvka domovní zapuštěná vč.zapojení průběžně</t>
  </si>
  <si>
    <t>zásuvka domovní sdělovací 1násobná vč.zapojení</t>
  </si>
  <si>
    <t>zásuvka/přívodka průmyslová vč.zapojení 3P+N+Z/32A</t>
  </si>
  <si>
    <t>kabel Cu(-CYKY) pod omítkou do 2x4/3x2,5/5x1,5</t>
  </si>
  <si>
    <t>kabel(-CYKY) pevně uložený do 5x6/7x4/12x1,5</t>
  </si>
  <si>
    <t>kabel(-CYKY) pevně ulož.do 5x10/12x4/19x2,5/24x1,5</t>
  </si>
  <si>
    <t>světlomet výbojkový 400W</t>
  </si>
  <si>
    <t>svítidlo žárovkové bytové stropní/více zdrojů</t>
  </si>
  <si>
    <t>svítidlo žárovkové bytové závěsné</t>
  </si>
  <si>
    <t>svítidlo zářivkové bytové stropní/2 zdroje</t>
  </si>
  <si>
    <t>svítidlo zářivkové bytové stropní/1 zdroj</t>
  </si>
  <si>
    <t>nouzové orientační svítidlo zářivkové</t>
  </si>
  <si>
    <t>krabice přístrojová bez zapojení</t>
  </si>
  <si>
    <t>741.04</t>
  </si>
  <si>
    <t>poplatek za recyklaci svítidla</t>
  </si>
  <si>
    <t>poplatek za recyklaci světelného zdroje</t>
  </si>
  <si>
    <t>Měření a regulace</t>
  </si>
  <si>
    <t>Zkušební provoz</t>
  </si>
  <si>
    <t>Řídící stanice</t>
  </si>
  <si>
    <t>751.01</t>
  </si>
  <si>
    <t>Podstanice Siemens PXC 100D</t>
  </si>
  <si>
    <t xml:space="preserve">Řídící jednotka M-Bus MASTER 
• Výstupy : seriové rozhraní 
• Galvanická izolace 
• Přenosová rychlost 300 - 38400 Baud
• Zabezpečení proti zkratu a přepětí
• Ovládání z PC pomocí komunikačního programu MBUS
• Montáž na zeď
• Funkce kontrolovány signálovým procesorem
• Napájení ze sítě pomocí adaptéru
• IP 52
• Ochrana proti silným elektromagnetickým polím
vč. externího síťového napaječe (230VAC/42VDC)
vč. komunikační programu </t>
  </si>
  <si>
    <t>interface TX12OPENpro zaintegrování systému M-Bus do řídícího systému (HW i SW část - vč. vizualizace WEB serverem) dle půdorysu</t>
  </si>
  <si>
    <t>interface PXC001.D pro zaintegrování reg s vl.</t>
  </si>
  <si>
    <t>Reg.RXB s ovl.QAX31.1 kompletní</t>
  </si>
  <si>
    <t xml:space="preserve">další komponenty pro připojení a komunikaci s podcentrálou dle návrhu dodavatele 
(opakovače, routery, ukončení sběrnice...)
AI analogové vstupy                      
AO analogové výstupy                  
DI dvouhodnotové vstupy             
CI čítačové vstupy                          
DO dvouhodnotové výstupy          
</t>
  </si>
  <si>
    <t>751.02</t>
  </si>
  <si>
    <t xml:space="preserve">úprava a osazení komponentů a demontáže  v rozvaděči RBOD1
"Další příslušenství rozvaděče: 
bezpečnostní trafo 230/24VAC/300VA, 
ss stabilizovaný zdroj 24Vss/5A, 
servisní zásuvka 230V/10A, 
pomocná relé, 
5x1f jistič, svorky, 
kabelové průchodky, vývody horem,
přepěťová ochrana / II a III. st.,16A, 
vnitřní osvětlení rozvaděče, atd."
vč. ovladačů a signálek na čelní desce
ochrana dle ČSN 33 2000-4-41 samočinným odpojením od zdoje v síti TN-S
Zapojení dle ověřené výrobní dokumentace dodavatele
</t>
  </si>
  <si>
    <t>Úprava rozvaděče</t>
  </si>
  <si>
    <t>KABELY</t>
  </si>
  <si>
    <t>751.03</t>
  </si>
  <si>
    <t>Kabel datový - M-Bus  JYSTY 2x2x0.8</t>
  </si>
  <si>
    <t>Ukončení a připojení kabelů na obou koncích.
Uzeměnění stínění, označení štítky</t>
  </si>
  <si>
    <t xml:space="preserve">Kabel  JYTY-O 2x1 </t>
  </si>
  <si>
    <t>Kabel  JYTY-O 4x1</t>
  </si>
  <si>
    <t>Kabel  JYTY-O 7x1</t>
  </si>
  <si>
    <t>Kabel  JYTY-O 14x1</t>
  </si>
  <si>
    <t>Kabel  CYKY-J 3x1.5</t>
  </si>
  <si>
    <t>Vodič  CY 1x1,5mm</t>
  </si>
  <si>
    <t>Sběrnice FABER, zelená 2x2x0,5</t>
  </si>
  <si>
    <t>751.04</t>
  </si>
  <si>
    <t>Revizní zpráva</t>
  </si>
  <si>
    <t xml:space="preserve">Výrobní dodavatelská dokumentace </t>
  </si>
  <si>
    <t>Projektová dokumentace skutečného provedení stavby</t>
  </si>
  <si>
    <t>Oživení a zprovoznění systému, zaregulování systému, požadované funkční a komplexní zkoušky</t>
  </si>
  <si>
    <t>Gastrotechnologie</t>
  </si>
  <si>
    <t>791.01</t>
  </si>
  <si>
    <t>do výše podhledu</t>
  </si>
  <si>
    <t>S07</t>
  </si>
  <si>
    <t>S08</t>
  </si>
  <si>
    <t>784211100_3</t>
  </si>
  <si>
    <t>Trojnásobné malby v místnostech výšky - omyvatelný nátěr včetně penetrace, tabulová barva určena pro popis křídami, odolná proti poškrábání, trvanlivá</t>
  </si>
  <si>
    <t>SDK stěna předsazená tl 75 mm profil R-CW 50 desky 2xDF 12,5 - izolace minerální vlna, včetně dvojnásobného tmelení a broušení, jakost povrchu Q2</t>
  </si>
  <si>
    <t>SDK příčka tl 150 mm profil R-CW 100, jednostranně 1xA 12,5, ze strany stavby nic - izolace přípustná / nekotvit k podlaze, lepený spoj k podkladní OSB desce tl. 18 mm (příp. kotvit pomocí trámku/jacklu) - včetně podkladní extrudovaného polystyrenu tl. 20 mm (alt. geotextílie)</t>
  </si>
  <si>
    <t>osa 22; 0,61*4*2,25 + 2,5</t>
  </si>
  <si>
    <t>(24,90+1,02)*4,15/2-0,90*1,97</t>
  </si>
  <si>
    <t>18,308+52,011</t>
  </si>
  <si>
    <t>Demontáž SDK příčky s jednoduchou ocelovou nosnou konstrukcí opláštění jednoduché jednostranné
- likvidace vybouraných hmot viz odd. 0096</t>
  </si>
  <si>
    <t>763111811_1</t>
  </si>
  <si>
    <t>763111317_1</t>
  </si>
  <si>
    <t>3,25*3,60</t>
  </si>
  <si>
    <t>TABULKA PRO VÝPOČET NABÍDKOVÉ CENY</t>
  </si>
  <si>
    <t>STAVBA:</t>
  </si>
  <si>
    <t>ČRo Vinohradská - přestavba 2 prodejních jednotek na rozhlasovou kavárnu „on-air</t>
  </si>
  <si>
    <t>Budova Českého rozhlasu na adrese Vinohradská 1409/12, 120 99 Praha 2</t>
  </si>
  <si>
    <t>Český rozhlas, Vinohradská 12, 120 99 Praha 2</t>
  </si>
  <si>
    <t>CMC architects, a.s., Jankovcova 1037/49, 170 00 Praha 7</t>
  </si>
  <si>
    <t>Dokumentace pro provedení stavby</t>
  </si>
  <si>
    <t>Přesun hmot pro izolace tepelné v objektech v do 6 m</t>
  </si>
  <si>
    <t>Přesun hmot pro akustická a protiotřesová opatření v objektech v do 6 m</t>
  </si>
  <si>
    <t>Přesun hmot pro sádrokartonové konstrukce v objektech v do 6 m</t>
  </si>
  <si>
    <t>Přesun hmot pro konstrukce truhlářské v objektech v do 6 m</t>
  </si>
  <si>
    <t>Přesun hmot pro zámečnické konstrukce v objektech v do 6 m</t>
  </si>
  <si>
    <t>Přesun hmot pro ostatní výrobky v objektech v do 6 m</t>
  </si>
  <si>
    <t>Přesun hmot pro podlahy z dlaždic v objektech v do 6 m</t>
  </si>
  <si>
    <t>Přesun hmot pro podlahy dřevěné v objektech v do 6 m</t>
  </si>
  <si>
    <t>Přesun hmot pro krytiny povlakové v objektech v do 6 m</t>
  </si>
  <si>
    <t>Přesun hmot pro obklady keramické v objektech v do 6 m</t>
  </si>
  <si>
    <t>Přesun hmot pro obklady v objektech v do 6 m</t>
  </si>
  <si>
    <t>Přesun hmot pro izolace proti vodě, vlhkosti a plynům v objektech v do 6 m</t>
  </si>
  <si>
    <t>Dodávky</t>
  </si>
  <si>
    <t>Potrubí PN 16, d20x2,8 vč. objímek a tvarovek</t>
  </si>
  <si>
    <t>Potrubí PN 16, d25x3,5 vč. objímek a tvarovek</t>
  </si>
  <si>
    <t>Vodovodní baterie umyvadlová stojánková</t>
  </si>
  <si>
    <t>ref: Novaservis - umyvadlová baterie s kovovou výpustí OVAL chrom</t>
  </si>
  <si>
    <t>Vodovodní baterie dřezová stojánková</t>
  </si>
  <si>
    <t>Návlaková izolace potrubí PP 20/9</t>
  </si>
  <si>
    <t>Návleková izolace potrubí PP 25/9</t>
  </si>
  <si>
    <t>Sponka, páska pro návlekovou izolaci</t>
  </si>
  <si>
    <t>Zařizovací předměty - montáž</t>
  </si>
  <si>
    <t>Vodovodní baterie - montáž</t>
  </si>
  <si>
    <t>Potrubí - montáž</t>
  </si>
  <si>
    <t>Izolace potrubí - montáž</t>
  </si>
  <si>
    <t>Armatury - montáž</t>
  </si>
  <si>
    <t>Přesun hmot pro profesi ZTI vodovod</t>
  </si>
  <si>
    <t>Stavební přípomoce (provedení průrazů, vysekání drážek, zapravení drážek a ostatní stavební přípomoce)</t>
  </si>
  <si>
    <t xml:space="preserve">Protipožární ucpávky </t>
  </si>
  <si>
    <t>Potrubí HT, d40 vč. tvarovek a objímek</t>
  </si>
  <si>
    <t>Potrubí HT, d50 vč. tvarovek a objímek</t>
  </si>
  <si>
    <t>Potrubí PVC d110 vč. tvarovek a objímek</t>
  </si>
  <si>
    <t>Umyvadlový sifon d40 chrom pro viditelnou (přiznanou montáž)</t>
  </si>
  <si>
    <t>Zařízení - montáž</t>
  </si>
  <si>
    <t>Ostatní - monáž</t>
  </si>
  <si>
    <t>Přesun hmot pro profesi ZTI kanalizace</t>
  </si>
  <si>
    <t>ref: JIKA CUBITO</t>
  </si>
  <si>
    <t>Keramické umyvadlo obdélníkového tvaru o rozměrech cca 850 x 485 mm</t>
  </si>
  <si>
    <t>Dodávky potrubí a souvisejícího materiálu</t>
  </si>
  <si>
    <t>Potrubí měděné pro vedení tepla a chladu vč. tvarovek</t>
  </si>
  <si>
    <t>Oběhová čerpadla - dodávky</t>
  </si>
  <si>
    <t>Oběhová čerpadla - montáž</t>
  </si>
  <si>
    <t>Fancoily - dodávky</t>
  </si>
  <si>
    <t>Fancoily - montáž</t>
  </si>
  <si>
    <t>Otopná tělesa - dodávky</t>
  </si>
  <si>
    <t>Otopná tělesa - montáž</t>
  </si>
  <si>
    <t>Gumové kompenzátory - dodávky</t>
  </si>
  <si>
    <t>Gumové kompenzátory - montáž</t>
  </si>
  <si>
    <t>Armatury - dodávky</t>
  </si>
  <si>
    <t>Tepelné izolace - dodávky</t>
  </si>
  <si>
    <t>Tepelné izolace - montáž</t>
  </si>
  <si>
    <t>Zavěšení potrubí, kotvící systém, množství dle DN</t>
  </si>
  <si>
    <t>referenční výrobek: GRUNDFOS - ALPHA2</t>
  </si>
  <si>
    <t>referenční výrobek: GRUNDFOS - ALPHA3</t>
  </si>
  <si>
    <t>referenční výrobek: GEA Flex Geko-GF52.UWW1(2).FE0A1</t>
  </si>
  <si>
    <t>730.10</t>
  </si>
  <si>
    <t>referenční výrobek: Ivar, BRA.T8.500</t>
  </si>
  <si>
    <t>referenční výrobek:  ETL-Ekotherm; typ 24B</t>
  </si>
  <si>
    <t>referenční výrobek:  Giacomini R250D</t>
  </si>
  <si>
    <t>730.11</t>
  </si>
  <si>
    <t>referenční výrobek:  Hydronic Systems, HS D9505</t>
  </si>
  <si>
    <t>referenční výrobek:  Vyvažovací ventil STAD</t>
  </si>
  <si>
    <t>referenční výrobek:  Giacomini R60</t>
  </si>
  <si>
    <t>referenční výrobek:  Giacomini R608</t>
  </si>
  <si>
    <t>referenční výrobek:  V 4320M</t>
  </si>
  <si>
    <t>referenční výrobek:  Giacomini R74A</t>
  </si>
  <si>
    <t>referenční výrobek: Giacomini R74A</t>
  </si>
  <si>
    <t>referenční výrobek:  Danfoss</t>
  </si>
  <si>
    <t>referenční výrobek:  IVAR CS</t>
  </si>
  <si>
    <t>730.12</t>
  </si>
  <si>
    <t>730.13</t>
  </si>
  <si>
    <t>730.14</t>
  </si>
  <si>
    <t>730.15</t>
  </si>
  <si>
    <t>730.16</t>
  </si>
  <si>
    <t>742.06</t>
  </si>
  <si>
    <r>
      <t xml:space="preserve">v položkách, které jsou označeny  </t>
    </r>
    <r>
      <rPr>
        <b/>
        <sz val="11"/>
        <color rgb="FFFF0000"/>
        <rFont val="Arial"/>
        <family val="2"/>
      </rPr>
      <t xml:space="preserve">* </t>
    </r>
    <r>
      <rPr>
        <b/>
        <sz val="11"/>
        <color theme="1"/>
        <rFont val="Arial"/>
        <family val="2"/>
      </rPr>
      <t xml:space="preserve"> zadavatel umožňuje dodavatelům nabídnout jiné rovnocenné řešení nebo výrobek</t>
    </r>
  </si>
  <si>
    <t xml:space="preserve">Konstrukční a dílenská dokumentace </t>
  </si>
  <si>
    <t>Návrh provozních přepisů a řádů</t>
  </si>
  <si>
    <t>750.03</t>
  </si>
  <si>
    <t>Doprava</t>
  </si>
  <si>
    <t>Montážní materiál</t>
  </si>
  <si>
    <t>referenční výrobek:   Siemens PXC 100D</t>
  </si>
  <si>
    <t>referenční výrobek:   M-Bus MASTER</t>
  </si>
  <si>
    <t>referenční výrobek:   TX12OPEN</t>
  </si>
  <si>
    <t>referenční výrobek:   PXC001.D</t>
  </si>
  <si>
    <t>referenční výrobek:   Reg.RXB s ovl.QAX31.1</t>
  </si>
  <si>
    <t>Softwarové úpravy centrálního systému pro integraci zařízení dodávaného v rámci této akce a to vč. úprav vizualizace</t>
  </si>
  <si>
    <t>Montážní úpravy rozvaděče</t>
  </si>
  <si>
    <t>Montáž kabelových tras, pokládka kabeláže</t>
  </si>
  <si>
    <t>POKYNY A PODMÍNKY PRO VYPLNĚNÍ TABULKY PRO VÝPOČET NABÍDKOVÉ CENY - VV</t>
  </si>
  <si>
    <t xml:space="preserve"> </t>
  </si>
  <si>
    <t>AKCE:</t>
  </si>
  <si>
    <t>Pozn.:</t>
  </si>
  <si>
    <t xml:space="preserve">Tato tabulka pro výpočet nabídkové ceny nahrazuje výkaz výměr, jež byl zpracován jako součást </t>
  </si>
  <si>
    <t xml:space="preserve">170 00 Praha 7 - Holešovice, IČ 26145359, pod zakázkovým číslem 344, jež je přílohou zadávací dokumenatce této </t>
  </si>
  <si>
    <t>veřejné zakázky. </t>
  </si>
  <si>
    <t>1. POKYNY K VYPLŇOVÁNÍ TABULKY</t>
  </si>
  <si>
    <t xml:space="preserve">Ve všech listech tohoto souboru můžete měnit pouze buňky s modrým pozadím. Jedná se o tyto údaje : </t>
  </si>
  <si>
    <t xml:space="preserve"> - údaje o firmě</t>
  </si>
  <si>
    <t xml:space="preserve"> - jednotkové ceny položek zadané na maximálně dvě desetinná místa</t>
  </si>
  <si>
    <t>V titulním listu (identifikační údaje) stavby vyplňte údaje o Uchazeči (přenesou se do ostatních sestav i v jiných listech)</t>
  </si>
  <si>
    <t>2.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</si>
  <si>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</si>
  <si>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</si>
  <si>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t>
  </si>
  <si>
    <t xml:space="preserve">        Vymezení některých pojmů</t>
  </si>
  <si>
    <t>Pro účely zpracování nabídkové ceny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</si>
  <si>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</si>
  <si>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</si>
  <si>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</si>
  <si>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</si>
  <si>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</si>
  <si>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</si>
  <si>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</si>
  <si>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</si>
  <si>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</si>
  <si>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</si>
  <si>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</si>
  <si>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</si>
  <si>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</si>
  <si>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</si>
  <si>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</si>
  <si>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</si>
  <si>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</si>
  <si>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</si>
  <si>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</si>
  <si>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</si>
  <si>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</si>
  <si>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</si>
  <si>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</si>
  <si>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</si>
  <si>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</si>
  <si>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3. SPECIFICKÉ PODMÍNKY PRO ZPRACOVÁNÍ NABÍDKOVÉ CENY</t>
  </si>
  <si>
    <t>Zde doplní zpracovatel soupisu  případná specifika týkající se konkrétní zakázky.</t>
  </si>
  <si>
    <t>4.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</si>
  <si>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</si>
  <si>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</si>
  <si>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</si>
  <si>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</si>
  <si>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</si>
  <si>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</si>
  <si>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</si>
  <si>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</si>
  <si>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</si>
  <si>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</si>
  <si>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5. OBCHODNÍ NÁZVY MATERIÁLŮ A VÝROBKŮ</t>
  </si>
  <si>
    <t xml:space="preserve">         V případě, že položka tabulky pro výpočet nabídkové ceny obsahuje konkrétní obchodní označení výrobku či materiálu (referenční výrobek), je zhotovitel oprávněn jej nahradit výrobkem či materiálem stejných technických parametrů a jakosti.</t>
  </si>
  <si>
    <t>Datum vyplnění:</t>
  </si>
  <si>
    <t>STR-P</t>
  </si>
  <si>
    <t>MDD-E</t>
  </si>
  <si>
    <t>MDD-Z</t>
  </si>
  <si>
    <t>dílenská dokumentace profese prostorová akustika</t>
  </si>
  <si>
    <t>měření doby dozvuku - etapové</t>
  </si>
  <si>
    <t xml:space="preserve">měření doby dozvuku - závěrečné </t>
  </si>
  <si>
    <t>Zdivo výplňové tl 200 mm z tvárnic z lehčeného betonu o pevnostní charaktreristice výrobku 175/6MPa / včetně kotvení k podlaze a dilatačního napojení na strop</t>
  </si>
  <si>
    <t>Potažení vnitřních stěn vápennou stěrkou tloušťky do 3 mm o zrnitosti do 0,1 mm</t>
  </si>
  <si>
    <t>Potažení vnitřních rovných stropů vápennou stěrkou tloušťky do 3 mm  o zrnitosti do 0,1 mm</t>
  </si>
  <si>
    <t>Cementový litý samonivelační potěr tl 50 mm, pevnost v tlaku 25MPa, v tahu za ohybu 5Mpa</t>
  </si>
  <si>
    <t>Izolace proti vodě hydroizolační stěrkou - vodorovná, tl. 3 mm - systémová dvoukomponentní ve dvou vrstvách, včetně soklu v=200 mm, včetně penetrace a vyztužení rohů systémovou pogumovanou tkaninou</t>
  </si>
  <si>
    <t>Izolace proti vodě hydroizolační stěrkou - svislá, celková tl. 2 mm - ve dvou vrstvách, včetně penetrace včetně penetrace a vyztužení rohů systémovou pogumovanou tkaninou</t>
  </si>
  <si>
    <t xml:space="preserve">Deska z pěnového polystyrenu EPS 150 S tl. 50 mm - stabilizovaný podlahový polystyren pro vysoké zatížení, trvalá zatížitelnost v tlaku max. 3000kg/m2 při def. &lt; 2%. / dodávka </t>
  </si>
  <si>
    <t>Zdvojená podlaha 
- kalciumsulfátové desky P+D (tl. 40 mm), ocelové sloupky pozinkové rektifikovatelné, včetně akustických podložek tl. 10 mm, obvodový dilatační pásek tl. 5mm - celková tloušťka 40+204 mm (po obvodu kalciumsulfátová čelní deska)</t>
  </si>
  <si>
    <t>SCHODIŠTĚ v kavárně - Zdvojená podlaha 
- kalciumsulfátové desky P+D (tl. 40 mm), ocelové sloupky pozinkové rektifikovatelné, včetně akustických podložek tl. 10 mm, obvodový dilatační pásek tl. 5mm - celková tloušťka 40+(107-454) mm (po obvodu kalciumsulfátová čelní deska)
 - rozměry schodiště 3x173,3/300, šířka 1330 mm</t>
  </si>
  <si>
    <t>SCHODIŠTĚ za barem - Zdvojená podlaha 
- kalciumsulfátové desky P+D (tl. 40 mm), ocelové sloupky pozinkové rektifikovatelné, včetně akustických podložek tl. 10 mm, obvodový dilatační pásek tl. 5mm - celková tloušťka 40+(95-375) mm (po obvodu kalciumsulfátová čelní deska)
 - rozměry schodiště 3x140/300, šířka 1100 mm</t>
  </si>
  <si>
    <t>Dvojnásobné silikátové sněhově bílé malby včetně penetrace</t>
  </si>
  <si>
    <t>Dvojnásobné sněhově bílé malby v místnostech - omyvatelný nátěr včetně penetrace</t>
  </si>
  <si>
    <t>Dvojnásobné silikátové sněhobílé malby včetně penetrace</t>
  </si>
  <si>
    <t>Plastová nádoba na tříděný odpad 50 l</t>
  </si>
  <si>
    <t>Podomítkový modul k zazdění do lehkých příček</t>
  </si>
  <si>
    <t>Závěsné WC, hluboké splachování, odtok vodorovný</t>
  </si>
  <si>
    <t>Tlačítko designové, hranaté pro úsporné splachování</t>
  </si>
  <si>
    <t>Oběhové čerpadlo, mokroběžné, proměnné otáčky - pro okruh FCU vytápění; 130; 40 kPa; 108 kg/h; včetně připojovacího materiálu, montáže, oživení, nastavení a uvedení do provozu</t>
  </si>
  <si>
    <t>Parapetní 4-trubkový fancoil s EC motorem, celkový nominální chladící výkon 2,7 kW při teplotě 6/12°C, topný výkon 3,7 kW při teplotě 80/60°C, rozměr 1361x470x225 mm  vč. regulace, montážního materiálu, čerpadla pro odvod kondenzátu, odvzdušnění, vypouštění, montáže a oživení</t>
  </si>
  <si>
    <t>Oběhové čerpadlo, mokroběžné, proměnné otáčky - pro jednotku VZT vytápění; 35 kPa; 240 kg/h; včetně připojovacího materiálu, montáže, oživení, nastavení a uvedení do provozu</t>
  </si>
  <si>
    <t>Oběhové čerpadlo, mokroběžné, proměnné otáčky - pro okruh FCU vytápění; 40 kPa; 108 kg/h; včetně připojovacího materiálu, montáže, oživení, nastavení a uvedení do provozu</t>
  </si>
  <si>
    <t>Závitový; včetně montážního materiálu a montáže</t>
  </si>
  <si>
    <t xml:space="preserve">Izolace tepelná návleková, na potrubí celoplošně lepená  Izolace je určena pro chladící techniku - teplota -40°C do +105°C tepelná vodivost 0,036 W/mK
</t>
  </si>
  <si>
    <t>Tepelná izolace návleková vč. systémových prvků a příchytekIzolace je určená pro tepelnou techniku - max teplota média + 102°C tepelná vodivost 0,038 W/mK</t>
  </si>
  <si>
    <t xml:space="preserve">Tlumič hluku vzor Z170832
Délka tlumiče 2x 1,5m
Vložný útlum  LWA = 24-30dB při průtoku 1000m3/h
tloušťka pláště tlumiče 1,5-2 mm
</t>
  </si>
  <si>
    <t xml:space="preserve">Tlumič hluku kulisový 500x400 délka 1000mm
3x kulisa 100x400x1000
</t>
  </si>
  <si>
    <t xml:space="preserve">Tlumič hluku kulisový 400x400 délka 1000mm
2x kulisa 100x400x1000
</t>
  </si>
  <si>
    <t xml:space="preserve">Kulisa tlumiče hluku
100x465x400
</t>
  </si>
  <si>
    <t xml:space="preserve">Tlumič hluku do kruhového potrubí
plášť tlumiče je z galvanizovaného plechu • umožňuje dosáhnout značných útlumů hluku • lze jej velmi jednoduše instalovat • je možné propojit více tlumičů dohromady k dosažení extrémně dobrého potlačení hluku • tlaková ztráta tlumiče se uvažuje ve výši 2 násobku tlakové ztráty hladkého potrubí
</t>
  </si>
  <si>
    <t xml:space="preserve">Protidešťová žaluzie se sítem proti hmyzu
o rozměrech 630x400 v žárově pozinkovaném provedení
</t>
  </si>
  <si>
    <t xml:space="preserve">Protidešťová žaluzie se sítem proti hmyzu
o rozměrech 980x580 v žárově pozinkovaném provedení
</t>
  </si>
  <si>
    <t>Čtyřhranná vyústka s nastavitelnými lamelami 
o rozměrech  425x225
bez regulace - regulace bude provedena náběhovými plechy!
Výrobce: Systemair</t>
  </si>
  <si>
    <t xml:space="preserve">Čtvercová "Drallová vyúsť pro průtok vzduchu 300 m3/h
včetně připojovacího boxu s hrdlem pr. 200mm a montážního materiálu"
rozměr 290*290*200 mm pozinkované provedení
</t>
  </si>
  <si>
    <t>Čtyřhranná hliníková mřížka s rastrovým profilem</t>
  </si>
  <si>
    <t>Krycí mřížka bez regulace
o rozměrech 800x400 mm</t>
  </si>
  <si>
    <t xml:space="preserve">Krycí mřížka bez regulace
o rozměrech 500x400 mm
</t>
  </si>
  <si>
    <t xml:space="preserve">Talířový ventil univerzální pr. 100
</t>
  </si>
  <si>
    <t xml:space="preserve">Minerální tepelná izolace tloušťka 40 mm s hliníkovou folií
</t>
  </si>
  <si>
    <t xml:space="preserve">Požární izolace EI 60 obousměrně minerální vata s kašírovaným povrchem Alu1 / 80 mm
</t>
  </si>
  <si>
    <t xml:space="preserve">Požární ucpávka obvod 3,5m
</t>
  </si>
  <si>
    <t xml:space="preserve">Diagonální ventilátor do potrubí
otáčky 2400 min-1; výkon 29 W, proud 0,17 A; průtik 180 m3/hod; připojení pr. 100mm; hmotnost 1,4 kg; v provedení silent
včetně pružných vložek
</t>
  </si>
  <si>
    <t>Vestavná vitrina na dorty, chlazená, 600x600x1800 mm, dvířka vpředu - vitrína je u zdi, černě lakovaný rám, 2 skleněné police, izolační dvojskla, vnitřní osvětlení, zabudování do horní desky, min. teplota od +2°C; nerezová vana; velkoplošný profukovaný výparník; regulovaný ventilátor; osvětlení všech polic – zářivky Bäro; posuvné dveře s valivým uložením</t>
  </si>
  <si>
    <t>Chladnička podstolová, 600x600x800 mm,
Čistý objem: 78 l
Hrubý objem: 130 l
Příkon: 150 W
Počet polic: 2
Energetická třída: B
Roční spotřeba: max 511 kWh
Klimatická třída: 4
Vnější rozměry: V x Š x H 84,5 x 60 x 60 cm
provedení: nerezové opláštění
ventilované chlazení
digitální termostat
automatické odtávání
2 výškově nastavitelné rošty
snadno vyměnitelné těsnění
chladivo R 134a
zabudovaný zámek
napětí 230V/50Hz
Velmi účinný chladicí systém, ktrý chladí i při okolní teplotě + 32 °C</t>
  </si>
  <si>
    <t>Nerezový dřez pro Spülboy o rozměrech 300x500x300 mm</t>
  </si>
  <si>
    <t>Spülboy - velký 18cm Telescope</t>
  </si>
  <si>
    <t>Kávovar dvoupákový, elektronické programovatelné ovládání
Kávovar na přípravu espressa je vybaven elektronickým dávkováním vody s počítadlem porcí kávy a čaje. Kávovar do kaváren, restaurací a cukráren s vysokým prodejem kávy. Moderní design, vysoká kvalita, spolehlivost.
• Elektronické dávkování vody
• Nastavení 5-ti možných dávek kávy
• Počítadlo porcí kávy a čaje
• Přesná kontrola výdeje nápojů
• Vývod horké vody a tryska páry
• Možnost doplňkové výbavy
• Moderní design
• Barevné provedení: černé, červené, šedé, bílé, stříbrné (barva bude upřesněna architektem stavby)
Technické parametry:
Šířka: 981 mm
Hloubka: 574 mm
Výška: 567 mm
Váha: 75 kg
Objem bojleru: 14 L
Připojení vody: pevné
Příkon: 4000W
Proud/Napětí: 230V nebo 380V
Počítadlo porcí: Ano</t>
  </si>
  <si>
    <t>Dřez na mytí nádobí, matný nerez, rozměry: 400x400x250 mm</t>
  </si>
  <si>
    <t>Odkapávač plastový
Odkapávač čtvercový, barva bude upřesněna s architektem stavby, vysoká kvalita provedení a nejnovější technologii IML, Rozměr 39,5x39,5x10 cm.
Materiál plast.</t>
  </si>
  <si>
    <t>Umyvadlo na ruce, matný nerez, rozměry:300x500x200 mm</t>
  </si>
  <si>
    <t>Pípa, 2 kohouty, odkapní žlábek
Stojan kompletní včetně výčepních kohoutů, provedení PVD (povrchová úprava s vysokou tvrdostí, odolností vůči otěru a běžným sanitačním prostředkům), světelná reklama (vč. dodávky trafa), průměr pivního vedení (nerez) 8x0,5 mm, vestavěná dochlazovací smyčka 8x0,5 mm</t>
  </si>
  <si>
    <t>Chlazení pro pípu
Mokrý průtokový podstolový chladič pro 2 nápoje s vertikálními vstupy a výstupy.
Průtočné chlazení určené k chlazení a stáčení tekutin, především piva. Nápoje jsou ochlazovány v nerezových výměnících. Výměníky jsou připevněny k hornímu víku chladiče se vzhůru vyvedenými vstupy a výstupy. Nezbytnou součástí chladiče je i na víku upevněné čerpadlo , které plní funkci vířiče vodní lázně a zároveň zabezpečuje recirkulaci chlazené vody. V chladicí nádobě z nerezu je uložený nerezový výparník a chladicí výměníky.
Chladicí nádoba i plášť chladiče jsou provedeny z poplastovaného plechu. Na panelu chladiče je umístěn termostat, který řídí teplotu vodní lázně popř. tvorbu ledové baňky, která pak slouží jako akumulovaný zdroj chladu. Vlastní chladicí agregát je umístěn v části chladiče s pláštěm tvořeným nerezovou mřížkou, čímž je zajištěno dokonalé odvětrávání tohoto prostoru. Pro kontrolu množství vody v chladicí nádobě je na boku chladiče umístěn ukazatel výšky hladiny vody, který slouží při změně polohy zároveň jako výpusť z nádoby.</t>
  </si>
  <si>
    <t>Mycí stroj univerzální, 600x600x800 mm
Provedení:   Čtyři programy s upouštěním vody před oplachem, 2 programy s čistou vodou
Elektronický programátor
Intuitivní ovládání jedním tlačítkem START
Ovládací panel s LCD displejem
Multivoltage - úprava napětí na místě instalace možná
Dvojitý plášť
Dvojité opláštění dveří
Dveřní bezpečnostní spínač
Thermostop
Break tank             
Vestavěné dávkovací čerpadlo oplach.prostředku
Vestavěné čerpadlo mycího prostředku 
Zdvojená síta tanku
Hluboký tank
Síta z nerez oceli
Oplachové čerpadlo BP
Odpadní čerpadlo 
Technické provedení: 
Rozměry:600x610x850 mm
Mycí cyklus : 6
Košů /hod:
(Vstupní voda do 50°C), max. výška skla 340 mm, max. průměř talířů 340 mm, GN 1/1
Koš rozměry: 500 x 500 mm
El.připojovací napětí:
Multivoltage: standard
400 Vac 3N 50 Hz, 6,7 kW nebo
 230 Vac 50 Hz, 6,7 kW
nebo 230 Vac 3N 50 Hz, 6,7 kW
Mycí ramena : horní i dolní jak mycí tak i oplach - vše z nerezu</t>
  </si>
  <si>
    <t xml:space="preserve">Mlýnek na kávu, 230x645x270 mm , 
Profesionální freshový mlýnek na kávu s digitálním počitadlem vydaných káv. Mlýnek se velmi jednoduše nastavuje přímo na displeji, který je v anglickém jazyce. Velmi přesné mikroskopické nastavení hrubosti mletí.
PARAMETRY MLÝNKU
Sledování dávek a jejich aktivní kontrola
Úprava dávkování: v gramech
Nastavení mikroskopické broušení prstencové matice: spojité
Lakování: standardní
Vidlice: standardní
Výkon: 350 wattů
Typ čepele: plochý
Kameny: Ploché ocelové ,64Ø   
Průměr kotouče: Ø 64 mm
Otáčky lopatek: 1350 / min (50 Hz) - 1550 / min (60 Hz)
Kapacita zásobníku na kávové zrno: 1,5 kg
Čistá hmotnost: 18 kg
Rozměry:  230x645x270 mm                                         
Regulace mletí: mikroskopické 
Materiál: hliník                                                                
Údržba: Puly Grind
Design a technologie    
Mlýnek je vybaven kvalitními frézovanými plochými kameny z tvrzené oceli. Kameny vydrží velkou zátěž i ve větších provozech.    
Součástí tohoto mlýnku je nerozbitná násypka na kávu vyrobená ze speciálního tvrdého plastu. 
Plně dotykový displej umožňuje nastavení množství kávy pro jednu a dvě dávky. Zároveň lze upravovat hodnoty podle vlhkosti vzduchu a teploty vzduchu. Displej je multijazyčný.
Tělo mlýnku je vyrobeno z hliníku doplněné o některé součásti z nerezové oceli. </t>
  </si>
  <si>
    <t>Říjen 2018</t>
  </si>
  <si>
    <t>projektové dokumentace, zhotovené v říjnu 2018, společností CMC architects, a.s., se sídlem Jankovcova 1037/49,</t>
  </si>
  <si>
    <t>zdivo osa 22+P; (8,25+4,80)*(3,55-1,50)-0,90*(2,15-1,50)*2</t>
  </si>
  <si>
    <t>m.č. 002; 5,1</t>
  </si>
  <si>
    <t>m.č. 003; 37,4</t>
  </si>
  <si>
    <t>m.č. 004; 74,6</t>
  </si>
  <si>
    <t>R01</t>
  </si>
  <si>
    <t xml:space="preserve">Odstranění reklamních polepových fólií, nalepených na stěnách </t>
  </si>
  <si>
    <t>37,90*20</t>
  </si>
  <si>
    <t>R04</t>
  </si>
  <si>
    <t>Vynesení prosklených příček deskami z fenolické pěny, průřez 6x8cm</t>
  </si>
  <si>
    <t>ref. Purenit</t>
  </si>
  <si>
    <t>AZO</t>
  </si>
  <si>
    <t>S.01</t>
  </si>
  <si>
    <t>Systémový akustický dřevěný panel / lamela, tl. 50-100 mm - nosný rošt, žebrovaný 
kompletní provedení
(plocha položky je určena čelním ortogonálním průmětem; začišťující prvky, sokly a obložky jsou zahrnuty v ceně položky)</t>
  </si>
  <si>
    <t>VP</t>
  </si>
  <si>
    <t>Vykrývací panel
obkladové desky z materiálu na bázi dřeva tl. 18 mm připevněné na vyrovnávacím nosném rastru
kompletní provedení
(plocha položky je určena čelním ortogonálním průmětem; začišťující prvky, sokly a obložky jsou zahrnuty v ceně položky)</t>
  </si>
  <si>
    <t>APO</t>
  </si>
  <si>
    <t>Systémový akustický dřevěný panel / lamela, tl. 50 mm - panel 12 mm, akustická izolace, vzduchová mezera 
kompletní provedení
(plocha položky je určena čelním ortogonálním průmětem; začišťující prvky, sokly a obložky jsou zahrnuty v ceně položky)</t>
  </si>
  <si>
    <t>APP</t>
  </si>
  <si>
    <t>Dřevěný akustický podhled tl. 13 mm, atyp
perforovaný, půdorysná plocha
kompletní provedení
(plocha položky je určena čelním ortogonálním průmětem; začišťující prvky, uskočené boky podhledu, atypové mřížky pro VZT, sokly a obložky jsou zahrnuty v ceně položky)</t>
  </si>
  <si>
    <t>NFR</t>
  </si>
  <si>
    <t>Nizkofrekvenční rezonátor - materiál na bázi dřeva tl. 18 mm
uvažované rozměry 350x350 mm
kompletní provedení</t>
  </si>
  <si>
    <t>akustické vycpávky  vertikálních SDK konstrukcí a zdvojené podlahy minerální vatou, u prosklených stěn G05-G08</t>
  </si>
  <si>
    <t>ref. Rockwool Airrock LD 60mm</t>
  </si>
  <si>
    <t xml:space="preserve">m </t>
  </si>
  <si>
    <t xml:space="preserve">měření stavební neprůzvučnosti konstrukcí - výloha + prosklená předstěna mezi kavárnou a ulicí Vinohradská - závěrečné </t>
  </si>
  <si>
    <t>MSNK-Z</t>
  </si>
  <si>
    <t xml:space="preserve">ref. Gustafs Linear RIB Systém - RIBS, nosný rošt CAPAX
označení dle interiéru "AZO"
Jedná se o žebrovaný, širokopásmově pohltivý akustický obklad s maximem zvukové pohltivosti na středních kmitočtech; lícová rovina prvku je tvořena vertikálně orientovanými žebry hloubky 22 mm, 28 mm, 34 mm a 44 mm a šířky 38 mm; vzájemné odsazení jednotlivých žeber je 12 mm (např. Gustafs Linear Ribs System); jednotlivá žebra jsou kotvena k systémovému hliníkovému vyrovnávacímu nosnému rastru; žebra jsou z rubové strany v celé ploše obkladu čalouněna průzvučnou textilií černé barvy; vzduchová mezera obkladu je v celé ploše doplněna přídavnou absorpční vložkou o tloušťce a objemové hmotnosti dle požadovaných akustických parametrů; požadovaný činitel zvukové pohltivosti obkladu při skladebné tloušťce 100 mm v oktávových pásmech je: 125 Hz – α ÷ 0,3; 250 Hz - α ÷ 0,75; 500 Hz - α ÷ 0,9; 1 kHz - α ÷ 0,7; 2 kHz - α ÷ 0,55; 4 kHz - α ÷ 0,6; celková skladebná tloušťka obkladu je 50 mm resp. 100 mm (viz výkresová dokumentace); skryté kotevní prvky; povrchová úprava – přírodní dýha dub a pigmentovaná dýha dub černá dle výběru architekta z předložených vzorků; PBŘ: index šíření plamene - is ≤ 100 mm/min; třída reakce na oheň - max. C nebo lepší; materiál nesmí odpadávat ani odkapávat; plocha položky je určena čelním ortogonálním průmětem; začišťující prvky, sokly a obložky jsou zahrnuty v ceně položky  </t>
  </si>
  <si>
    <t xml:space="preserve">ref. Gustafs Linear RIB Systém - RIBS, nosný rošt CAPAX
označení dle interiéru "VP"
Jedná se o rovné obkladové desky z materiálu na bázi dřeva tl. 18 mm připevněné na vyrovnávacím nosném rastru; jedná se o vykrývací panely s mírnou absorpcí zvuku na nízkých kmitočtech; vzduchová mezera obkladu je na rubu lícových desek doplněna přídavnou absorpční vložkou o tloušťce a objemové hmotnosti dle požadovaných akustických parametrů; požadovaný činitel zvukové pohltivosti v oktávovém pásmu 125 Hz α = 0,15 - 0,2; celková skladebná tloušťka obkladu je cca 50 až 100 mm; skryté kotevní prvky; povrchová úprava – přírodní dýha dub a pigmentovaná dýha dub černá dle výběru architekta z předložených vzorků; PBŘ: index šíření plamene - is ≤ 100 mm/min; třída reakce na oheň - max. C nebo lepší; materiál nesmí odpadávat ani odkapávat; plocha položky je určena čelním ortogonálním průmětem; začišťující prvky, sokly a obložky jsou zahrnuty v ceně položky </t>
  </si>
  <si>
    <t xml:space="preserve">ref. Gustafs Panel System - NANO 0,5 mm
obložení dělící příčky mezi barem a kavárnou
označení dle interiéru "APO"
Jedná se o širokopásmově pohltivý akustický obklad s maximem zvukové pohltivosti na středních kmitočtech; lícová plocha prvku je tvořena sendvičovým deskovým materiálem tl. cca 13 mm; deska je z lícové plochy perforována kruhovými otvory o průměru 0,5 mm v rozteči 2 mm resp. 1,75 mm (např. Gustafs Panel System - Nano); procento perfroace činí cca 6%; lícová deska je kotvena k systémovému hliníkovému vyrovnávacímu nosnému rastru;  vyrovnávacímu nosnému rastru; rubová strana čelní desky je celoplošně čalouněna průzvučnou textilií černé barvy; vzduchová mezera obkladu je v celé ploše doplněna přídavnou absorpční vložkou o tloušťce a objemové hmotnosti dle požadovaných akustických parametrů; požadovaný činitel zvukové pohltivosti obkladu při skladebné tloušťce 50 mm v oktávových pásmech je: 125 Hz – α ÷ 0,25; 250 Hz - α ÷ 0,65; 500 Hz - α ÷ 0,85; 1 kHz - α ÷ 0,85; 2 kHz - α ÷ 0,7; 4 kHz - α ÷ 0,6; celková skladebná tloušťka obkladu je 50 až 100 mm; skryté kotevní prvky;  povrchová úprava – přírodní dýha dub dle výběru architekta z předložených vzorků ; PBŘ: index šíření plamene - is ≤ 100 mm/min; třída reakce na oheň - max. C nebo lepší; materiál nesmí odpadávat ani odkapávat; plocha položky je určena čelním ortogonálním průmětem; začišťující prvky, sokly a obložky jsou zahrnuty v ceně položky </t>
  </si>
  <si>
    <t xml:space="preserve">ref. Gustafs - NANO
označení dle interiéru "APP"
Jedná se o širokopásmově pohltivý akustický podhled s maximem zvukové pohltivosti na středních kmitočtech; lícová plocha podhledu je tvořena sendvičovým deskovým materiálem tl. cca 13 mm; deska je z lícové plochy perforována kruhovými otvory o průměru 0,5 mm v rozteči 2 mm resp. 1,75 mm (např. Gustafs Panel System - Nano); procento perfroace činí cca 6%; lícová deska je kotvena k nosnému rastru; rubová strana čelní desky je celoplošně čalouněna průzvučnou textilií černé barvy; vzduchová mezera obkladu je v celé ploše doplněna přídavnou absorpční vložkou o tloušťce a objemové hmotnosti dle požadovaných akustických parametrů (uvažována tl. abs. vložky min. 100 mm); požadovaný činitel zvukové pohltivosti obkladu při svěšení podhledu cca 800 mm v oktávových pásmech je: 125 Hz – α ÷ 0,45; 250 Hz - α ÷ 0,9; 500 Hz - α ÷ 0,85; 1 kHz - α ÷ 0,85; 2 kHz - α ÷ 0,75; 4 kHz - α ÷ 0,65; celkové svěšení podhledu je cca 800 mm; skryté kotevní prvky; povrchová úprava – přírodní dýha dub dle výběru architekta z předložených vzorků, požadavky PBŘ: index šíření plamene - is ≤ 75 mm/min; třída reakce na oheň - max. C nebo lepší; materiál nesmí odpadávat ani odkapávat; plocha položky je určena čelním ortogonálním průmětem; začišťující prvky, lemy a obložky jsou zahrnuty v ceně položky   </t>
  </si>
  <si>
    <t xml:space="preserve">označení dle interiéru "NFR"
Jedná se o akustický prvek s maximem zvukové pohltivosti na nízkých kmitočtech umístěný v prostoru nad podhledem; prvek bude vyroben z materiálu na bázi dřeva tl. 18 mm; návrhová rezonanční frekvence je frez = 100 - 130 Hz; uvažované rozměry rezonátoru jsou: výška 350 mm, šířka 350 mm a délka 1000 mm; v lícové ploše nízkofrekvenčního rezonátoru se nachází rezonanční štěrbina; šířka a hloubka štěrbiny dle požadovaných akustických parametrů; rubová strana štěrbiny bude celoplošně překryta průzvučnou textilií v černé barvě; vnitřní objem nízkofrekvenčního rezonátoru bude zatlumený absorpční vložkou o tloušťce, objemové hmotnosti a s umístěním nutným pro dosažení požadovaných hodnot činitele zvukové pohltivosti; požadovaný činitel zvukové pohltivosti prvku v oktávových pásmech je: 125 Hz – α ÷ 0,7; 250 Hz - α ÷ 0,35; 500 Hz - α ÷ 0,3; 1 kHz - α ÷ 0,25; 2 kHz - α ÷ 0,2; 4 kHz - α ÷ 0,2; povrchová úprava – černý PU lak; požadavky PBŘ: index šíření plamene - is ≤ 75 mm/min; třída reakce na oheň - max. C nebo lepší; materiál nesmí odpadávat ani odkapávat; hmotnost akustického prvku - 25 kg/bm; pomocné kotevní prvky a začišťující prvky jsou zahrnuty v ceně položky      </t>
  </si>
  <si>
    <t>dílenská dokumentace profese prostorová akustika; jedná se zejména o dílenské detaily provedení atypických akustických prvků; tato bude předložena k odsouhlasení generálnímu projektantovi, projektantovi akustiky a zástupci investora</t>
  </si>
  <si>
    <t xml:space="preserve">jedná se o etapové měření doby dozvuku dle normy ČSN EN ISO 3382-1 akusticky náročného prostoru s definovanými požadavky na cílovou dobu dozvuku; v prostoru je uvažováno jedno etapové měření; součástí měření je také vyhodnocení a protokolární zpracování výsledků s příslušnými závěry v komplexní vazbě na akustiku prostoru jako celku </t>
  </si>
  <si>
    <t xml:space="preserve">jedná se o závěrečné měření doby dozvuku dle normy ČSN EN ISO 3382-1 akusticky náročného prostoru s definovanými požadavky na cílovou dobu dozvuku; součástí měření je také vyhodnocení a protokolární zpracování výsledků </t>
  </si>
  <si>
    <t>jedná se o měření stavební neprůzvučnosti konstrukce výlohy a prosklené předstěny mezi vnějším prostorem ulice Vinohradská a vnitřním prostorem kavárny</t>
  </si>
  <si>
    <t>763131441_2</t>
  </si>
  <si>
    <t>C.02</t>
  </si>
  <si>
    <t>Zlacený sádrokartonový podhled kopule
- průměr 3100 mm, plocha cca 7,55 m2, obvod cca 9,75 m
- opláštěný 2x deskami protipožárními včetně podkladní systémové konstrukce, spojovacích prvků a tmelení
- včetně perforovaného plechu po obvodě v 130 mm barva zlatá, včetně L 30/30 skruže, barva zlatá
- povrchová úprava – plátkový metál barva dukátové zlato dle výběru architekta z předložených vzorků</t>
  </si>
  <si>
    <t>ref: odstín http://www.krustashop.cz/www-krustashop-cz/eshop/19-1-Zlaceni/51-2-Platkove-materialy/5/2098-Platkovy-metal-v-knizkach-VETROVY</t>
  </si>
  <si>
    <t>mč 003; 36,00+4,80*0,30</t>
  </si>
  <si>
    <t>mč 002; 5,20</t>
  </si>
  <si>
    <t>2,60+2,40+25,40+69,49</t>
  </si>
  <si>
    <t>ref. Knauf RED Piano</t>
  </si>
  <si>
    <t>ref. Knauf White</t>
  </si>
  <si>
    <t>ref. Knauf Green</t>
  </si>
  <si>
    <t>W.07</t>
  </si>
  <si>
    <t>SDK příčka (podkonstrukce) tl 150 mm profil R-CW 75, jednostranně desky 2xDF 12,5 - izolace minerální vlna, včetně dvojnásobného tmelení a broušení, jakost povrchu Q4</t>
  </si>
  <si>
    <t>samonosné SDK nadpraží pro fixaci příček G.05-08 a G.10, včetně vzpěr, profil R-CW 75 pohledová část deska DF 12,5 - izolace minerální vlna, včetně dvojnásobného tmelení a broušení, jakost povrchu Q4, viz výkres 344_PP_SO01_ASR_700 DETAIL 22 a 344_PP_SO01_ASR_604</t>
  </si>
  <si>
    <t>PARAPETNÍ DESKA
- MDF deska černé barvy, ABS hrana 2 mm
- d=3,2m, š=0,57m, tl. 28 mm</t>
  </si>
  <si>
    <t>viz intetrier</t>
  </si>
  <si>
    <t>PARAPETNÍ DESKA
- MDF deska černé barvy, ABS hrana 2 mm
- d=3,3m, š=0,57m, tl. 28 mm</t>
  </si>
  <si>
    <t>PARAPETNÍ DESKA
- MDF deska černé barvy, ABS hrana 2 mm
- d=2,9m, š=0,57m, tl. 28 mm</t>
  </si>
  <si>
    <t>PARAPETNÍ DESKA
- MDF deska černé barvy, ABS hrana 2 mm
- d=3,0m, š=0,57m, tl. 28 mm</t>
  </si>
  <si>
    <t>T09</t>
  </si>
  <si>
    <t>T10</t>
  </si>
  <si>
    <t>T11</t>
  </si>
  <si>
    <t>DŘEVĚNÝ OBKLAD STĚN
- dřevěné desky dýhované
- podkladní profily, včetně spojovacího materiálu a tmelení</t>
  </si>
  <si>
    <t>obklad na stávající stěny mč 003</t>
  </si>
  <si>
    <t>2,45*1,03+5,80*1,55+5,20*0,43</t>
  </si>
  <si>
    <t>S10a</t>
  </si>
  <si>
    <t>S10b</t>
  </si>
  <si>
    <t>DŘEVĚNÝ OBKLAD STĚN
- dřevěné desky dýhované</t>
  </si>
  <si>
    <t>obklad na SDK stěnu mč 003</t>
  </si>
  <si>
    <t>(1,60+2,10)*0,52</t>
  </si>
  <si>
    <t>Dveře D02 - 900/2150 mm
požární odolnost EI30 DP3 C
Rw 37 DB
- vnitřní plné jednokřídlé, dřevěné, bezfalcové, strana chodby: potisk dle návrhu arch., strana baru: hpl černá matná
- zárubeň ocelová, rámová, skrytá
- mechanický zadlabací zámek, padací práh
- klika / koule, dělená rozeta,  matná nerez, samozavírač černý s kluznou lištou
- napojení na EZS</t>
  </si>
  <si>
    <t>Dveře D03 - 900/2150 mm
požární odolnost EI30 DP3 C
Rw 37 DB
- vnitřní plné jednokřídlé, dřevěné, bezfalcové, strana chodby: potisk dle návrhu arch., strana kavárny: hpl černá matná
- zárubeň ocelová rámová skrytá
- mechanický zadlabací zámek, padací práh
- paniková klika / klika, dělená rozeta, matná nerez, samozavírač s kluznou lištou
- napojení na EZS</t>
  </si>
  <si>
    <t>kopie historického kování např. Jiří Siedek (http://www.siedek.cz )</t>
  </si>
  <si>
    <t>D10</t>
  </si>
  <si>
    <t>Dveře D10 - 1350/3100 mm
- vnitřní plné jednokřídlé dřevěné posuvné bezfalcové, obklad Gustafs
- bez zárubně
- mechanický zadlabací zámek, zamykání do podlahy
- madlo / madlo, mosaz</t>
  </si>
  <si>
    <t>ref. JAP systém Premium, dveře MASTER DOOR 40 posuvné,  madlo v. 1650 mosaz se zámek např. FAB 5210</t>
  </si>
  <si>
    <t>ZÁBRADLÍ A MADLO - d=2,3m, v=0,9m / madlo 0,7m
svařovanámosaz konstrukce, madla: pásovina 50/10, zábrana: pásovina 40/10, včetně kotvení do zdvojené podlahy - kotevní ocelový L profil, zábradlí přivařeno, podkonstrukce ve zdvojené podlaze HTR (100x60x6 vodorovně, 60x60x5 4xstojna, 50x50x5 3xzavětrování) + patní plechy + chemické kotvy (2xM10 na 1 plech) do konstrukce podlahy
materiál: MOSAZ CW617N-M-A (CuZn40Pb2) dle EN 12167</t>
  </si>
  <si>
    <t>Konstrukce pro VZT jednotku 
- ocel S 235 - I 140 kotvit ke stropu chem. kotvami + svisle L60/6 / kompletní provedení včetně prořezu a kotevních prvků i vč. povrchové úpravy nátěrem základním a vrchním syntetickým</t>
  </si>
  <si>
    <t>viz položka 9 - NEOCEŇOVAT</t>
  </si>
  <si>
    <t>T12</t>
  </si>
  <si>
    <t xml:space="preserve">KAPOTÁŽ RADIÁTORU - 570x200x2000 mm
mosazný plech tl. 3 mm, perforace vepředu nápis "ON AIR", sundávací horní poklop perforace v celé ploše, atyp
</t>
  </si>
  <si>
    <t>Zy</t>
  </si>
  <si>
    <t>MOSAZNÝ SOKL
na přechodu výškových úrovní podlah P10 a P05
výška 200 mm</t>
  </si>
  <si>
    <t>viz detail 08</t>
  </si>
  <si>
    <t>Z10</t>
  </si>
  <si>
    <t>ZAKRYVACÍ PLECH
Ocelový plech tl. 2 mm - tvar L 75x100 mm, včetně kotvení
2x bílá nátěr final, 1x základní</t>
  </si>
  <si>
    <t>Z11</t>
  </si>
  <si>
    <t>ZAKRYVACÍ PLECH
Ocelový plech tl. 2 mm - tvar L 75x100 mm, včetně kotvení, část vyříznutá pro parapet
2x bílá nátěr final, 1x základní</t>
  </si>
  <si>
    <t>Z12</t>
  </si>
  <si>
    <t>STĚNOVÁ MŘÍŽKA - cca 525/125 mm
hliníková stěnová mřížka o volné ploše 0,02m2
rozměry a design mřížky přizpůsobit dle stávajících</t>
  </si>
  <si>
    <t>763.01</t>
  </si>
  <si>
    <t>P04</t>
  </si>
  <si>
    <t>Zdvojená podlaha 
- kalciumsulfátové desky P+D (tl. 40 mm), ocelové sloupky pozinkové rektifikovatelné, včetně akustických podložek tl. 10 mm, ztužujúci systémové trámky, obvodový dilatační pásek tl. 5mm - celková tloušťka 40+454 mm (po obvodu kalciumsulfátová čelní deska)</t>
  </si>
  <si>
    <t>mč 004 část (P04); 70,10-41,00-2,40-0,80</t>
  </si>
  <si>
    <t>P05</t>
  </si>
  <si>
    <t>mč 004 část dle dwg (P05); 41,00</t>
  </si>
  <si>
    <t>P10</t>
  </si>
  <si>
    <t>Zdvojená podlaha 
- kalciumsulfátové desky P+D  (tl. 40 mm), ocelové sloupky pozinkové rektifikovatelné, včetně akustických podložek tl. 10 mm, obvodový dilatační pásek tl. 5mm - celková tloušťka 40+418 mm (po obvodu kalciumsulfátová čelní deska)</t>
  </si>
  <si>
    <t>mč 005 (P10); 17,90</t>
  </si>
  <si>
    <t>přechod - svislá část (detail 8); 4,00*0,47</t>
  </si>
  <si>
    <t>Dveře D01 - 900/2150 mm
- vnitřní prosklené jednokřídlé, dle rámu, bezfalcové, bezpečnostní sklo vrstvené, bezpečnostní značení, dle vyhl. 398/2006
- zárubeň hliníková, rámová, součást prosklené stěny
- zámek elektromech. samozamykací zámek protipožární, paniková klika / klika, dělená rozeta, matná nerez, dveřní zarážky - nerez
- součást prosklené stěny G10b</t>
  </si>
  <si>
    <t>PROSKLENÁ STĚNA
- rámová prosklená stěna, interiérová, Al profily - barva RAL dle architekta, dvojitá skleněná výplň, spáry tmeleny a přelepeny páskou, potisk dle návrhu arch.
- rozměr 2520 x 3500 mm</t>
  </si>
  <si>
    <t xml:space="preserve">ref. LIKO-S OMEGA 100.1
sklo - 1x VSG 33.2  + 1x VSG 33.2 
</t>
  </si>
  <si>
    <t xml:space="preserve">ref. LIKO-S OMEGA 100.1
sklo - 1x VSG 33.2 + 1x VSG 33.2 
</t>
  </si>
  <si>
    <t>KOLEJNICE PRO ZÁVĚSY - d=3,17m
do podhledu zapuštěná hliníková kolejnice
pouze příprava, tj. bez závěsů</t>
  </si>
  <si>
    <t>KOLEJNICE PRO ZÁVĚSY - d=3,20m
do podhledu zapuštěná hliníková kolejnice
pouze příprava, tj. bez závěsů</t>
  </si>
  <si>
    <t>KOLEJNICE PRO ZÁVĚSY - d=3,65m
do podhledu zapuštěná hliníková kolejnice
pouze příprava, tj. bez závěsů</t>
  </si>
  <si>
    <t>KOLEJNICE PRO ZÁVĚSY - d=3,15m
do podhledu zapuštěná hliníková kolejnice
pouze příprava, tj. bez závěsů</t>
  </si>
  <si>
    <t>TELESKOPICKÁ TYČ - d=1,5m
teleskopická tyč kotvená ve stropě, pro umístění světel, kamer a reflektorů 
- délka tyčí by měla umožňovat vysunutí kamer do výšky 190 cm nad podlahu
- atyp</t>
  </si>
  <si>
    <t>LIGHTBOX - d=23,6m, v=0,85m, hl=0,3m
repase reklamního boxu; ČELNÍ STRANA A DNO PLEXIGLAS LED 15mm NASVÍCENÍ PLOCHOU. PODSVÍCENÉ LED MODULY V CELÉ PLOŠE (NESMÍ BÝT VIDĚT JEDNOTLIVÉ BODY), font del design msnusl ČRo, nalepená písmena "RADIOCAFÉ", velikost dle radia WAVE, celkově nové LED podsvícení, na dně lightboxu vestavěné 2 exteriérové reproduktory</t>
  </si>
  <si>
    <t>ref. PLEXIGLAS LED</t>
  </si>
  <si>
    <t>X10</t>
  </si>
  <si>
    <t>X11a</t>
  </si>
  <si>
    <t>X11b</t>
  </si>
  <si>
    <t>REVIZNÍ DVÍŘKA - 0,5x1,4 m
do podhledu, Al rám, deska dřevěný akustický podhled</t>
  </si>
  <si>
    <t>dle podhledu</t>
  </si>
  <si>
    <t>REVIZNÍ DVÍŘKA  - 350x625 mm
bezrámečková revizní dvířka - LACOBEL
skryté panty, otevírání TIP ON</t>
  </si>
  <si>
    <t>dle projektu interiéru</t>
  </si>
  <si>
    <t>REVIZNÍ DVÍŘKA  - 350x600 mm
bezrámečková revizní dvířka - DÝHA
skryté panty, otevírání TIP ON</t>
  </si>
  <si>
    <t>P05 (včetně P10); 58,90</t>
  </si>
  <si>
    <t>777: Podlahy lité</t>
  </si>
  <si>
    <t>nátěr dutiny mezi fasádou a akustickou příčkou (C 04 interiér)</t>
  </si>
  <si>
    <t>plocha dwg; 9,10</t>
  </si>
  <si>
    <t>777000001</t>
  </si>
  <si>
    <t>UV stabilní nátěr, antracit</t>
  </si>
  <si>
    <t>Přesun hmot pro podlahy lité v objektech v do 6 m</t>
  </si>
  <si>
    <t>998777201</t>
  </si>
  <si>
    <t>783: Nátěry</t>
  </si>
  <si>
    <t>PROSKLENÁ STĚNA
- rámová prosklená stěna, interiérová, dřevěné profily, dvojitá skleněná výplň, včetně kotvení, kování, závěsy atd. v barvě rámu
- 2x tvrzené bezpečnostní sklo, uvnitř protipožární gel /
2x vrstvené bezpečnostní sklo s PVB fólií - protipožární gel - 2x vrstvené bezpečnostní sklo s PVB fólií
- požární odolnost: EI45 DP3 
- neprůzvučnost: 45 dB
- rozměr 3150 x 3550 mm (dveře 1500 x 2200 mm viz D04)</t>
  </si>
  <si>
    <t>Dveře D04 - 1500/2200 mm (prosklená stěna G2)
napojení na EPS
požární odolnost EI30 DP3 C
Rw 37 DB
- vnitřní prosklené dvoukřídlé, dle rámu, bezfalcové, 2x vrstvené bezpečnostní sklo s pvb fólií - protipožární gel - 2x vrstvené bezpečnostní sklo s PVB fólií, bezpečnostní značení, dle vyhl. 398/2006
- zárubeň z dřevěných profilů, součást prosklené stěny
- zámek mechanický
- madlo/madlo - lesklá nerez
- samozavírač s kluznou lištou, koordinátor zavírání křídel</t>
  </si>
  <si>
    <t>783300001</t>
  </si>
  <si>
    <t>UV stabilní nátěr, antracit
- nátěr radiátoru cca 1500x450 mm</t>
  </si>
  <si>
    <t>783300002</t>
  </si>
  <si>
    <t>UV stabilní nátěr, antracit
- nátěr radiátoru cca 800x450 mm</t>
  </si>
  <si>
    <t>podhledy; 99,89</t>
  </si>
  <si>
    <t>ref. Primalex POLAR, Düfa - POLARWEISS</t>
  </si>
  <si>
    <t>osa 21; (0,34+0,84+0,75*2+0,20)*4,60</t>
  </si>
  <si>
    <t>S05 osa N dopočet nad obkladem; (1,60+2,10)*(3,10-0,50)</t>
  </si>
  <si>
    <t>S06 osa 22 dopočet nad obkladem; (2,45+5,80)*(3,50-1,50)</t>
  </si>
  <si>
    <t>S.07 za barem zdivo (od výšky 1,44-3,55); (4,80)*(3,55-1,44)</t>
  </si>
  <si>
    <t>Vybudování zařízení staveniště - pro výkon činnosti zhotovitele a jeho subdodavatelů</t>
  </si>
  <si>
    <t>VN 02</t>
  </si>
  <si>
    <t xml:space="preserve">Provozní náklady zařízení staveniště </t>
  </si>
  <si>
    <t>VN 03</t>
  </si>
  <si>
    <t>Likvidace zařízení staveniště</t>
  </si>
  <si>
    <t>montážní systém skládající se z nosníků, nosníkových spojek a objímek. Z tohoto systému lze vytvořit jakýkoli standartní závěs pro všechny instalace.
Montáž bez svařování a povrchových úprav. Všechny díly jsou pozinkovány.
Potrubí z trubek závitových ocelových bezešvých, hladkých bezešvých ČSN 42 5710 jakost 11 353.1 nízkotlakých a měděných</t>
  </si>
  <si>
    <t>730.03.02</t>
  </si>
  <si>
    <t>730.03.03</t>
  </si>
  <si>
    <t>referenční výrobek: GEA Flex Geko-GF52s EC motorem</t>
  </si>
  <si>
    <t>referenční výrobek: GEA Flex Geko-GF52 s EC motorem</t>
  </si>
  <si>
    <t>Parapetní 4-trubkový fancoil s EC motorem, bez opláštění, celkový nominální chladící výkon 3,9 kW při teplotě 6/12°C, topný výkon 3,7 kW při teplotě 80/60°C, rozměr 1361x470x225 mm  vč. regulace, montážního materiálu, čerpadla pro odvod kondenzátu, odvzdušnění, vypouštění, montáže a oživení</t>
  </si>
  <si>
    <t>Podstropní 4-trubkový fancoil s EC motorem, bez opláštění, celkový nominální chladící výkon 2,7 kW při teplotě 6/12°C, topný výkon 4,9 kW při teplotě 80/60°C, rozměr 1361x470x225 mm  vč. regulace, montážního materiálu, čerpadla pro odvod kondenzátu, odvzdušnění, vypouštění, montáže a oživení</t>
  </si>
  <si>
    <t xml:space="preserve">AB-QM DN 10 </t>
  </si>
  <si>
    <t xml:space="preserve">Vzduchotechnická jednotka pro přívod a odvod vzduchu
V podstropním provedení 
výkonové parametry: Vp= 2150 m3/h ; Vo= 2100 m3/h
v provedení silent, limitní hluk na výústce v prostoru kavárny 20dB
</t>
  </si>
  <si>
    <t>750.01.16</t>
  </si>
  <si>
    <t>Štěrbinová výusť dvouřadá s připojením 125 mm
Typ:VSD 35-1 /1200
Výrobce: Trox</t>
  </si>
  <si>
    <t>Ohebné potrubí Flexo s útlumem hluku, včetně montážního materiálu
 f 125</t>
  </si>
  <si>
    <t>M08b</t>
  </si>
  <si>
    <t>Kavárenský stolek na litinové noze s mramorovou deskou
- čtvercová mramorová deska s C hranou tl. 30 mm - bílý mramor s texturou
v. 74 cm, 50x50 cm</t>
  </si>
  <si>
    <t>M09</t>
  </si>
  <si>
    <t xml:space="preserve">Kulatý kavárenský stolek na litinové noze s mramorovou deskou
- kruhová mramorová 3 cm deska s C hranou - bílý mramor s texturou
v. 74 cm, Ø 50 cm </t>
  </si>
  <si>
    <t>Slaboproudé rozvody vedeny v samostatném žlabu, odděleny přepážkou.</t>
  </si>
  <si>
    <t>Standard ABB Decento</t>
  </si>
  <si>
    <t>Jednotková cena</t>
  </si>
  <si>
    <t>Dodávka</t>
  </si>
  <si>
    <t>Cena celkem D+M</t>
  </si>
  <si>
    <t>Vypracování měřícího protokolu</t>
  </si>
  <si>
    <t>Oživení a zprovoznění systému</t>
  </si>
  <si>
    <t>Koaxiální kabel RG-59 75ohm</t>
  </si>
  <si>
    <t xml:space="preserve">Stavební přípomoce pro elektroinstalace </t>
  </si>
  <si>
    <t>Dokumentace skutečného provedení profese slaboproud</t>
  </si>
  <si>
    <r>
      <t xml:space="preserve">HDMI kabel po optickém vlákně 100m M/M, zlacené konektory
</t>
    </r>
    <r>
      <rPr>
        <i/>
        <sz val="9"/>
        <color indexed="8"/>
        <rFont val="Arial"/>
        <family val="2"/>
      </rPr>
      <t>Pro digitální přenos audio/video po HDMI na velké vzdálenosti se zesilovačem signálu.
Maximální rozlišení: 4096 x 2160 pixel 
HDTV rozlišení: 480i,480p,720i,720p,1080i and 1080p 
Počítačová rozlišení: VGA,SVGA,XGA,SXGA,UXGA 
Konektory:
HDMI typ A (19-pin) samec &lt;=&gt; HDMI typ A (19-pin) samec 
- Pozlacené konektory: HDMI typ A (19pinů) male &lt;=&gt; HDMI typ A (19pinů) male 
- Rozlišení: Až 4096 x 2160 bodů nebo nižší podporované formáty 1080p FULL HD/1080i/720p/720i
- Podporuje : HDMI 1.4 a nižší
- Podporuje:  4Kx2K, Deep Color, 3D, xvYCC (xvColor), auto lip-sync, ARC, CEC, HDCP, Dolby TrueHD, HEC 
- Přenosová rychlost 10,2 Gb/s 
- Šířka pásma 340MHz 
- 3D video po HDMI připojení
- Barevná hloubka: 24-bit (16.7 million barev). 
- Třívrstvé, vysoce kvalitní stínění
- Zpětný audio kanál pro poslání signálu z tuneru TV zpět do domácího kina/surround systému
- Přenos počítačové sítě (ethernetu) po HDMI kabelu
- barva černá
- délka: 100m</t>
    </r>
  </si>
  <si>
    <r>
      <t xml:space="preserve">Kabel se zesilovačem HDMI High Speed s Ethernetem, zlacené kon., 3D, 40m
</t>
    </r>
    <r>
      <rPr>
        <i/>
        <sz val="9"/>
        <color indexed="8"/>
        <rFont val="Arial"/>
        <family val="2"/>
      </rPr>
      <t>Kabel umožňuje přenos signálů HDMI v Full HD a 3D na vélké vzdálenosti pomocí vestavěného zesilovače signálu. Kabel slouží na propojení audio/video zařízení jako TV s Blue-ray přehrávačem, počítač s HDMI monitorem apod.
Nechte svoje počítačové hry a multimediální aplikace ukázat svůj potenciál: digitálně čistý obraz, vysoké a jemné rozlišení, 3D zážitek z prostoru, to vše díky několika vrstvám kvalitního stínění, použití kvalitních čistých materiálů a precizního zpracování. Užijte si geniální zážitek z až 1080p obrazu. Kvalita kabelu je podpořena zárukou výrobce 10 let!
- vodiče z čisté mědi a dvojité stínění kabelu pro krystalově čistou kvalitu obrazu
- Standard HDMI+ pro 3D a HDTV rozlišení obrazu až 1080p.
- vestavěný zesilovač signálu
- integrovaný Ethernet kanál v kabelu pro úsporu síťových nebo audio kabelů
- konektory pozlacené 24 karátovým zlatem pro maximální vodivost vodičů
- kabel je balen v papírové krabičce se závěsným systémem a EAN kódem
- ochrana konektorů na obou stranách kabelu
Povrchová úprava : trojvrstvé velmi ohebné PVC / ABS, modrá barva
Konektor 1:                HDMI+ konektor (type A)
Konektor 2:                HDMI+ konektor (type A)
Profil kabelu:                kulatý kabel
Materiál vnitřních vodičů: OFC (bezkyslíkatá měď) 
Síla vodičů AWG:     24
Počet vrstev stínění: 2x 
První vrstva stínění:   hliníková fólie
Druhá vrstva stínění: měděné opletení 160 drátů x 0,1mm 
Celkový průměr kabelu (mm): 9.5
Maximální rozlišení:                  1080p
Provozní teplota:                      -10 / +80
Délka (m):                40</t>
    </r>
    <r>
      <rPr>
        <sz val="9"/>
        <color indexed="8"/>
        <rFont val="Arial"/>
        <family val="2"/>
      </rPr>
      <t xml:space="preserve">
</t>
    </r>
  </si>
  <si>
    <t>Veškeré prvky musí být plně integrovatelné do stávajícího systému EZS budovy DOMINUS MILLENNIUM</t>
  </si>
  <si>
    <t>742.07</t>
  </si>
  <si>
    <t>CCTV</t>
  </si>
  <si>
    <t>Musí být plně integrovatelná do stávajícího systému DOMINUS MILLENNIUM</t>
  </si>
  <si>
    <t>Kabel UTP cat.6A</t>
  </si>
  <si>
    <t>Zaškolení obsluhy/správce - provedena budou dvě zaškolení</t>
  </si>
  <si>
    <t>Patch kabel CAT6A - LSOH 2m</t>
  </si>
  <si>
    <t xml:space="preserve">Vnitřní IP kamera, TD/N, rozlišení HD 1080p, 3MP, objektiv f=2.8 (3) – 8 (9)mm, horizontální úhel cca 35°-110°, WDR, napájení PoE (Power over Ethernet), včetně nástěnného držáku, umožňujícího směrování kamery </t>
  </si>
  <si>
    <t>Rozhlasová technologie</t>
  </si>
  <si>
    <t>742.08</t>
  </si>
  <si>
    <t>EPS</t>
  </si>
  <si>
    <t>Veškeré prvky musí být plně integrovatelné do stávajícího systému s ústřednou CERBERUS PRO</t>
  </si>
  <si>
    <t>hlásič musí být plně integrovatelný mezi hlásiče Siemens stávajícího systému budovy</t>
  </si>
  <si>
    <t>Provozní zkouška funkčnosti</t>
  </si>
  <si>
    <t>Zesilovač signálu</t>
  </si>
  <si>
    <t xml:space="preserve">Datová dvojzásuvka (2xRJ45), </t>
  </si>
  <si>
    <t>Standard ABB Decento (černá)</t>
  </si>
  <si>
    <t>KABEL PRAFlaGuard-1x2x0,8</t>
  </si>
  <si>
    <t>Kabelový žlab FeZn plný s přepážkou 125/50 včetně víka</t>
  </si>
  <si>
    <t>Spojovací materiál kabelového žlabu, kotevní prvky kabelového žlabu</t>
  </si>
  <si>
    <t>Systémové doplňky kabelového žlabu 3x T - kus, 5x - odbočka 90° vodorovně, 4x - odbočka 90° svisle - to vše vč. víka</t>
  </si>
  <si>
    <t>742.09</t>
  </si>
  <si>
    <t>Ozvučení prostoru kavárny</t>
  </si>
  <si>
    <t>Reproduktorový kabel 2x1,5</t>
  </si>
  <si>
    <t>Podhledový reproduktor
plastový, hifi, 50 W / 8 Ω, 87 dB, 55 – 20 000 Hz, Ø 213 mm, kevlarová membrána, výhybka, nastavitelná úroveň výšk. repro</t>
  </si>
  <si>
    <t xml:space="preserve">Strukturovaná kabeláž </t>
  </si>
  <si>
    <t>Ref. výrobek: box kamera SONY SNC-EB630</t>
  </si>
  <si>
    <t>Koncová TV/SAT/FM zásuvka - kompletní včetně masky, rámečku a instalační krabice</t>
  </si>
  <si>
    <t>Průběžná TV/SAT/FM zásuvka - kompletní včetně masky, rámečku a instalační krabice</t>
  </si>
  <si>
    <t>Reflektorove LED svitidlo R1 - stmívací LED reflektor, tělo černá mat, ref. Intra Pipes</t>
  </si>
  <si>
    <t>svít S1- Logo Čro - kovové mosaz písmena, stmívatelné podsvícene LED RGB v plexi</t>
  </si>
  <si>
    <t>SVÍTIDLO S2A  LED stmívatelný lustr, vel. 1, ref Deltalight Super-OH 70</t>
  </si>
  <si>
    <t>SVÍTIDLO S2B  LED stmívatelný lustr, vel. 2, ref Deltalight Super-OH 120</t>
  </si>
  <si>
    <t>SVÍTIDLO S2C - LED stmívatelný lustr, vel. 3, ref Deltalight Super-OH 70</t>
  </si>
  <si>
    <t>SVÍTIDLO S4 - vestavná LED bodovka</t>
  </si>
  <si>
    <t>SVÍTIDLO W1 - nástěnné atyp dvouramenné svítidlo, mosaz pasířský výrobek, stmívací vláknová LED E27</t>
  </si>
  <si>
    <t>SVÍTIDLO L1 - LED pásek na skruži z L profilu, stmívací</t>
  </si>
  <si>
    <t>SVÍTIDLO L2 - LED osvětlení baru, včetně zápustného Al profilu</t>
  </si>
  <si>
    <t>nouzové svítidlo P1 - LED, černé tělo, ref. Daisalux Ikus</t>
  </si>
  <si>
    <t>nouz svit P2 - LED, černé vestavné tělo, ref. Daisalux Izar</t>
  </si>
  <si>
    <t>SVÍTIDLO L4 - venkovní LED osvětlení lightboxu (5 x LED, 0,72W, 12V) rozteč 10-15 cm</t>
  </si>
  <si>
    <t>zásuvka 16A/250Vstř ABB TIME 5519A-A02357 bezŠr clonk</t>
  </si>
  <si>
    <t>rámeček pro 1 přístroj ABB TIME 3901A-B10</t>
  </si>
  <si>
    <t>kabel CYKY 5x10</t>
  </si>
  <si>
    <t>Pomocný instalační materiál (konektory, svorky, propojovací kabeláž, vyvazovací pásky, kabelové příchytky)</t>
  </si>
  <si>
    <t>zásuvka 16A/250Vstř ABB TIME 5518A-2999 IP44 clonky</t>
  </si>
  <si>
    <t>vývod pro logo</t>
  </si>
  <si>
    <t>zpracování revizní zprávy</t>
  </si>
  <si>
    <t>značení rozvaděčů a kabelových tras dle zvyklostí Českého rozhlasu</t>
  </si>
  <si>
    <t>zpracování dokumentace skutečného provedení</t>
  </si>
  <si>
    <t>Ostatní náklady</t>
  </si>
  <si>
    <t>Rack strukturované kabeláže včetně patch panelů, poliček vyvazovacích panelů, instalačního materiálu a instalační sady a rozvodného panelu 230V (pouze demontáž, montáž a připojení na sítě)</t>
  </si>
  <si>
    <t xml:space="preserve">ks </t>
  </si>
  <si>
    <t>patchpanel 19" modulární pro 24 x keyston RJ45 - cat 6A</t>
  </si>
  <si>
    <t>Keystone cat 6A  - RJ45 pro datovou zásuvku a patchpanel</t>
  </si>
  <si>
    <t>Datová dvojzásuvka (2xRJ45), Standard ABB Time (černá) neosazená</t>
  </si>
  <si>
    <t>Datová dvojzásuvka (2xRJ45), Standard ABB Decento (černá) neosazená</t>
  </si>
  <si>
    <t>modul RJ45 -  pro montáž do externího panelu RT (std.: Neutrik NE8FDY-C6-B)</t>
  </si>
  <si>
    <t>organizér 19" pro rack</t>
  </si>
  <si>
    <t>patchcord UTP cat 6 -  1m</t>
  </si>
  <si>
    <t>patchcord UTP cat 6 -  2m</t>
  </si>
  <si>
    <t>patchcord UTP cat 6 -  3m</t>
  </si>
  <si>
    <t xml:space="preserve">Vypracování měřícího protokolu </t>
  </si>
  <si>
    <t>externí panel RT - typu EX1, EX2: (dodávka ČRo neosazený)</t>
  </si>
  <si>
    <t>osazení 4x RJ45, 4x XLR typu Neutrik, 1x HDMI, 2x BNC</t>
  </si>
  <si>
    <t>externí panel RT - typu EXH (dodávka ČRo neosazený)</t>
  </si>
  <si>
    <t>osazení 12x RJ45, 18x XLR typu Neutrik, 2x HDMI, 8x BNC</t>
  </si>
  <si>
    <t>externí panel RT - typu EXB (dodávka ČRo neosazený)</t>
  </si>
  <si>
    <t>osazení 2x RJ45, 8x XLR typu Neutrik, 5x HDMI</t>
  </si>
  <si>
    <t>patchpanel XLR 19" pro rack - 16 portů, s vyvazovací lištou</t>
  </si>
  <si>
    <t>modul RJ45 stíněný -  pro montáž do externího panelu RT (std.: Neutrik NE8FDY-C6-B)</t>
  </si>
  <si>
    <t>modul XLR male - pro montáž do externího panelu RT (std.: Neutrik NC3MD-L-B)</t>
  </si>
  <si>
    <t>modul XLR female - pro montáž do externího panelu RT (std.: Neutrik NC3FD-L-B)</t>
  </si>
  <si>
    <t>modul HDMI - pro montáž do externího panelu RT (std.: Neutrik NAHDMI-B)</t>
  </si>
  <si>
    <t>modul BNC - pro montáž do externího panelu RT (std.: Neutrik NBB75DFG-B)</t>
  </si>
  <si>
    <t>Keystone cat 6A  - RJ45 stíněný pro datovou zásuvku a patchpanel (std.: Solarix)</t>
  </si>
  <si>
    <t>BNC konektor na kabel</t>
  </si>
  <si>
    <t>kabel audio 8 pár (std. Belden, Proel CMT 8)</t>
  </si>
  <si>
    <t>kabel audio 4 pár (std. Belden, Proel CMT 4)</t>
  </si>
  <si>
    <t>kabel audio 2 pár (std. Belden, Proel CMT 2)</t>
  </si>
  <si>
    <t>kabel audio 1 pár (mikrofonní)</t>
  </si>
  <si>
    <t>kabel SFTP cat 6A (std.: Solarix)</t>
  </si>
  <si>
    <t>pájení konektorů musí být provedeno dle zvyklostí a standardů ČRo</t>
  </si>
  <si>
    <t>osazení 16 x XLR typu Neutrik</t>
  </si>
  <si>
    <t>Vestavná vinotéka, 600x600x1800 mm, designová dvířka, s černým rámečkem, 
Barva: Černá
Kapacita Bordeaux lahví: 41
Chlazeni: kompresorové
Typ: vestavná
Počet teplotních zón: 2
Šířka (mm): 592
Výška (mm): 885
Hloubka (mm): 560
Hmotnost včetně obalu (kg): 52
Úspornost: c
Spotřeba elektrické energie za 365 dní (kW/h): max. 248
Hlučnost (dB): max. 39
Teplotní rozsah zóna (vrchní): 5-12 °C
Teplotní rozsah zóna (spodní): 12-22 °C
Součástí uhlíkový filtr, dřevěné police, možnst dotapění; možnost otočení dveří</t>
  </si>
  <si>
    <t>Nerezové vybavení – výčepní stůl za barovým pultem. Pracovní deska 2650x 650x 920, prolomená se zadním lemem 40 mm</t>
  </si>
  <si>
    <r>
      <t xml:space="preserve">PROSKLENÁ STĚNA
</t>
    </r>
    <r>
      <rPr>
        <sz val="9"/>
        <color rgb="FFFF0000"/>
        <rFont val="Arial"/>
        <family val="2"/>
      </rPr>
      <t>- bezrámová prosklená stěna, interiérová, Al profily komaxit dle RAL, spáry tmeleny a přelepeny páskou, bezrámové revizní skleněné ESG 10mm dveře 0,4 x 3,10m osazené v systémové zárubni, s padací lištou.
neprůzvučnost: 38 dB
- rozměr 3240 x 3100</t>
    </r>
    <r>
      <rPr>
        <sz val="9"/>
        <rFont val="Arial"/>
        <family val="2"/>
      </rPr>
      <t xml:space="preserve">
</t>
    </r>
    <r>
      <rPr>
        <strike/>
        <sz val="9"/>
        <rFont val="Arial"/>
        <family val="2"/>
      </rPr>
      <t xml:space="preserve">
</t>
    </r>
  </si>
  <si>
    <r>
      <t xml:space="preserve">ref. LIKO-S Micra I
</t>
    </r>
    <r>
      <rPr>
        <sz val="9"/>
        <color rgb="FFFF0000"/>
        <rFont val="Arial"/>
        <family val="2"/>
      </rPr>
      <t>1x VSG 66.2 silence</t>
    </r>
  </si>
  <si>
    <r>
      <t xml:space="preserve">PROSKLENÁ STĚNA
</t>
    </r>
    <r>
      <rPr>
        <sz val="9"/>
        <color rgb="FFFF0000"/>
        <rFont val="Arial"/>
        <family val="2"/>
      </rPr>
      <t>bezrámová prosklená stěna, interiérová, Al profily komaxit dle RAL, spáry tmeleny a přelepeny páskou, bezrámové revizní skleněné ESG 10mm dveře 0,4 x 3,10m osazené v systémové zárubni, s padací lištou.
neprůzvučnost: 38 dB
- rozměr 3260 x 3100 mm</t>
    </r>
    <r>
      <rPr>
        <sz val="9"/>
        <rFont val="Arial"/>
        <family val="2"/>
      </rPr>
      <t xml:space="preserve">
</t>
    </r>
  </si>
  <si>
    <r>
      <t xml:space="preserve">ref. LIKO-S Micra I
</t>
    </r>
    <r>
      <rPr>
        <sz val="9"/>
        <color rgb="FFFF0000"/>
        <rFont val="Arial"/>
        <family val="2"/>
      </rPr>
      <t>1x VSG 66.2 silence</t>
    </r>
    <r>
      <rPr>
        <sz val="9"/>
        <rFont val="Arial"/>
        <family val="2"/>
      </rPr>
      <t xml:space="preserve">
</t>
    </r>
  </si>
  <si>
    <r>
      <t xml:space="preserve">PROSKLENÁ STĚNA
</t>
    </r>
    <r>
      <rPr>
        <sz val="9"/>
        <color rgb="FFFF0000"/>
        <rFont val="Arial"/>
        <family val="2"/>
      </rPr>
      <t>bezrámová prosklená stěna, interiérová, Al profily komaxit dle RAL, spáry tmeleny a přelepeny páskou, bezrámové revizní skleněné ESG 10mm dveře 0,4 x 3,10m osazené v systémové zárubni, s padací lištou.
neprůzvučnost: 38 dB
- rozměr 3370 x 3100 mm</t>
    </r>
    <r>
      <rPr>
        <sz val="9"/>
        <rFont val="Arial"/>
        <family val="2"/>
      </rPr>
      <t xml:space="preserve">
</t>
    </r>
  </si>
  <si>
    <r>
      <t xml:space="preserve">PROSKLENÁ STĚNA
</t>
    </r>
    <r>
      <rPr>
        <sz val="9"/>
        <color rgb="FFFF0000"/>
        <rFont val="Arial"/>
        <family val="2"/>
      </rPr>
      <t>bezrámová prosklená stěna, interiérová, Al profily komaxit dle RAL, spáry tmeleny a přelepeny páskou, bezrámové revizní skleněné ESG 10mm dveře 0,4 x 3,10m osazené v systémové zárubni, s padací lištou.
neprůzvučnost: 38 dB
- rozměr 3720 x 3100 mm</t>
    </r>
    <r>
      <rPr>
        <sz val="9"/>
        <rFont val="Arial"/>
        <family val="2"/>
      </rPr>
      <t xml:space="preserve">
</t>
    </r>
  </si>
  <si>
    <r>
      <t xml:space="preserve">PROSKLENÁ STĚNA
- rámová prosklená stěna, interiérová, Al profily - barva RAL dle architekta, dvojitá skleněná výplň, spáry tmeleny a přelepeny páskou, potisk dle návrhu arch.
- rozměr 2250 x </t>
    </r>
    <r>
      <rPr>
        <sz val="9"/>
        <color rgb="FFFF0000"/>
        <rFont val="Arial"/>
        <family val="2"/>
      </rPr>
      <t>3500</t>
    </r>
    <r>
      <rPr>
        <sz val="9"/>
        <rFont val="Arial"/>
        <family val="2"/>
      </rPr>
      <t xml:space="preserve"> mm (dveře 900 x 2150 mm viz D01)</t>
    </r>
  </si>
  <si>
    <t>39a</t>
  </si>
  <si>
    <t>Kotvící a spojovací materiál - pro rozvod vody</t>
  </si>
  <si>
    <t>28a</t>
  </si>
  <si>
    <t>Dezinfekce potrubí</t>
  </si>
  <si>
    <t>56a</t>
  </si>
  <si>
    <t>Kotvící a spojovací materiál - pro rozvod kanalizace</t>
  </si>
  <si>
    <t>52a</t>
  </si>
  <si>
    <t>Pružné napojení FCU - odvod kondenzátu</t>
  </si>
  <si>
    <t>19a.</t>
  </si>
  <si>
    <t>Tvarovky Cu lisované, neobsažené v položkách potrubí</t>
  </si>
  <si>
    <t>7a.</t>
  </si>
  <si>
    <r>
      <t>Tlakově nezávislý vyvažovací a regulační ventil
Danfoss, včetněservopohonu</t>
    </r>
    <r>
      <rPr>
        <b/>
        <sz val="9"/>
        <color rgb="FFFF0000"/>
        <rFont val="Arial"/>
        <family val="2"/>
      </rPr>
      <t>/termopohonu (řízení viz TZ)</t>
    </r>
    <r>
      <rPr>
        <b/>
        <sz val="9"/>
        <color indexed="8"/>
        <rFont val="Arial"/>
        <family val="2"/>
      </rPr>
      <t xml:space="preserve"> a montážního materiálu (dle požadavků typové regulace jednotek Daikin u jednotek fan coil)</t>
    </r>
  </si>
  <si>
    <r>
      <t xml:space="preserve">Článkové otopné těleso s integrovaným termostatickým ventilem a pravým spodním připojením; barva dle výběru architekta;vč. odvzdušňovací a zaslepovací zátky, přímého šroubení s funkcí uzavírání -zvlášť pro přívod a zpátečku, </t>
    </r>
    <r>
      <rPr>
        <b/>
        <sz val="9"/>
        <color rgb="FFFF0000"/>
        <rFont val="Arial"/>
        <family val="2"/>
      </rPr>
      <t>termoelektrické hlavice vč. připojovacího šroubení polohovacího,</t>
    </r>
    <r>
      <rPr>
        <b/>
        <sz val="9"/>
        <color indexed="8"/>
        <rFont val="Arial"/>
        <family val="2"/>
      </rPr>
      <t xml:space="preserve"> montáže a veškerého potřebného příslušenství </t>
    </r>
  </si>
  <si>
    <r>
      <t xml:space="preserve">Článkové otopné těleso s integrovaným termostatickým ventilem a pravým spodním připojením; barva dle výběru architekta;vč. odvzdušňovací a zaslepovací zátky, přímého šroubení s funkcí uzavírání -zvlášť pro přívod a zpátečku, </t>
    </r>
    <r>
      <rPr>
        <b/>
        <sz val="9"/>
        <color rgb="FFFF0000"/>
        <rFont val="Arial"/>
        <family val="2"/>
      </rPr>
      <t>termoelektrické hlavice vč. připojovacího šroubení polohovacího</t>
    </r>
    <r>
      <rPr>
        <b/>
        <sz val="9"/>
        <color indexed="8"/>
        <rFont val="Arial"/>
        <family val="2"/>
      </rPr>
      <t xml:space="preserve">, montáže a veškerého potřebného příslušenství </t>
    </r>
  </si>
  <si>
    <t>132a</t>
  </si>
  <si>
    <t>Doprava a přesun hmot pro oddíl ústřední vytápění.</t>
  </si>
  <si>
    <t>132b</t>
  </si>
  <si>
    <t>Topná zkouška.</t>
  </si>
  <si>
    <r>
      <t xml:space="preserve">Hydraulický vyrovnávač diferenčních tlaků; ETL-Ekotherm; typ 24B; včetně tepelné izolace, </t>
    </r>
    <r>
      <rPr>
        <b/>
        <sz val="9"/>
        <color rgb="FFFF0000"/>
        <rFont val="Arial"/>
        <family val="2"/>
      </rPr>
      <t>konstrukce pro upevnění,</t>
    </r>
    <r>
      <rPr>
        <sz val="9"/>
        <color indexed="8"/>
        <rFont val="Arial"/>
        <family val="2"/>
      </rPr>
      <t xml:space="preserve"> nožek, odvzdušnění, vypouštění, montáže a příslušenství</t>
    </r>
  </si>
  <si>
    <t>74a</t>
  </si>
  <si>
    <t>74b</t>
  </si>
  <si>
    <t>Ventil odvzdušňovací - závitový Flexvent 1/2" pro HVDT</t>
  </si>
  <si>
    <t>Kohout kulový vypouštěcí přímý Meibes KFE 1/2˝ PRO TOPENÍ HAD.PŘÍPOJKA pro HVDT</t>
  </si>
  <si>
    <t>35a</t>
  </si>
  <si>
    <t>Doprava zdemontovaného materiálu na skládku a jeho likvidace v souladu s platnou legislativou na území ČR.</t>
  </si>
  <si>
    <t>35b</t>
  </si>
  <si>
    <t>35c</t>
  </si>
  <si>
    <t>Demontáž stávajícího VZT potrubí a naložení na dopravní prostředek</t>
  </si>
  <si>
    <t>Demontáž stávající VZT jednotky a jejích regulačních uzlů (UT + CHL) a naložení na dopravní prostředek.</t>
  </si>
  <si>
    <t>132c</t>
  </si>
  <si>
    <t>132d</t>
  </si>
  <si>
    <t>Demontáž stávajících otopných těles a navazujících prvků, naložení na dopravní prostředek a odvoz za účelem likvidace v souladu s platnou legislativou na území ČR.</t>
  </si>
  <si>
    <t>Demontáž stávajícího otopného potrubí DN 15 - 22, naložení na dopravní prostředek a odvoz za účelem likvidace v souladu s platnou legislativou na území ČR.</t>
  </si>
  <si>
    <r>
      <t>Dveře D06 - 700/1970 mm
design dveří dle stávajících historických
- vnitřní plné jednokřídlé dřevěné falcové, dřevotříska + hpl, barva bílá krémová
- zárubeň</t>
    </r>
    <r>
      <rPr>
        <b/>
        <sz val="9"/>
        <color rgb="FFFF0000"/>
        <rFont val="Arial"/>
        <family val="2"/>
      </rPr>
      <t xml:space="preserve"> dřevěná obložková design dle stávajících historických</t>
    </r>
    <r>
      <rPr>
        <sz val="9"/>
        <rFont val="Arial"/>
        <family val="2"/>
      </rPr>
      <t xml:space="preserve"> tl. 100 mm
- zámek mechanický zadlabací zámek, klika / klika, mosaz kopie historického kování
- přechodová lišta</t>
    </r>
  </si>
  <si>
    <r>
      <t xml:space="preserve">Dveře D07 - 700/1970 mm
design dveří dle stávajících historických
- vnitřní plné jednokřídlé dřevěné falcové, dřevotříska + hpl, barva bílá krémová
- zárubeň </t>
    </r>
    <r>
      <rPr>
        <b/>
        <sz val="9"/>
        <color rgb="FFFF0000"/>
        <rFont val="Arial"/>
        <family val="2"/>
      </rPr>
      <t>dřevěná obložková design dle stávajících historických</t>
    </r>
    <r>
      <rPr>
        <sz val="9"/>
        <rFont val="Arial"/>
        <family val="2"/>
      </rPr>
      <t xml:space="preserve"> tl. 100 mm
- wc zámek, klika / klika, mosaz - vše kopie historického kování</t>
    </r>
  </si>
  <si>
    <r>
      <t xml:space="preserve">Dveře D08 - 700/1970 mm
design dveří dle stávajících historických
- vnitřní plné jednokřídlé dřevěné falcové, dřevotříska + hpl, barva bílá krémová
- zárubeň </t>
    </r>
    <r>
      <rPr>
        <b/>
        <sz val="9"/>
        <color rgb="FFFF0000"/>
        <rFont val="Arial"/>
        <family val="2"/>
      </rPr>
      <t>dřevěná obložková design dle stávajících historických</t>
    </r>
    <r>
      <rPr>
        <sz val="9"/>
        <rFont val="Arial"/>
        <family val="2"/>
      </rPr>
      <t xml:space="preserve"> tl. 100 mm
- wc zámek, klika / klika, mosaz - vše kopie historického kování</t>
    </r>
  </si>
  <si>
    <r>
      <t xml:space="preserve">Dveře D09 - 700/1970 mm
design dveří dle stávajících historických
- vnitřní plné jednokřídlé dřevěné falcové, dřevotříska + hpl, barva bílá krémová
- zárubeň </t>
    </r>
    <r>
      <rPr>
        <b/>
        <sz val="9"/>
        <color rgb="FFFF0000"/>
        <rFont val="Arial"/>
        <family val="2"/>
      </rPr>
      <t>dřevěná obložková design dle stávajících historických</t>
    </r>
    <r>
      <rPr>
        <sz val="9"/>
        <rFont val="Arial"/>
        <family val="2"/>
      </rPr>
      <t xml:space="preserve"> tl. 100 mm
- wc zámek, klika / klika, mosaz - vše kopie historického kování</t>
    </r>
  </si>
  <si>
    <t>75a</t>
  </si>
  <si>
    <t xml:space="preserve">Samonosný podhled opláštěný 1x12,5 mm na kovové podkonstrukci složené z 2xUA75 nosných profilů (á 400mm) ukotvených do bočních nosných konstrukcí a 1xR-CD profilů montážních, bez minerální izolace.
Bez požární odolnosti.
</t>
  </si>
  <si>
    <t>Příklad řešení od RIGIPS: 4.13.10, kód PK 22
Příklad řešení od Knauf: http://www.knauf.cz/file/1636-d13-samonosne-podhledy.pdf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</si>
</sst>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4" formatCode="_-* #,##0.00\ &quot;Kč&quot;_-;\-* #,##0.00\ &quot;Kč&quot;_-;_-* &quot;-&quot;??\ &quot;Kč&quot;_-;_-@_-"/>
    <numFmt numFmtId="164" formatCode="_(#,##0&quot;.&quot;_);;;_(@_)"/>
    <numFmt numFmtId="165" formatCode="_(#,##0.0??;\-\ #,##0.0??;&quot;–&quot;???;_(@_)"/>
    <numFmt numFmtId="166" formatCode="_(#,##0.00_);[Red]\-\ #,##0.00_);&quot;–&quot;??;_(@_)"/>
    <numFmt numFmtId="167" formatCode="_(#,##0_);[Red]\-\ #,##0_);&quot;–&quot;??;_(@_)"/>
    <numFmt numFmtId="168" formatCode="_(#,##0.00000_);[Red]\-\ #,##0.00000_);&quot;–&quot;??;_(@_)"/>
    <numFmt numFmtId="169" formatCode="_(#,##0.0_);[Red]\-\ #,##0.0_);&quot;–&quot;??;_(@_)"/>
    <numFmt numFmtId="170" formatCode="_(#,##0.0??;&quot;- &quot;#,##0.0??;\–???;_(@_)"/>
    <numFmt numFmtId="171" formatCode="_(#,##0\._);;;_(@_)"/>
    <numFmt numFmtId="172" formatCode="_(#,##0.00_);[Red]&quot;- &quot;#,##0.00_);\–??;_(@_)"/>
    <numFmt numFmtId="173" formatCode="_(#,##0_);[Red]&quot;- &quot;#,##0_);\–??;_(@_)"/>
    <numFmt numFmtId="174" formatCode="#,##0.00\ "/>
    <numFmt numFmtId="175" formatCode="#,##0\ "/>
    <numFmt numFmtId="176" formatCode="_-* #,##0\ &quot;zł&quot;_-;\-* #,##0\ &quot;zł&quot;_-;_-* &quot;-&quot;\ &quot;zł&quot;_-;_-@_-"/>
    <numFmt numFmtId="177" formatCode="_-* #,##0&quot; zł&quot;_-;\-* #,##0&quot; zł&quot;_-;_-* &quot;- zł&quot;_-;_-@_-"/>
    <numFmt numFmtId="178" formatCode="_-* #,##0\ _z_ł_-;\-* #,##0\ _z_ł_-;_-* &quot;-&quot;\ _z_ł_-;_-@_-"/>
    <numFmt numFmtId="179" formatCode="_-* #,##0\ _z_ł_-;\-* #,##0\ _z_ł_-;_-* &quot;- &quot;_z_ł_-;_-@_-"/>
    <numFmt numFmtId="180" formatCode="_-* #,##0.00\ _z_ł_-;\-* #,##0.00\ _z_ł_-;_-* &quot;-&quot;??\ _z_ł_-;_-@_-"/>
    <numFmt numFmtId="181" formatCode="_-* #,##0.00\ _z_ł_-;\-* #,##0.00\ _z_ł_-;_-* \-??\ _z_ł_-;_-@_-"/>
    <numFmt numFmtId="182" formatCode="_-* #,##0.00\ &quot;zł&quot;_-;\-* #,##0.00\ &quot;zł&quot;_-;_-* &quot;-&quot;??\ &quot;zł&quot;_-;_-@_-"/>
    <numFmt numFmtId="183" formatCode="_-* #,##0.00&quot; zł&quot;_-;\-* #,##0.00&quot; zł&quot;_-;_-* \-??&quot; zł&quot;_-;_-@_-"/>
    <numFmt numFmtId="184" formatCode="#,##0.0"/>
    <numFmt numFmtId="185" formatCode="0.0000"/>
    <numFmt numFmtId="186" formatCode="0.0"/>
    <numFmt numFmtId="187" formatCode="d/mm"/>
    <numFmt numFmtId="188" formatCode="##,###,##0.\-"/>
    <numFmt numFmtId="189" formatCode="_-* #,##0\ &quot;z³&quot;_-;\-* #,##0\ &quot;z³&quot;_-;_-* &quot;-&quot;\ &quot;z³&quot;_-;_-@_-"/>
    <numFmt numFmtId="190" formatCode="_-* #,##0.00\ &quot;z³&quot;_-;\-* #,##0.00\ &quot;z³&quot;_-;_-* &quot;-&quot;??\ &quot;z³&quot;_-;_-@_-"/>
    <numFmt numFmtId="191" formatCode="#,##0.00_ ;\-#,##0.00\ "/>
    <numFmt numFmtId="192" formatCode="[$-F800]dddd\,\ mmmm\ dd\,\ yyyy"/>
    <numFmt numFmtId="193" formatCode="#,##0.00_ ;[Red]\-#,##0.00\ "/>
  </numFmts>
  <fonts count="80">
    <font>
      <sz val="10"/>
      <name val="Arial"/>
      <family val="2"/>
    </font>
    <font>
      <sz val="11"/>
      <color theme="1"/>
      <name val="Calibri"/>
      <family val="2"/>
      <scheme val="minor"/>
    </font>
    <font>
      <sz val="10"/>
      <color indexed="8"/>
      <name val="Arial"/>
      <family val="2"/>
    </font>
    <font>
      <b/>
      <sz val="9"/>
      <color indexed="18"/>
      <name val="Arial"/>
      <family val="2"/>
    </font>
    <font>
      <sz val="10"/>
      <color indexed="8"/>
      <name val="Arial CE"/>
      <family val="2"/>
    </font>
    <font>
      <b/>
      <sz val="12"/>
      <color indexed="25"/>
      <name val="Arial"/>
      <family val="2"/>
    </font>
    <font>
      <sz val="8"/>
      <color indexed="17"/>
      <name val="Courier New"/>
      <family val="3"/>
    </font>
    <font>
      <sz val="10"/>
      <color indexed="53"/>
      <name val="Arial"/>
      <family val="2"/>
    </font>
    <font>
      <b/>
      <sz val="9"/>
      <name val="Arial"/>
      <family val="2"/>
    </font>
    <font>
      <sz val="9"/>
      <name val="Arial"/>
      <family val="2"/>
    </font>
    <font>
      <sz val="9"/>
      <color indexed="8"/>
      <name val="Arial"/>
      <family val="2"/>
    </font>
    <font>
      <b/>
      <sz val="10"/>
      <color indexed="56"/>
      <name val="Arial"/>
      <family val="2"/>
    </font>
    <font>
      <sz val="10"/>
      <color indexed="18"/>
      <name val="Arial"/>
      <family val="2"/>
    </font>
    <font>
      <sz val="9"/>
      <color indexed="8"/>
      <name val="Arial CE"/>
      <family val="2"/>
    </font>
    <font>
      <sz val="8"/>
      <color indexed="17"/>
      <name val="Arial"/>
      <family val="2"/>
    </font>
    <font>
      <sz val="9"/>
      <color indexed="18"/>
      <name val="Arial"/>
      <family val="2"/>
    </font>
    <font>
      <sz val="11"/>
      <color indexed="8"/>
      <name val="Arial"/>
      <family val="2"/>
    </font>
    <font>
      <b/>
      <sz val="11"/>
      <color indexed="8"/>
      <name val="Arial"/>
      <family val="2"/>
    </font>
    <font>
      <b/>
      <i/>
      <sz val="1"/>
      <color theme="0"/>
      <name val="Calibri"/>
      <family val="2"/>
      <scheme val="minor"/>
    </font>
    <font>
      <sz val="10"/>
      <name val="Arial CE"/>
      <family val="2"/>
    </font>
    <font>
      <i/>
      <sz val="8"/>
      <name val="Arial"/>
      <family val="2"/>
    </font>
    <font>
      <sz val="9"/>
      <name val="Arial CE"/>
      <family val="2"/>
    </font>
    <font>
      <b/>
      <sz val="10"/>
      <color indexed="18"/>
      <name val="Arial"/>
      <family val="2"/>
    </font>
    <font>
      <b/>
      <sz val="14"/>
      <color indexed="18"/>
      <name val="Arial"/>
      <family val="2"/>
    </font>
    <font>
      <b/>
      <i/>
      <sz val="10"/>
      <name val="Arial"/>
      <family val="2"/>
    </font>
    <font>
      <sz val="10"/>
      <name val="Helv"/>
      <family val="2"/>
    </font>
    <font>
      <b/>
      <sz val="9"/>
      <name val="Arial CE"/>
      <family val="2"/>
    </font>
    <font>
      <sz val="8"/>
      <color indexed="8"/>
      <name val=".HelveticaLightTTEE"/>
      <family val="2"/>
    </font>
    <font>
      <b/>
      <sz val="20"/>
      <name val="Arial"/>
      <family val="2"/>
    </font>
    <font>
      <b/>
      <sz val="10"/>
      <color indexed="8"/>
      <name val="Arial CE"/>
      <family val="2"/>
    </font>
    <font>
      <sz val="10"/>
      <name val="Arial Narrow CE"/>
      <family val="2"/>
    </font>
    <font>
      <sz val="8"/>
      <name val="MS Sans Serif"/>
      <family val="2"/>
    </font>
    <font>
      <sz val="10"/>
      <color theme="1"/>
      <name val="Arial"/>
      <family val="2"/>
    </font>
    <font>
      <sz val="10"/>
      <name val="CG Omega"/>
      <family val="2"/>
    </font>
    <font>
      <sz val="10"/>
      <name val="Times New Roman CE"/>
      <family val="1"/>
    </font>
    <font>
      <sz val="8"/>
      <name val="Arial CE"/>
      <family val="2"/>
    </font>
    <font>
      <b/>
      <sz val="8"/>
      <color indexed="8"/>
      <name val="Arial CE"/>
      <family val="2"/>
    </font>
    <font>
      <sz val="8"/>
      <name val="Arial"/>
      <family val="2"/>
    </font>
    <font>
      <b/>
      <sz val="8"/>
      <name val="Arial"/>
      <family val="2"/>
    </font>
    <font>
      <i/>
      <sz val="10"/>
      <name val="Comic Sans MS"/>
      <family val="4"/>
    </font>
    <font>
      <sz val="12"/>
      <name val="Times New Roman"/>
      <family val="1"/>
    </font>
    <font>
      <b/>
      <i/>
      <sz val="10"/>
      <name val="Helv_ecma"/>
      <family val="2"/>
    </font>
    <font>
      <sz val="12"/>
      <color rgb="FFFF0000"/>
      <name val="Arial"/>
      <family val="2"/>
    </font>
    <font>
      <sz val="9"/>
      <color theme="1"/>
      <name val="Arial"/>
      <family val="2"/>
    </font>
    <font>
      <b/>
      <sz val="12"/>
      <color theme="1"/>
      <name val="Arial"/>
      <family val="2"/>
    </font>
    <font>
      <b/>
      <sz val="14"/>
      <color rgb="FFFF0000"/>
      <name val="Arial"/>
      <family val="2"/>
    </font>
    <font>
      <b/>
      <sz val="12"/>
      <color rgb="FFFF0000"/>
      <name val="Arial"/>
      <family val="2"/>
    </font>
    <font>
      <b/>
      <sz val="12"/>
      <color rgb="FF000080"/>
      <name val="Arial"/>
      <family val="2"/>
    </font>
    <font>
      <b/>
      <sz val="12"/>
      <color rgb="FF000080"/>
      <name val="Arial CE"/>
      <family val="2"/>
    </font>
    <font>
      <sz val="10"/>
      <color rgb="FF000080"/>
      <name val="Arial"/>
      <family val="2"/>
    </font>
    <font>
      <b/>
      <sz val="11"/>
      <color rgb="FF000080"/>
      <name val="Arial"/>
      <family val="2"/>
    </font>
    <font>
      <sz val="11"/>
      <color rgb="FF000080"/>
      <name val="Arial"/>
      <family val="2"/>
    </font>
    <font>
      <sz val="12"/>
      <color rgb="FF000080"/>
      <name val="Arial"/>
      <family val="2"/>
    </font>
    <font>
      <b/>
      <sz val="10"/>
      <color rgb="FF000080"/>
      <name val="Arial"/>
      <family val="2"/>
    </font>
    <font>
      <b/>
      <sz val="9"/>
      <color theme="1"/>
      <name val="Arial"/>
      <family val="2"/>
    </font>
    <font>
      <sz val="10"/>
      <color rgb="FF000080"/>
      <name val="Arial CE"/>
      <family val="2"/>
    </font>
    <font>
      <b/>
      <sz val="9"/>
      <color rgb="FF000080"/>
      <name val="Arial"/>
      <family val="2"/>
    </font>
    <font>
      <sz val="12"/>
      <color rgb="FF000080"/>
      <name val="Arial CE"/>
      <family val="2"/>
    </font>
    <font>
      <b/>
      <sz val="10"/>
      <color indexed="62"/>
      <name val="Arial"/>
      <family val="2"/>
    </font>
    <font>
      <b/>
      <sz val="9"/>
      <color indexed="8"/>
      <name val="Arial"/>
      <family val="2"/>
    </font>
    <font>
      <sz val="11"/>
      <color rgb="FF000080"/>
      <name val="Arial CE"/>
      <family val="2"/>
    </font>
    <font>
      <sz val="11"/>
      <color indexed="8"/>
      <name val="Calibri"/>
      <family val="2"/>
    </font>
    <font>
      <sz val="8"/>
      <name val="Trebuchet MS"/>
      <family val="2"/>
    </font>
    <font>
      <sz val="12"/>
      <name val="Arial CE"/>
      <family val="2"/>
    </font>
    <font>
      <b/>
      <sz val="19"/>
      <color indexed="61"/>
      <name val="Arial"/>
      <family val="2"/>
    </font>
    <font>
      <b/>
      <sz val="16"/>
      <color indexed="18"/>
      <name val="Arial"/>
      <family val="2"/>
    </font>
    <font>
      <b/>
      <sz val="14"/>
      <color rgb="FF000080"/>
      <name val="Arial CE"/>
      <family val="2"/>
    </font>
    <font>
      <b/>
      <sz val="14"/>
      <color rgb="FF000080"/>
      <name val="Arial"/>
      <family val="2"/>
    </font>
    <font>
      <b/>
      <sz val="11"/>
      <color theme="1"/>
      <name val="Arial"/>
      <family val="2"/>
    </font>
    <font>
      <b/>
      <sz val="11"/>
      <color rgb="FFFF0000"/>
      <name val="Arial"/>
      <family val="2"/>
    </font>
    <font>
      <b/>
      <sz val="12"/>
      <name val="Arial CE"/>
      <family val="2"/>
    </font>
    <font>
      <b/>
      <sz val="14"/>
      <name val="Arial CE"/>
      <family val="2"/>
    </font>
    <font>
      <b/>
      <sz val="10"/>
      <name val="Arial CE"/>
      <family val="2"/>
    </font>
    <font>
      <i/>
      <sz val="9"/>
      <color indexed="8"/>
      <name val="Arial"/>
      <family val="2"/>
    </font>
    <font>
      <b/>
      <i/>
      <sz val="8"/>
      <name val="Arial"/>
      <family val="2"/>
    </font>
    <font>
      <strike/>
      <sz val="9"/>
      <name val="Arial"/>
      <family val="2"/>
    </font>
    <font>
      <sz val="9"/>
      <color rgb="FFFF0000"/>
      <name val="Arial"/>
      <family val="2"/>
    </font>
    <font>
      <b/>
      <sz val="9"/>
      <color rgb="FFFF0000"/>
      <name val="Arial CE"/>
      <family val="2"/>
    </font>
    <font>
      <b/>
      <sz val="9"/>
      <color rgb="FFFF0000"/>
      <name val="Arial"/>
      <family val="2"/>
    </font>
    <font>
      <b/>
      <sz val="11"/>
      <color rgb="FFFF0000"/>
      <name val="Calibri"/>
      <family val="2"/>
    </font>
  </fonts>
  <fills count="10">
    <fill>
      <patternFill/>
    </fill>
    <fill>
      <patternFill patternType="gray125"/>
    </fill>
    <fill>
      <patternFill patternType="solid">
        <fgColor indexed="9"/>
        <bgColor indexed="64"/>
      </patternFill>
    </fill>
    <fill>
      <patternFill patternType="solid">
        <fgColor indexed="26"/>
        <bgColor indexed="64"/>
      </patternFill>
    </fill>
    <fill>
      <patternFill patternType="gray0625"/>
    </fill>
    <fill>
      <patternFill patternType="solid">
        <fgColor theme="0" tint="-0.1499900072813034"/>
        <bgColor indexed="64"/>
      </patternFill>
    </fill>
    <fill>
      <patternFill patternType="solid">
        <fgColor theme="0" tint="-0.04997999966144562"/>
        <bgColor indexed="64"/>
      </patternFill>
    </fill>
    <fill>
      <patternFill patternType="solid">
        <fgColor rgb="FFFF0000"/>
        <bgColor indexed="64"/>
      </patternFill>
    </fill>
    <fill>
      <patternFill patternType="solid">
        <fgColor theme="3" tint="0.7999799847602844"/>
        <bgColor indexed="64"/>
      </patternFill>
    </fill>
    <fill>
      <patternFill patternType="solid">
        <fgColor theme="8" tint="0.5999900102615356"/>
        <bgColor indexed="64"/>
      </patternFill>
    </fill>
  </fills>
  <borders count="28">
    <border>
      <left/>
      <right/>
      <top/>
      <bottom/>
      <diagonal/>
    </border>
    <border>
      <left style="hair"/>
      <right style="hair"/>
      <top style="hair"/>
      <bottom style="hair"/>
    </border>
    <border>
      <left style="hair"/>
      <right style="hair"/>
      <top style="double"/>
      <bottom style="double"/>
    </border>
    <border>
      <left/>
      <right/>
      <top/>
      <bottom style="hair"/>
    </border>
    <border>
      <left style="thin">
        <color indexed="8"/>
      </left>
      <right style="thin">
        <color indexed="8"/>
      </right>
      <top style="thin">
        <color indexed="8"/>
      </top>
      <bottom style="thin">
        <color indexed="8"/>
      </bottom>
    </border>
    <border>
      <left style="thin">
        <color indexed="8"/>
      </left>
      <right style="thin">
        <color indexed="8"/>
      </right>
      <top/>
      <bottom style="medium">
        <color indexed="8"/>
      </bottom>
    </border>
    <border>
      <left/>
      <right/>
      <top style="thin">
        <color indexed="55"/>
      </top>
      <bottom/>
    </border>
    <border>
      <left style="thin"/>
      <right style="thin"/>
      <top style="thin"/>
      <bottom style="thin"/>
    </border>
    <border>
      <left/>
      <right/>
      <top/>
      <bottom style="medium"/>
    </border>
    <border>
      <left style="hair">
        <color indexed="8"/>
      </left>
      <right style="hair">
        <color indexed="8"/>
      </right>
      <top style="hair">
        <color indexed="8"/>
      </top>
      <bottom style="hair">
        <color indexed="8"/>
      </bottom>
    </border>
    <border>
      <left/>
      <right/>
      <top style="medium"/>
      <bottom/>
    </border>
    <border>
      <left style="thin"/>
      <right/>
      <top style="thin"/>
      <bottom style="thin"/>
    </border>
    <border>
      <left/>
      <right/>
      <top style="thin"/>
      <bottom style="thin"/>
    </border>
    <border>
      <left/>
      <right style="thin"/>
      <top style="thin"/>
      <bottom style="thin"/>
    </border>
    <border>
      <left style="hair"/>
      <right style="hair"/>
      <top style="hair"/>
      <bottom/>
    </border>
    <border>
      <left style="hair"/>
      <right style="hair"/>
      <top/>
      <bottom/>
    </border>
    <border>
      <left style="hair"/>
      <right style="hair"/>
      <top/>
      <bottom style="hair"/>
    </border>
    <border>
      <left/>
      <right/>
      <top style="hair"/>
      <bottom/>
    </border>
    <border>
      <left style="hair">
        <color indexed="8"/>
      </left>
      <right style="hair">
        <color indexed="8"/>
      </right>
      <top style="hair">
        <color indexed="8"/>
      </top>
      <bottom/>
    </border>
    <border>
      <left style="hair">
        <color indexed="8"/>
      </left>
      <right style="hair">
        <color indexed="8"/>
      </right>
      <top style="hair"/>
      <bottom style="hair"/>
    </border>
    <border>
      <left style="hair"/>
      <right/>
      <top style="hair"/>
      <bottom style="hair"/>
    </border>
    <border>
      <left style="thin"/>
      <right/>
      <top/>
      <bottom/>
    </border>
    <border>
      <left style="hair">
        <color indexed="8"/>
      </left>
      <right style="hair">
        <color indexed="8"/>
      </right>
      <top/>
      <bottom style="hair">
        <color indexed="8"/>
      </bottom>
    </border>
    <border>
      <left style="hair"/>
      <right style="hair"/>
      <top style="hair"/>
      <bottom style="hair">
        <color indexed="8"/>
      </bottom>
    </border>
    <border>
      <left style="hair">
        <color indexed="8"/>
      </left>
      <right style="hair">
        <color indexed="8"/>
      </right>
      <top style="hair">
        <color indexed="8"/>
      </top>
      <bottom style="hair"/>
    </border>
    <border>
      <left style="hair"/>
      <right style="hair">
        <color indexed="8"/>
      </right>
      <top style="hair"/>
      <bottom style="hair"/>
    </border>
    <border>
      <left style="hair">
        <color indexed="8"/>
      </left>
      <right style="hair">
        <color indexed="8"/>
      </right>
      <top/>
      <bottom/>
    </border>
    <border>
      <left/>
      <right/>
      <top/>
      <bottom style="hair">
        <color indexed="8"/>
      </bottom>
    </border>
  </borders>
  <cellStyleXfs count="2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174" fontId="0" fillId="2" borderId="1">
      <alignment horizontal="right"/>
      <protection hidden="1"/>
    </xf>
    <xf numFmtId="0" fontId="24" fillId="0" borderId="2">
      <alignment horizontal="center"/>
      <protection hidden="1"/>
    </xf>
    <xf numFmtId="175" fontId="0" fillId="0" borderId="1">
      <alignment/>
      <protection hidden="1"/>
    </xf>
    <xf numFmtId="0" fontId="19" fillId="2" borderId="1">
      <alignment horizontal="center"/>
      <protection/>
    </xf>
    <xf numFmtId="174" fontId="0" fillId="3" borderId="1">
      <alignment horizontal="right"/>
      <protection locked="0"/>
    </xf>
    <xf numFmtId="175" fontId="0" fillId="3" borderId="1">
      <alignment/>
      <protection locked="0"/>
    </xf>
    <xf numFmtId="1" fontId="0" fillId="3" borderId="1">
      <alignment horizontal="center"/>
      <protection locked="0"/>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176" fontId="0" fillId="0" borderId="0" applyFont="0" applyFill="0" applyBorder="0" applyAlignment="0" applyProtection="0"/>
    <xf numFmtId="176" fontId="0" fillId="0" borderId="0" applyFont="0" applyFill="0" applyBorder="0" applyAlignment="0" applyProtection="0"/>
    <xf numFmtId="177" fontId="0" fillId="0" borderId="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176" fontId="0" fillId="0" borderId="0" applyFont="0" applyFill="0" applyBorder="0" applyAlignment="0" applyProtection="0"/>
    <xf numFmtId="0" fontId="25" fillId="0" borderId="0">
      <alignment/>
      <protection/>
    </xf>
    <xf numFmtId="0" fontId="25" fillId="0" borderId="0">
      <alignment/>
      <protection/>
    </xf>
    <xf numFmtId="0" fontId="0" fillId="0" borderId="0">
      <alignment/>
      <protection/>
    </xf>
    <xf numFmtId="178" fontId="0" fillId="0" borderId="0" applyFont="0" applyFill="0" applyBorder="0" applyAlignment="0" applyProtection="0"/>
    <xf numFmtId="179" fontId="0" fillId="0" borderId="0" applyFill="0" applyBorder="0" applyAlignment="0" applyProtection="0"/>
    <xf numFmtId="180" fontId="0" fillId="0" borderId="0" applyFont="0" applyFill="0" applyBorder="0" applyAlignment="0" applyProtection="0"/>
    <xf numFmtId="181" fontId="0" fillId="0" borderId="0" applyFill="0" applyBorder="0" applyAlignment="0" applyProtection="0"/>
    <xf numFmtId="182" fontId="0" fillId="0" borderId="0" applyFont="0" applyFill="0" applyBorder="0" applyAlignment="0" applyProtection="0"/>
    <xf numFmtId="183" fontId="0" fillId="0" borderId="0" applyFill="0" applyBorder="0" applyAlignment="0" applyProtection="0"/>
    <xf numFmtId="0" fontId="0" fillId="0" borderId="0">
      <alignment/>
      <protection/>
    </xf>
    <xf numFmtId="0" fontId="0" fillId="0" borderId="0">
      <alignment/>
      <protection/>
    </xf>
    <xf numFmtId="178" fontId="0" fillId="0" borderId="0" applyFont="0" applyFill="0" applyBorder="0" applyAlignment="0" applyProtection="0"/>
    <xf numFmtId="179" fontId="0" fillId="0" borderId="0" applyFill="0" applyBorder="0" applyAlignment="0" applyProtection="0"/>
    <xf numFmtId="180" fontId="0" fillId="0" borderId="0" applyFont="0" applyFill="0" applyBorder="0" applyAlignment="0" applyProtection="0"/>
    <xf numFmtId="181" fontId="0" fillId="0" borderId="0" applyFill="0" applyBorder="0" applyAlignment="0" applyProtection="0"/>
    <xf numFmtId="182" fontId="0" fillId="0" borderId="0" applyFont="0" applyFill="0" applyBorder="0" applyAlignment="0" applyProtection="0"/>
    <xf numFmtId="183" fontId="0" fillId="0" borderId="0" applyFill="0" applyBorder="0" applyAlignment="0" applyProtection="0"/>
    <xf numFmtId="0" fontId="0" fillId="0" borderId="0">
      <alignment/>
      <protection/>
    </xf>
    <xf numFmtId="184" fontId="21" fillId="0" borderId="0">
      <alignment/>
      <protection/>
    </xf>
    <xf numFmtId="4" fontId="21" fillId="0" borderId="0" applyBorder="0">
      <alignment/>
      <protection/>
    </xf>
    <xf numFmtId="0" fontId="21" fillId="0" borderId="0">
      <alignment horizontal="right" wrapText="1"/>
      <protection/>
    </xf>
    <xf numFmtId="185" fontId="19" fillId="0" borderId="0">
      <alignment/>
      <protection/>
    </xf>
    <xf numFmtId="175" fontId="21" fillId="0" borderId="0" applyFont="0" applyFill="0" applyBorder="0">
      <alignment horizontal="right" vertical="center"/>
      <protection/>
    </xf>
    <xf numFmtId="3" fontId="19" fillId="0" borderId="0">
      <alignment/>
      <protection/>
    </xf>
    <xf numFmtId="186" fontId="19" fillId="0" borderId="0">
      <alignment/>
      <protection/>
    </xf>
    <xf numFmtId="178" fontId="19" fillId="0" borderId="0" applyFont="0" applyFill="0" applyBorder="0" applyAlignment="0" applyProtection="0"/>
    <xf numFmtId="180" fontId="19" fillId="0" borderId="0" applyFont="0" applyFill="0" applyBorder="0" applyAlignment="0" applyProtection="0"/>
    <xf numFmtId="0" fontId="26" fillId="0" borderId="0">
      <alignment horizontal="center" vertical="center" wrapText="1"/>
      <protection/>
    </xf>
    <xf numFmtId="0" fontId="27" fillId="0" borderId="3" applyNumberFormat="0" applyFont="0" applyFill="0" applyProtection="0">
      <alignment/>
    </xf>
    <xf numFmtId="44" fontId="19" fillId="0" borderId="0" applyFont="0" applyFill="0" applyBorder="0" applyAlignment="0" applyProtection="0"/>
    <xf numFmtId="0" fontId="28" fillId="0" borderId="0">
      <alignment horizontal="left"/>
      <protection/>
    </xf>
    <xf numFmtId="0" fontId="29" fillId="0" borderId="4">
      <alignment horizontal="justify" vertical="center" wrapText="1"/>
      <protection locked="0"/>
    </xf>
    <xf numFmtId="0" fontId="0" fillId="0" borderId="0">
      <alignment/>
      <protection/>
    </xf>
    <xf numFmtId="0" fontId="1" fillId="0" borderId="0">
      <alignment/>
      <protection/>
    </xf>
    <xf numFmtId="49" fontId="30" fillId="0" borderId="0">
      <alignment/>
      <protection/>
    </xf>
    <xf numFmtId="0" fontId="19" fillId="0" borderId="0">
      <alignment/>
      <protection/>
    </xf>
    <xf numFmtId="0" fontId="19" fillId="0" borderId="0">
      <alignment/>
      <protection/>
    </xf>
    <xf numFmtId="49" fontId="30"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9"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1" fillId="0" borderId="0">
      <alignment/>
      <protection locked="0"/>
    </xf>
    <xf numFmtId="0" fontId="1" fillId="0" borderId="0">
      <alignment/>
      <protection/>
    </xf>
    <xf numFmtId="0" fontId="1" fillId="0" borderId="0">
      <alignment/>
      <protection/>
    </xf>
    <xf numFmtId="0" fontId="1" fillId="0" borderId="0">
      <alignment/>
      <protection/>
    </xf>
    <xf numFmtId="0" fontId="32" fillId="0" borderId="0">
      <alignment/>
      <protection/>
    </xf>
    <xf numFmtId="0" fontId="19" fillId="0" borderId="0">
      <alignment/>
      <protection/>
    </xf>
    <xf numFmtId="0" fontId="0" fillId="0" borderId="0">
      <alignment/>
      <protection/>
    </xf>
    <xf numFmtId="0" fontId="33" fillId="0" borderId="0">
      <alignment/>
      <protection/>
    </xf>
    <xf numFmtId="0" fontId="32" fillId="0" borderId="0">
      <alignment/>
      <protection/>
    </xf>
    <xf numFmtId="0" fontId="34"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35" fillId="0" borderId="5">
      <alignment horizontal="center" vertical="center" wrapText="1"/>
      <protection/>
    </xf>
    <xf numFmtId="0" fontId="29" fillId="0" borderId="6" applyNumberFormat="0" applyFont="0" applyFill="0" applyAlignment="0" applyProtection="0"/>
    <xf numFmtId="0" fontId="36" fillId="0" borderId="4">
      <alignment horizontal="justify" vertical="center" wrapText="1"/>
      <protection locked="0"/>
    </xf>
    <xf numFmtId="187" fontId="19" fillId="0" borderId="0">
      <alignment horizontal="center" vertical="center"/>
      <protection/>
    </xf>
    <xf numFmtId="9" fontId="0" fillId="0" borderId="0" applyFont="0" applyFill="0" applyBorder="0" applyAlignment="0" applyProtection="0"/>
    <xf numFmtId="0" fontId="37" fillId="0" borderId="4">
      <alignment horizontal="left" vertical="center" wrapText="1" indent="1"/>
      <protection/>
    </xf>
    <xf numFmtId="0" fontId="38" fillId="0" borderId="7">
      <alignment horizontal="left" vertical="center" wrapText="1"/>
      <protection/>
    </xf>
    <xf numFmtId="1" fontId="19" fillId="0" borderId="0">
      <alignment horizontal="center" vertical="center"/>
      <protection locked="0"/>
    </xf>
    <xf numFmtId="0" fontId="39" fillId="0" borderId="0">
      <alignment/>
      <protection/>
    </xf>
    <xf numFmtId="0" fontId="19" fillId="0" borderId="0">
      <alignment/>
      <protection/>
    </xf>
    <xf numFmtId="0" fontId="25" fillId="0" borderId="0">
      <alignment/>
      <protection/>
    </xf>
    <xf numFmtId="0" fontId="25" fillId="0" borderId="0">
      <alignment/>
      <protection/>
    </xf>
    <xf numFmtId="0" fontId="40" fillId="0" borderId="0">
      <alignment/>
      <protection/>
    </xf>
    <xf numFmtId="0" fontId="41" fillId="4" borderId="0" applyNumberFormat="0" applyBorder="0" applyProtection="0">
      <alignment/>
    </xf>
    <xf numFmtId="49" fontId="19" fillId="0" borderId="0" applyFill="0" applyProtection="0">
      <alignment/>
    </xf>
    <xf numFmtId="0" fontId="19" fillId="0" borderId="7">
      <alignment horizontal="center" vertical="center"/>
      <protection locked="0"/>
    </xf>
    <xf numFmtId="176" fontId="19" fillId="0" borderId="0" applyFont="0" applyFill="0" applyBorder="0" applyAlignment="0" applyProtection="0"/>
    <xf numFmtId="182" fontId="19" fillId="0" borderId="0" applyFont="0" applyFill="0" applyBorder="0" applyAlignment="0" applyProtection="0"/>
    <xf numFmtId="189" fontId="19" fillId="0" borderId="0" applyFont="0" applyFill="0" applyBorder="0" applyAlignment="0" applyProtection="0"/>
    <xf numFmtId="190" fontId="19" fillId="0" borderId="0" applyFont="0" applyFill="0" applyBorder="0" applyAlignment="0" applyProtection="0"/>
    <xf numFmtId="0" fontId="43" fillId="0" borderId="0">
      <alignment/>
      <protection/>
    </xf>
    <xf numFmtId="0" fontId="19" fillId="0" borderId="0">
      <alignment/>
      <protection/>
    </xf>
    <xf numFmtId="0" fontId="6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9" fillId="0" borderId="0">
      <alignment/>
      <protection/>
    </xf>
    <xf numFmtId="0" fontId="19" fillId="0" borderId="0">
      <alignment/>
      <protection/>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0" fillId="0" borderId="0">
      <alignment/>
      <protection/>
    </xf>
    <xf numFmtId="175" fontId="19" fillId="0" borderId="0">
      <alignment vertical="center"/>
      <protection/>
    </xf>
    <xf numFmtId="187" fontId="19" fillId="0" borderId="0">
      <alignment horizontal="center"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543">
    <xf numFmtId="0" fontId="0" fillId="0" borderId="0" xfId="0"/>
    <xf numFmtId="164" fontId="2" fillId="0" borderId="0" xfId="0" applyNumberFormat="1" applyFont="1" applyAlignment="1">
      <alignment horizontal="right" vertical="top"/>
    </xf>
    <xf numFmtId="49" fontId="3" fillId="0" borderId="0" xfId="0" applyNumberFormat="1" applyFont="1" applyAlignment="1">
      <alignment horizontal="right"/>
    </xf>
    <xf numFmtId="49" fontId="2" fillId="0" borderId="0" xfId="0" applyNumberFormat="1" applyFont="1" applyAlignment="1">
      <alignment horizontal="left" vertical="top"/>
    </xf>
    <xf numFmtId="49" fontId="2" fillId="0" borderId="0" xfId="0" applyNumberFormat="1" applyFont="1" applyAlignment="1">
      <alignment horizontal="center" vertical="top"/>
    </xf>
    <xf numFmtId="49" fontId="2" fillId="0" borderId="0" xfId="0" applyNumberFormat="1" applyFont="1" applyAlignment="1">
      <alignment horizontal="left" vertical="top" wrapText="1"/>
    </xf>
    <xf numFmtId="49" fontId="3" fillId="0" borderId="0" xfId="0" applyNumberFormat="1" applyFont="1" applyAlignment="1">
      <alignment horizontal="center"/>
    </xf>
    <xf numFmtId="165" fontId="4" fillId="0" borderId="0" xfId="0" applyNumberFormat="1" applyFont="1" applyFill="1" applyBorder="1" applyAlignment="1">
      <alignment horizontal="right" vertical="top"/>
    </xf>
    <xf numFmtId="166" fontId="2" fillId="0" borderId="0" xfId="0" applyNumberFormat="1" applyFont="1" applyAlignment="1">
      <alignment horizontal="right" vertical="top"/>
    </xf>
    <xf numFmtId="167" fontId="2" fillId="0" borderId="0" xfId="0" applyNumberFormat="1" applyFont="1" applyAlignment="1">
      <alignment horizontal="right" vertical="top"/>
    </xf>
    <xf numFmtId="168" fontId="2" fillId="0" borderId="0" xfId="0" applyNumberFormat="1" applyFont="1" applyAlignment="1">
      <alignment horizontal="right" vertical="top"/>
    </xf>
    <xf numFmtId="49" fontId="8" fillId="0" borderId="0" xfId="0" applyNumberFormat="1" applyFont="1" applyAlignment="1">
      <alignment/>
    </xf>
    <xf numFmtId="0" fontId="12" fillId="0" borderId="0" xfId="0" applyFont="1"/>
    <xf numFmtId="49" fontId="3" fillId="0" borderId="8" xfId="0" applyNumberFormat="1" applyFont="1" applyBorder="1" applyAlignment="1">
      <alignment horizontal="center"/>
    </xf>
    <xf numFmtId="49" fontId="3" fillId="0" borderId="0" xfId="0" applyNumberFormat="1" applyFont="1" applyAlignment="1">
      <alignment horizontal="left"/>
    </xf>
    <xf numFmtId="0" fontId="3" fillId="0" borderId="0" xfId="0" applyNumberFormat="1" applyFont="1" applyAlignment="1">
      <alignment horizontal="left" wrapText="1"/>
    </xf>
    <xf numFmtId="165" fontId="3" fillId="0" borderId="0" xfId="0" applyNumberFormat="1" applyFont="1" applyFill="1" applyBorder="1" applyAlignment="1">
      <alignment/>
    </xf>
    <xf numFmtId="165" fontId="13" fillId="0" borderId="1" xfId="0" applyNumberFormat="1" applyFont="1" applyFill="1" applyBorder="1" applyAlignment="1">
      <alignment horizontal="right" vertical="top"/>
    </xf>
    <xf numFmtId="165" fontId="6" fillId="0" borderId="0" xfId="0" applyNumberFormat="1" applyFont="1" applyFill="1" applyBorder="1" applyAlignment="1">
      <alignment horizontal="right" vertical="top"/>
    </xf>
    <xf numFmtId="165" fontId="6" fillId="0" borderId="0" xfId="0" applyNumberFormat="1" applyFont="1" applyFill="1" applyBorder="1" applyAlignment="1">
      <alignment horizontal="left" vertical="top" wrapText="1"/>
    </xf>
    <xf numFmtId="0" fontId="11" fillId="0" borderId="0" xfId="0" applyFont="1" applyAlignment="1">
      <alignment horizontal="left"/>
    </xf>
    <xf numFmtId="49" fontId="3" fillId="0" borderId="0" xfId="0" applyNumberFormat="1" applyFont="1" applyBorder="1" applyAlignment="1">
      <alignment horizontal="left"/>
    </xf>
    <xf numFmtId="49" fontId="3" fillId="0" borderId="0" xfId="0" applyNumberFormat="1" applyFont="1" applyBorder="1" applyAlignment="1">
      <alignment horizontal="right"/>
    </xf>
    <xf numFmtId="0" fontId="18" fillId="0" borderId="0" xfId="0" applyFont="1" applyAlignment="1">
      <alignment horizontal="center" vertical="center"/>
    </xf>
    <xf numFmtId="164" fontId="18"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applyAlignment="1">
      <alignment horizontal="center" vertical="center" wrapText="1"/>
    </xf>
    <xf numFmtId="165" fontId="18" fillId="0" borderId="0" xfId="0" applyNumberFormat="1" applyFont="1" applyFill="1" applyBorder="1" applyAlignment="1">
      <alignment horizontal="center" vertical="center"/>
    </xf>
    <xf numFmtId="166" fontId="18" fillId="0" borderId="0" xfId="0" applyNumberFormat="1" applyFont="1" applyAlignment="1">
      <alignment horizontal="center" vertical="center"/>
    </xf>
    <xf numFmtId="167" fontId="18" fillId="0" borderId="0" xfId="0" applyNumberFormat="1" applyFont="1" applyAlignment="1">
      <alignment horizontal="center" vertical="center"/>
    </xf>
    <xf numFmtId="168" fontId="18" fillId="0" borderId="0" xfId="0" applyNumberFormat="1" applyFont="1" applyAlignment="1">
      <alignment horizontal="center" vertical="center"/>
    </xf>
    <xf numFmtId="0" fontId="3" fillId="0" borderId="8" xfId="0" applyNumberFormat="1" applyFont="1" applyBorder="1" applyAlignment="1">
      <alignment horizontal="center"/>
    </xf>
    <xf numFmtId="49" fontId="3" fillId="0" borderId="8" xfId="0" applyNumberFormat="1" applyFont="1" applyBorder="1" applyAlignment="1">
      <alignment horizontal="center"/>
    </xf>
    <xf numFmtId="0" fontId="9" fillId="0" borderId="0" xfId="0" applyFont="1" applyFill="1"/>
    <xf numFmtId="171" fontId="20" fillId="0" borderId="0" xfId="20" applyNumberFormat="1" applyFont="1" applyFill="1" applyAlignment="1">
      <alignment/>
      <protection/>
    </xf>
    <xf numFmtId="49" fontId="20" fillId="0" borderId="0" xfId="20" applyNumberFormat="1" applyFont="1" applyFill="1" applyAlignment="1">
      <alignment horizontal="left"/>
      <protection/>
    </xf>
    <xf numFmtId="49" fontId="20" fillId="0" borderId="0" xfId="20" applyNumberFormat="1" applyFont="1" applyFill="1" applyAlignment="1">
      <alignment/>
      <protection/>
    </xf>
    <xf numFmtId="170" fontId="20" fillId="0" borderId="0" xfId="20" applyNumberFormat="1" applyFont="1" applyFill="1" applyBorder="1" applyAlignment="1">
      <alignment horizontal="center"/>
      <protection/>
    </xf>
    <xf numFmtId="172" fontId="20" fillId="0" borderId="0" xfId="20" applyNumberFormat="1" applyFont="1" applyFill="1" applyAlignment="1">
      <alignment/>
      <protection/>
    </xf>
    <xf numFmtId="173" fontId="20" fillId="0" borderId="0" xfId="20" applyNumberFormat="1" applyFont="1" applyFill="1" applyAlignment="1">
      <alignment/>
      <protection/>
    </xf>
    <xf numFmtId="0" fontId="0" fillId="0" borderId="0" xfId="0" applyFill="1"/>
    <xf numFmtId="171" fontId="10" fillId="0" borderId="9" xfId="20" applyNumberFormat="1" applyFont="1" applyFill="1" applyBorder="1" applyAlignment="1">
      <alignment horizontal="right" vertical="top"/>
      <protection/>
    </xf>
    <xf numFmtId="49" fontId="10" fillId="0" borderId="9" xfId="20" applyNumberFormat="1" applyFont="1" applyFill="1" applyBorder="1" applyAlignment="1">
      <alignment horizontal="left" vertical="top"/>
      <protection/>
    </xf>
    <xf numFmtId="0" fontId="10" fillId="0" borderId="9" xfId="20" applyNumberFormat="1" applyFont="1" applyFill="1" applyBorder="1" applyAlignment="1">
      <alignment horizontal="left" vertical="top" wrapText="1"/>
      <protection/>
    </xf>
    <xf numFmtId="170" fontId="13" fillId="0" borderId="9" xfId="20" applyNumberFormat="1" applyFont="1" applyFill="1" applyBorder="1" applyAlignment="1">
      <alignment horizontal="center" vertical="top"/>
      <protection/>
    </xf>
    <xf numFmtId="172" fontId="10" fillId="0" borderId="9" xfId="20" applyNumberFormat="1" applyFont="1" applyFill="1" applyBorder="1" applyAlignment="1">
      <alignment horizontal="right" vertical="top"/>
      <protection/>
    </xf>
    <xf numFmtId="49" fontId="9" fillId="0" borderId="9" xfId="20" applyNumberFormat="1" applyFont="1" applyFill="1" applyBorder="1" applyAlignment="1">
      <alignment horizontal="left" vertical="top"/>
      <protection/>
    </xf>
    <xf numFmtId="0" fontId="9" fillId="0" borderId="9" xfId="20" applyNumberFormat="1" applyFont="1" applyFill="1" applyBorder="1" applyAlignment="1">
      <alignment horizontal="left" vertical="top" wrapText="1"/>
      <protection/>
    </xf>
    <xf numFmtId="170" fontId="21" fillId="0" borderId="9" xfId="20" applyNumberFormat="1" applyFont="1" applyFill="1" applyBorder="1" applyAlignment="1">
      <alignment horizontal="center" vertical="top"/>
      <protection/>
    </xf>
    <xf numFmtId="165" fontId="21" fillId="0" borderId="1" xfId="0" applyNumberFormat="1" applyFont="1" applyFill="1" applyBorder="1" applyAlignment="1">
      <alignment horizontal="right" vertical="top"/>
    </xf>
    <xf numFmtId="165" fontId="13" fillId="0" borderId="1" xfId="21" applyNumberFormat="1" applyFont="1" applyFill="1" applyBorder="1" applyAlignment="1">
      <alignment horizontal="right" vertical="top"/>
      <protection/>
    </xf>
    <xf numFmtId="166" fontId="10" fillId="0" borderId="1" xfId="0" applyNumberFormat="1" applyFont="1" applyFill="1" applyBorder="1" applyAlignment="1">
      <alignment horizontal="right" vertical="top"/>
    </xf>
    <xf numFmtId="0" fontId="0" fillId="0" borderId="0" xfId="22" applyFill="1">
      <alignment/>
      <protection/>
    </xf>
    <xf numFmtId="49" fontId="10" fillId="0" borderId="1" xfId="0" applyNumberFormat="1" applyFont="1" applyFill="1" applyBorder="1" applyAlignment="1">
      <alignment horizontal="left" vertical="top"/>
    </xf>
    <xf numFmtId="0" fontId="10"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center" vertical="top"/>
    </xf>
    <xf numFmtId="0" fontId="9" fillId="0" borderId="0" xfId="22" applyFont="1" applyFill="1">
      <alignment/>
      <protection/>
    </xf>
    <xf numFmtId="49" fontId="10" fillId="0" borderId="1" xfId="22" applyNumberFormat="1" applyFont="1" applyFill="1" applyBorder="1" applyAlignment="1">
      <alignment horizontal="left" vertical="top"/>
      <protection/>
    </xf>
    <xf numFmtId="0" fontId="10" fillId="0" borderId="1" xfId="22" applyNumberFormat="1" applyFont="1" applyFill="1" applyBorder="1" applyAlignment="1">
      <alignment horizontal="left" vertical="top" wrapText="1"/>
      <protection/>
    </xf>
    <xf numFmtId="49" fontId="10" fillId="0" borderId="1" xfId="22" applyNumberFormat="1" applyFont="1" applyFill="1" applyBorder="1" applyAlignment="1">
      <alignment horizontal="center" vertical="top"/>
      <protection/>
    </xf>
    <xf numFmtId="165" fontId="13" fillId="0" borderId="1" xfId="23" applyNumberFormat="1" applyFont="1" applyFill="1" applyBorder="1" applyAlignment="1">
      <alignment horizontal="right" vertical="top"/>
      <protection/>
    </xf>
    <xf numFmtId="166" fontId="10" fillId="0" borderId="1" xfId="23" applyNumberFormat="1" applyFont="1" applyFill="1" applyBorder="1" applyAlignment="1">
      <alignment horizontal="right" vertical="top"/>
      <protection/>
    </xf>
    <xf numFmtId="164" fontId="3" fillId="0" borderId="0" xfId="0" applyNumberFormat="1" applyFont="1" applyFill="1" applyAlignment="1">
      <alignment/>
    </xf>
    <xf numFmtId="0" fontId="3" fillId="0" borderId="0" xfId="0" applyNumberFormat="1" applyFont="1" applyFill="1" applyAlignment="1">
      <alignment horizontal="left"/>
    </xf>
    <xf numFmtId="49" fontId="3" fillId="0" borderId="0" xfId="0" applyNumberFormat="1" applyFont="1" applyFill="1" applyAlignment="1">
      <alignment horizontal="center"/>
    </xf>
    <xf numFmtId="166" fontId="3" fillId="0" borderId="0" xfId="0" applyNumberFormat="1" applyFont="1" applyFill="1" applyAlignment="1">
      <alignment/>
    </xf>
    <xf numFmtId="168" fontId="3" fillId="0" borderId="0" xfId="0" applyNumberFormat="1" applyFont="1" applyFill="1" applyAlignment="1">
      <alignment/>
    </xf>
    <xf numFmtId="169" fontId="3" fillId="0" borderId="0" xfId="0" applyNumberFormat="1" applyFont="1" applyFill="1" applyAlignment="1">
      <alignment/>
    </xf>
    <xf numFmtId="0" fontId="3" fillId="0" borderId="0" xfId="0" applyFont="1" applyFill="1"/>
    <xf numFmtId="164" fontId="10" fillId="0" borderId="1" xfId="0" applyNumberFormat="1" applyFont="1" applyFill="1" applyBorder="1" applyAlignment="1">
      <alignment horizontal="right" vertical="top"/>
    </xf>
    <xf numFmtId="168" fontId="10" fillId="0" borderId="1" xfId="0" applyNumberFormat="1" applyFont="1" applyFill="1" applyBorder="1" applyAlignment="1">
      <alignment horizontal="right" vertical="top"/>
    </xf>
    <xf numFmtId="169" fontId="10" fillId="0" borderId="1" xfId="0" applyNumberFormat="1" applyFont="1" applyFill="1" applyBorder="1" applyAlignment="1">
      <alignment horizontal="right" vertical="top"/>
    </xf>
    <xf numFmtId="0" fontId="9" fillId="0" borderId="0" xfId="0" applyFont="1" applyFill="1"/>
    <xf numFmtId="164" fontId="6" fillId="0" borderId="0" xfId="0" applyNumberFormat="1" applyFont="1" applyFill="1" applyAlignment="1">
      <alignment horizontal="left" vertical="top" wrapText="1"/>
    </xf>
    <xf numFmtId="49" fontId="6" fillId="0" borderId="0" xfId="0" applyNumberFormat="1" applyFont="1" applyFill="1" applyAlignment="1">
      <alignment horizontal="left" vertical="top" wrapText="1"/>
    </xf>
    <xf numFmtId="0" fontId="6" fillId="0" borderId="0" xfId="0" applyNumberFormat="1" applyFont="1" applyFill="1" applyAlignment="1">
      <alignment horizontal="left" vertical="top" wrapText="1"/>
    </xf>
    <xf numFmtId="166" fontId="6" fillId="0" borderId="0" xfId="0" applyNumberFormat="1" applyFont="1" applyFill="1" applyAlignment="1">
      <alignment horizontal="left" vertical="top" wrapText="1"/>
    </xf>
    <xf numFmtId="168" fontId="6" fillId="0" borderId="0" xfId="0" applyNumberFormat="1" applyFont="1" applyFill="1" applyAlignment="1">
      <alignment horizontal="left" vertical="top" wrapText="1"/>
    </xf>
    <xf numFmtId="0" fontId="14" fillId="0" borderId="0" xfId="0" applyFont="1" applyFill="1" applyAlignment="1">
      <alignment horizontal="left" vertical="top" wrapText="1"/>
    </xf>
    <xf numFmtId="164" fontId="18" fillId="0" borderId="0" xfId="0" applyNumberFormat="1" applyFont="1" applyFill="1" applyAlignment="1">
      <alignment horizontal="center" vertical="center"/>
    </xf>
    <xf numFmtId="49" fontId="18" fillId="0" borderId="0" xfId="0" applyNumberFormat="1" applyFont="1" applyFill="1" applyAlignment="1">
      <alignment horizontal="center" vertical="center"/>
    </xf>
    <xf numFmtId="49" fontId="18" fillId="0" borderId="0" xfId="0" applyNumberFormat="1" applyFont="1" applyFill="1" applyAlignment="1">
      <alignment horizontal="center" vertical="center" wrapText="1"/>
    </xf>
    <xf numFmtId="166" fontId="18" fillId="0" borderId="0" xfId="0" applyNumberFormat="1" applyFont="1" applyFill="1" applyAlignment="1">
      <alignment horizontal="center" vertical="center"/>
    </xf>
    <xf numFmtId="167" fontId="18" fillId="0" borderId="0" xfId="0" applyNumberFormat="1" applyFont="1" applyFill="1" applyAlignment="1">
      <alignment horizontal="center" vertical="center"/>
    </xf>
    <xf numFmtId="168" fontId="18" fillId="0" borderId="0" xfId="0" applyNumberFormat="1" applyFont="1" applyFill="1" applyAlignment="1">
      <alignment horizontal="center" vertical="center"/>
    </xf>
    <xf numFmtId="0" fontId="18" fillId="0" borderId="0" xfId="0" applyFont="1" applyFill="1" applyAlignment="1">
      <alignment horizontal="center" vertical="center"/>
    </xf>
    <xf numFmtId="0" fontId="17" fillId="0" borderId="10" xfId="22" applyFont="1" applyBorder="1" applyAlignment="1">
      <alignment horizontal="left"/>
      <protection/>
    </xf>
    <xf numFmtId="0" fontId="16" fillId="0" borderId="0" xfId="22" applyFont="1">
      <alignment/>
      <protection/>
    </xf>
    <xf numFmtId="0" fontId="17" fillId="0" borderId="0" xfId="22" applyFont="1" applyAlignment="1">
      <alignment horizontal="left"/>
      <protection/>
    </xf>
    <xf numFmtId="0" fontId="3" fillId="0" borderId="8" xfId="0" applyNumberFormat="1" applyFont="1" applyBorder="1" applyAlignment="1">
      <alignment horizontal="center"/>
    </xf>
    <xf numFmtId="0" fontId="3" fillId="0" borderId="0" xfId="0" applyNumberFormat="1" applyFont="1" applyAlignment="1">
      <alignment horizontal="center" wrapText="1"/>
    </xf>
    <xf numFmtId="0" fontId="3" fillId="0" borderId="0" xfId="0" applyNumberFormat="1" applyFont="1" applyFill="1" applyAlignment="1">
      <alignment horizontal="center"/>
    </xf>
    <xf numFmtId="49" fontId="20" fillId="0" borderId="0" xfId="20" applyNumberFormat="1" applyFont="1" applyFill="1" applyAlignment="1">
      <alignment horizontal="center"/>
      <protection/>
    </xf>
    <xf numFmtId="0" fontId="10" fillId="0" borderId="1" xfId="0" applyNumberFormat="1" applyFont="1" applyFill="1" applyBorder="1" applyAlignment="1">
      <alignment horizontal="center" vertical="top" wrapText="1"/>
    </xf>
    <xf numFmtId="0" fontId="6" fillId="0" borderId="0" xfId="0" applyNumberFormat="1" applyFont="1" applyFill="1" applyAlignment="1">
      <alignment horizontal="center" vertical="top" wrapText="1"/>
    </xf>
    <xf numFmtId="0" fontId="10" fillId="0" borderId="9" xfId="20" applyNumberFormat="1" applyFont="1" applyFill="1" applyBorder="1" applyAlignment="1">
      <alignment horizontal="center" vertical="top" wrapText="1"/>
      <protection/>
    </xf>
    <xf numFmtId="0" fontId="9" fillId="0" borderId="9" xfId="20" applyNumberFormat="1" applyFont="1" applyFill="1" applyBorder="1" applyAlignment="1">
      <alignment horizontal="center" vertical="top" wrapText="1"/>
      <protection/>
    </xf>
    <xf numFmtId="0" fontId="42" fillId="0" borderId="9" xfId="20" applyNumberFormat="1" applyFont="1" applyFill="1" applyBorder="1" applyAlignment="1">
      <alignment horizontal="center" vertical="top" wrapText="1"/>
      <protection/>
    </xf>
    <xf numFmtId="0" fontId="10" fillId="0" borderId="1" xfId="22" applyNumberFormat="1" applyFont="1" applyFill="1" applyBorder="1" applyAlignment="1">
      <alignment horizontal="center" vertical="top" wrapText="1"/>
      <protection/>
    </xf>
    <xf numFmtId="49" fontId="2" fillId="0" borderId="0" xfId="0" applyNumberFormat="1" applyFont="1" applyAlignment="1">
      <alignment horizontal="center" vertical="top" wrapText="1"/>
    </xf>
    <xf numFmtId="49" fontId="10" fillId="0" borderId="1" xfId="0" applyNumberFormat="1" applyFont="1" applyFill="1" applyBorder="1" applyAlignment="1">
      <alignment horizontal="left" vertical="top" wrapText="1"/>
    </xf>
    <xf numFmtId="0" fontId="44" fillId="0" borderId="11" xfId="149" applyFont="1" applyBorder="1" applyAlignment="1">
      <alignment/>
      <protection/>
    </xf>
    <xf numFmtId="0" fontId="44" fillId="0" borderId="12" xfId="149" applyFont="1" applyBorder="1" applyAlignment="1">
      <alignment vertical="top"/>
      <protection/>
    </xf>
    <xf numFmtId="0" fontId="44" fillId="0" borderId="12" xfId="149" applyFont="1" applyBorder="1" applyAlignment="1">
      <alignment horizontal="center" vertical="top"/>
      <protection/>
    </xf>
    <xf numFmtId="167" fontId="44" fillId="0" borderId="12" xfId="149" applyNumberFormat="1" applyFont="1" applyBorder="1" applyAlignment="1">
      <alignment vertical="top"/>
      <protection/>
    </xf>
    <xf numFmtId="0" fontId="44" fillId="0" borderId="13" xfId="149" applyFont="1" applyBorder="1" applyAlignment="1">
      <alignment vertical="top"/>
      <protection/>
    </xf>
    <xf numFmtId="0" fontId="44" fillId="0" borderId="0" xfId="149" applyFont="1" applyAlignment="1">
      <alignment vertical="top"/>
      <protection/>
    </xf>
    <xf numFmtId="164" fontId="47" fillId="0" borderId="0" xfId="0" applyNumberFormat="1" applyFont="1" applyAlignment="1">
      <alignment/>
    </xf>
    <xf numFmtId="49" fontId="47" fillId="0" borderId="0" xfId="0" applyNumberFormat="1" applyFont="1" applyAlignment="1">
      <alignment/>
    </xf>
    <xf numFmtId="49" fontId="48" fillId="0" borderId="0" xfId="24" applyNumberFormat="1" applyFont="1" applyFill="1" applyAlignment="1">
      <alignment horizontal="left" indent="1"/>
      <protection/>
    </xf>
    <xf numFmtId="49" fontId="48" fillId="0" borderId="0" xfId="24" applyNumberFormat="1" applyFont="1" applyFill="1" applyAlignment="1">
      <alignment horizontal="center"/>
      <protection/>
    </xf>
    <xf numFmtId="165" fontId="47" fillId="0" borderId="0" xfId="0" applyNumberFormat="1" applyFont="1" applyFill="1" applyBorder="1" applyAlignment="1">
      <alignment/>
    </xf>
    <xf numFmtId="166" fontId="47" fillId="0" borderId="0" xfId="0" applyNumberFormat="1" applyFont="1" applyAlignment="1">
      <alignment/>
    </xf>
    <xf numFmtId="167" fontId="47" fillId="0" borderId="0" xfId="0" applyNumberFormat="1" applyFont="1" applyAlignment="1">
      <alignment/>
    </xf>
    <xf numFmtId="168" fontId="47" fillId="0" borderId="0" xfId="0" applyNumberFormat="1" applyFont="1" applyAlignment="1">
      <alignment/>
    </xf>
    <xf numFmtId="0" fontId="49" fillId="0" borderId="0" xfId="0" applyFont="1"/>
    <xf numFmtId="49" fontId="48" fillId="0" borderId="0" xfId="21" applyNumberFormat="1" applyFont="1" applyFill="1" applyAlignment="1">
      <alignment horizontal="left" indent="1"/>
      <protection/>
    </xf>
    <xf numFmtId="49" fontId="48" fillId="0" borderId="0" xfId="21" applyNumberFormat="1" applyFont="1" applyFill="1" applyAlignment="1">
      <alignment horizontal="center"/>
      <protection/>
    </xf>
    <xf numFmtId="164" fontId="50" fillId="0" borderId="0" xfId="0" applyNumberFormat="1" applyFont="1" applyAlignment="1">
      <alignment/>
    </xf>
    <xf numFmtId="0" fontId="50" fillId="0" borderId="0" xfId="0" applyNumberFormat="1" applyFont="1" applyAlignment="1">
      <alignment horizontal="left"/>
    </xf>
    <xf numFmtId="0" fontId="50" fillId="0" borderId="0" xfId="0" applyNumberFormat="1" applyFont="1" applyAlignment="1">
      <alignment horizontal="center"/>
    </xf>
    <xf numFmtId="49" fontId="50" fillId="0" borderId="0" xfId="0" applyNumberFormat="1" applyFont="1" applyAlignment="1">
      <alignment horizontal="center"/>
    </xf>
    <xf numFmtId="165" fontId="50" fillId="0" borderId="0" xfId="0" applyNumberFormat="1" applyFont="1" applyFill="1" applyBorder="1" applyAlignment="1">
      <alignment/>
    </xf>
    <xf numFmtId="166" fontId="50" fillId="0" borderId="0" xfId="0" applyNumberFormat="1" applyFont="1" applyAlignment="1">
      <alignment/>
    </xf>
    <xf numFmtId="168" fontId="50" fillId="0" borderId="0" xfId="0" applyNumberFormat="1" applyFont="1" applyAlignment="1">
      <alignment/>
    </xf>
    <xf numFmtId="169" fontId="50" fillId="0" borderId="0" xfId="0" applyNumberFormat="1" applyFont="1" applyAlignment="1">
      <alignment/>
    </xf>
    <xf numFmtId="0" fontId="51" fillId="0" borderId="0" xfId="0" applyFont="1"/>
    <xf numFmtId="3" fontId="49" fillId="0" borderId="0" xfId="0" applyNumberFormat="1" applyFont="1" applyAlignment="1">
      <alignment vertical="top"/>
    </xf>
    <xf numFmtId="3" fontId="12" fillId="0" borderId="0" xfId="0" applyNumberFormat="1" applyFont="1" applyAlignment="1">
      <alignment vertical="top"/>
    </xf>
    <xf numFmtId="3" fontId="0" fillId="0" borderId="0" xfId="0" applyNumberFormat="1" applyAlignment="1">
      <alignment vertical="top"/>
    </xf>
    <xf numFmtId="3" fontId="51" fillId="0" borderId="0" xfId="0" applyNumberFormat="1" applyFont="1" applyAlignment="1">
      <alignment vertical="top"/>
    </xf>
    <xf numFmtId="3" fontId="0" fillId="0" borderId="0" xfId="0" applyNumberFormat="1" applyFill="1" applyAlignment="1">
      <alignment vertical="top"/>
    </xf>
    <xf numFmtId="3" fontId="3" fillId="0" borderId="0" xfId="0" applyNumberFormat="1" applyFont="1" applyFill="1" applyAlignment="1">
      <alignment vertical="top"/>
    </xf>
    <xf numFmtId="3" fontId="9" fillId="0" borderId="0" xfId="0" applyNumberFormat="1" applyFont="1" applyFill="1" applyAlignment="1">
      <alignment vertical="top"/>
    </xf>
    <xf numFmtId="3" fontId="18" fillId="0" borderId="0" xfId="0" applyNumberFormat="1" applyFont="1" applyFill="1" applyAlignment="1">
      <alignment horizontal="center" vertical="top"/>
    </xf>
    <xf numFmtId="0" fontId="49" fillId="0" borderId="0" xfId="0" applyFont="1" applyAlignment="1">
      <alignment vertical="top"/>
    </xf>
    <xf numFmtId="0" fontId="12" fillId="0" borderId="0" xfId="0" applyFont="1" applyAlignment="1">
      <alignment vertical="top"/>
    </xf>
    <xf numFmtId="0" fontId="0" fillId="0" borderId="0" xfId="0" applyAlignment="1">
      <alignment vertical="top"/>
    </xf>
    <xf numFmtId="0" fontId="51" fillId="0" borderId="0" xfId="0" applyFont="1" applyAlignment="1">
      <alignment vertical="top"/>
    </xf>
    <xf numFmtId="0" fontId="18" fillId="0" borderId="0" xfId="0" applyFont="1" applyAlignment="1">
      <alignment horizontal="center" vertical="top"/>
    </xf>
    <xf numFmtId="0" fontId="0" fillId="0" borderId="0" xfId="0" applyFill="1" applyAlignment="1">
      <alignment vertical="top"/>
    </xf>
    <xf numFmtId="0" fontId="3" fillId="0" borderId="0" xfId="0" applyFont="1" applyFill="1" applyAlignment="1">
      <alignment vertical="top"/>
    </xf>
    <xf numFmtId="0" fontId="9" fillId="0" borderId="0" xfId="0" applyFont="1" applyFill="1" applyAlignment="1">
      <alignment vertical="top"/>
    </xf>
    <xf numFmtId="0" fontId="18" fillId="0" borderId="0" xfId="0" applyFont="1" applyFill="1" applyAlignment="1">
      <alignment horizontal="center" vertical="top"/>
    </xf>
    <xf numFmtId="0" fontId="0" fillId="0" borderId="0" xfId="22" applyFill="1" applyAlignment="1">
      <alignment vertical="top"/>
      <protection/>
    </xf>
    <xf numFmtId="0" fontId="9" fillId="0" borderId="0" xfId="22" applyFont="1" applyFill="1" applyAlignment="1">
      <alignment vertical="top"/>
      <protection/>
    </xf>
    <xf numFmtId="0" fontId="9" fillId="0" borderId="0" xfId="0" applyFont="1" applyFill="1" applyAlignment="1">
      <alignment vertical="top"/>
    </xf>
    <xf numFmtId="49" fontId="47" fillId="0" borderId="0" xfId="92" applyNumberFormat="1" applyFont="1" applyFill="1" applyAlignment="1">
      <alignment horizontal="left" indent="1"/>
      <protection/>
    </xf>
    <xf numFmtId="49" fontId="5" fillId="0" borderId="0" xfId="92" applyNumberFormat="1" applyFont="1" applyAlignment="1">
      <alignment/>
      <protection/>
    </xf>
    <xf numFmtId="49" fontId="7" fillId="0" borderId="0" xfId="92" applyNumberFormat="1" applyFont="1" applyAlignment="1">
      <alignment horizontal="left" vertical="top"/>
      <protection/>
    </xf>
    <xf numFmtId="49" fontId="30" fillId="0" borderId="0" xfId="92">
      <alignment/>
      <protection/>
    </xf>
    <xf numFmtId="49" fontId="47" fillId="5" borderId="0" xfId="92" applyNumberFormat="1" applyFont="1" applyFill="1" applyAlignment="1">
      <alignment horizontal="left"/>
      <protection/>
    </xf>
    <xf numFmtId="49" fontId="52" fillId="0" borderId="0" xfId="92" applyFont="1">
      <alignment/>
      <protection/>
    </xf>
    <xf numFmtId="49" fontId="53" fillId="6" borderId="0" xfId="92" applyNumberFormat="1" applyFont="1" applyFill="1" applyAlignment="1">
      <alignment horizontal="left" indent="1"/>
      <protection/>
    </xf>
    <xf numFmtId="49" fontId="49" fillId="0" borderId="0" xfId="92" applyFont="1">
      <alignment/>
      <protection/>
    </xf>
    <xf numFmtId="0" fontId="15" fillId="0" borderId="1" xfId="92" applyNumberFormat="1" applyFont="1" applyBorder="1" applyAlignment="1">
      <alignment horizontal="left" indent="2"/>
      <protection/>
    </xf>
    <xf numFmtId="49" fontId="15" fillId="0" borderId="0" xfId="92" applyFont="1">
      <alignment/>
      <protection/>
    </xf>
    <xf numFmtId="164" fontId="53" fillId="5" borderId="0" xfId="0" applyNumberFormat="1" applyFont="1" applyFill="1" applyAlignment="1">
      <alignment/>
    </xf>
    <xf numFmtId="0" fontId="53" fillId="5" borderId="0" xfId="0" applyNumberFormat="1" applyFont="1" applyFill="1" applyAlignment="1">
      <alignment horizontal="left"/>
    </xf>
    <xf numFmtId="0" fontId="53" fillId="5" borderId="0" xfId="0" applyNumberFormat="1" applyFont="1" applyFill="1" applyAlignment="1">
      <alignment horizontal="center"/>
    </xf>
    <xf numFmtId="49" fontId="53" fillId="5" borderId="0" xfId="0" applyNumberFormat="1" applyFont="1" applyFill="1" applyAlignment="1">
      <alignment horizontal="center"/>
    </xf>
    <xf numFmtId="165" fontId="53" fillId="5" borderId="0" xfId="0" applyNumberFormat="1" applyFont="1" applyFill="1" applyBorder="1" applyAlignment="1">
      <alignment/>
    </xf>
    <xf numFmtId="166" fontId="53" fillId="5" borderId="0" xfId="0" applyNumberFormat="1" applyFont="1" applyFill="1" applyAlignment="1">
      <alignment/>
    </xf>
    <xf numFmtId="168" fontId="53" fillId="5" borderId="0" xfId="0" applyNumberFormat="1" applyFont="1" applyFill="1" applyAlignment="1">
      <alignment/>
    </xf>
    <xf numFmtId="169" fontId="53" fillId="5" borderId="0" xfId="0" applyNumberFormat="1" applyFont="1" applyFill="1" applyAlignment="1">
      <alignment/>
    </xf>
    <xf numFmtId="0" fontId="53" fillId="5" borderId="0" xfId="0" applyFont="1" applyFill="1" applyAlignment="1">
      <alignment vertical="top"/>
    </xf>
    <xf numFmtId="0" fontId="53" fillId="5" borderId="0" xfId="0" applyFont="1" applyFill="1"/>
    <xf numFmtId="164" fontId="2" fillId="0" borderId="0" xfId="0" applyNumberFormat="1" applyFont="1" applyFill="1" applyAlignment="1">
      <alignment horizontal="right" vertical="top"/>
    </xf>
    <xf numFmtId="49" fontId="2" fillId="0" borderId="0" xfId="0" applyNumberFormat="1" applyFont="1" applyFill="1" applyAlignment="1">
      <alignment horizontal="left" vertical="top"/>
    </xf>
    <xf numFmtId="49" fontId="2" fillId="0" borderId="0" xfId="0" applyNumberFormat="1" applyFont="1" applyFill="1" applyAlignment="1">
      <alignment horizontal="left" vertical="top" wrapText="1"/>
    </xf>
    <xf numFmtId="49" fontId="2" fillId="0" borderId="0" xfId="0" applyNumberFormat="1" applyFont="1" applyFill="1" applyAlignment="1">
      <alignment horizontal="center" vertical="top"/>
    </xf>
    <xf numFmtId="166" fontId="2" fillId="0" borderId="0" xfId="0" applyNumberFormat="1" applyFont="1" applyFill="1" applyAlignment="1">
      <alignment horizontal="right" vertical="top"/>
    </xf>
    <xf numFmtId="167" fontId="2" fillId="0" borderId="0" xfId="0" applyNumberFormat="1" applyFont="1" applyFill="1" applyAlignment="1">
      <alignment horizontal="right" vertical="top"/>
    </xf>
    <xf numFmtId="164" fontId="47" fillId="0" borderId="0" xfId="150" applyNumberFormat="1" applyFont="1" applyAlignment="1">
      <alignment/>
      <protection/>
    </xf>
    <xf numFmtId="49" fontId="47" fillId="0" borderId="0" xfId="150" applyNumberFormat="1" applyFont="1" applyAlignment="1">
      <alignment/>
      <protection/>
    </xf>
    <xf numFmtId="49" fontId="47" fillId="0" borderId="0" xfId="107" applyNumberFormat="1" applyFont="1" applyAlignment="1">
      <alignment/>
      <protection/>
    </xf>
    <xf numFmtId="165" fontId="47" fillId="0" borderId="0" xfId="150" applyNumberFormat="1" applyFont="1" applyFill="1" applyBorder="1" applyAlignment="1">
      <alignment/>
      <protection/>
    </xf>
    <xf numFmtId="166" fontId="47" fillId="0" borderId="0" xfId="150" applyNumberFormat="1" applyFont="1" applyAlignment="1">
      <alignment/>
      <protection/>
    </xf>
    <xf numFmtId="167" fontId="47" fillId="0" borderId="0" xfId="150" applyNumberFormat="1" applyFont="1" applyAlignment="1">
      <alignment/>
      <protection/>
    </xf>
    <xf numFmtId="0" fontId="55" fillId="0" borderId="0" xfId="150" applyFont="1">
      <alignment/>
      <protection/>
    </xf>
    <xf numFmtId="0" fontId="49" fillId="0" borderId="0" xfId="25" applyFont="1">
      <alignment/>
      <protection/>
    </xf>
    <xf numFmtId="49" fontId="56" fillId="0" borderId="8" xfId="150" applyNumberFormat="1" applyFont="1" applyBorder="1" applyAlignment="1">
      <alignment horizontal="right" wrapText="1"/>
      <protection/>
    </xf>
    <xf numFmtId="49" fontId="56" fillId="0" borderId="8" xfId="150" applyNumberFormat="1" applyFont="1" applyBorder="1" applyAlignment="1">
      <alignment horizontal="left" wrapText="1"/>
      <protection/>
    </xf>
    <xf numFmtId="0" fontId="56" fillId="0" borderId="8" xfId="150" applyNumberFormat="1" applyFont="1" applyBorder="1" applyAlignment="1">
      <alignment horizontal="left" wrapText="1"/>
      <protection/>
    </xf>
    <xf numFmtId="49" fontId="56" fillId="0" borderId="8" xfId="150" applyNumberFormat="1" applyFont="1" applyBorder="1" applyAlignment="1">
      <alignment horizontal="center" wrapText="1"/>
      <protection/>
    </xf>
    <xf numFmtId="49" fontId="3" fillId="0" borderId="8" xfId="150" applyNumberFormat="1" applyFont="1" applyBorder="1" applyAlignment="1">
      <alignment horizontal="right" wrapText="1"/>
      <protection/>
    </xf>
    <xf numFmtId="0" fontId="49" fillId="0" borderId="0" xfId="25" applyFont="1" applyAlignment="1">
      <alignment wrapText="1"/>
      <protection/>
    </xf>
    <xf numFmtId="0" fontId="19" fillId="0" borderId="0" xfId="150" applyAlignment="1">
      <alignment horizontal="center" vertical="center"/>
      <protection/>
    </xf>
    <xf numFmtId="0" fontId="19" fillId="0" borderId="0" xfId="150" applyAlignment="1">
      <alignment horizontal="left" vertical="center"/>
      <protection/>
    </xf>
    <xf numFmtId="49" fontId="19" fillId="0" borderId="0" xfId="150" applyNumberFormat="1" applyAlignment="1">
      <alignment horizontal="left" vertical="center" wrapText="1"/>
      <protection/>
    </xf>
    <xf numFmtId="1" fontId="19" fillId="0" borderId="0" xfId="150" applyNumberFormat="1" applyAlignment="1">
      <alignment horizontal="center" vertical="center"/>
      <protection/>
    </xf>
    <xf numFmtId="0" fontId="19" fillId="0" borderId="0" xfId="150" applyAlignment="1">
      <alignment vertical="center"/>
      <protection/>
    </xf>
    <xf numFmtId="0" fontId="19" fillId="0" borderId="0" xfId="150">
      <alignment/>
      <protection/>
    </xf>
    <xf numFmtId="164" fontId="47" fillId="5" borderId="0" xfId="150" applyNumberFormat="1" applyFont="1" applyFill="1" applyAlignment="1">
      <alignment/>
      <protection/>
    </xf>
    <xf numFmtId="0" fontId="47" fillId="5" borderId="0" xfId="150" applyNumberFormat="1" applyFont="1" applyFill="1" applyAlignment="1">
      <alignment horizontal="left"/>
      <protection/>
    </xf>
    <xf numFmtId="49" fontId="47" fillId="5" borderId="0" xfId="150" applyNumberFormat="1" applyFont="1" applyFill="1" applyAlignment="1">
      <alignment horizontal="center"/>
      <protection/>
    </xf>
    <xf numFmtId="165" fontId="47" fillId="5" borderId="0" xfId="150" applyNumberFormat="1" applyFont="1" applyFill="1" applyBorder="1" applyAlignment="1">
      <alignment/>
      <protection/>
    </xf>
    <xf numFmtId="166" fontId="47" fillId="5" borderId="0" xfId="150" applyNumberFormat="1" applyFont="1" applyFill="1" applyAlignment="1">
      <alignment/>
      <protection/>
    </xf>
    <xf numFmtId="0" fontId="57" fillId="0" borderId="0" xfId="150" applyFont="1">
      <alignment/>
      <protection/>
    </xf>
    <xf numFmtId="171" fontId="58" fillId="0" borderId="0" xfId="20" applyNumberFormat="1" applyFont="1" applyFill="1" applyAlignment="1">
      <alignment/>
      <protection/>
    </xf>
    <xf numFmtId="49" fontId="53" fillId="0" borderId="0" xfId="20" applyNumberFormat="1" applyFont="1" applyFill="1" applyAlignment="1">
      <alignment horizontal="left"/>
      <protection/>
    </xf>
    <xf numFmtId="49" fontId="53" fillId="0" borderId="0" xfId="20" applyNumberFormat="1" applyFont="1" applyFill="1" applyAlignment="1">
      <alignment/>
      <protection/>
    </xf>
    <xf numFmtId="170" fontId="58" fillId="0" borderId="0" xfId="20" applyNumberFormat="1" applyFont="1" applyFill="1" applyBorder="1" applyAlignment="1">
      <alignment horizontal="center"/>
      <protection/>
    </xf>
    <xf numFmtId="172" fontId="58" fillId="0" borderId="0" xfId="20" applyNumberFormat="1" applyFont="1" applyFill="1" applyAlignment="1">
      <alignment/>
      <protection/>
    </xf>
    <xf numFmtId="173" fontId="20" fillId="0" borderId="0" xfId="20" applyNumberFormat="1" applyFont="1" applyAlignment="1">
      <alignment/>
      <protection/>
    </xf>
    <xf numFmtId="49" fontId="54" fillId="0" borderId="0" xfId="20" applyNumberFormat="1" applyFont="1" applyFill="1" applyAlignment="1">
      <alignment/>
      <protection/>
    </xf>
    <xf numFmtId="164" fontId="10" fillId="0" borderId="1" xfId="150" applyNumberFormat="1" applyFont="1" applyBorder="1" applyAlignment="1">
      <alignment horizontal="right" vertical="top"/>
      <protection/>
    </xf>
    <xf numFmtId="49" fontId="10" fillId="0" borderId="1" xfId="150" applyNumberFormat="1" applyFont="1" applyBorder="1" applyAlignment="1">
      <alignment horizontal="left" vertical="top"/>
      <protection/>
    </xf>
    <xf numFmtId="49" fontId="10" fillId="0" borderId="1" xfId="150" applyNumberFormat="1" applyFont="1" applyBorder="1" applyAlignment="1">
      <alignment horizontal="left" vertical="top" wrapText="1"/>
      <protection/>
    </xf>
    <xf numFmtId="49" fontId="10" fillId="0" borderId="1" xfId="150" applyNumberFormat="1" applyFont="1" applyBorder="1" applyAlignment="1">
      <alignment horizontal="center" vertical="top"/>
      <protection/>
    </xf>
    <xf numFmtId="165" fontId="13" fillId="0" borderId="1" xfId="150" applyNumberFormat="1" applyFont="1" applyFill="1" applyBorder="1" applyAlignment="1">
      <alignment horizontal="right" vertical="top"/>
      <protection/>
    </xf>
    <xf numFmtId="166" fontId="10" fillId="0" borderId="1" xfId="150" applyNumberFormat="1" applyFont="1" applyBorder="1" applyAlignment="1">
      <alignment horizontal="right" vertical="top"/>
      <protection/>
    </xf>
    <xf numFmtId="0" fontId="19" fillId="0" borderId="0" xfId="150" applyFont="1" applyBorder="1">
      <alignment/>
      <protection/>
    </xf>
    <xf numFmtId="0" fontId="19" fillId="0" borderId="0" xfId="150" applyFont="1" applyBorder="1" applyAlignment="1">
      <alignment horizontal="center"/>
      <protection/>
    </xf>
    <xf numFmtId="171" fontId="53" fillId="0" borderId="0" xfId="20" applyNumberFormat="1" applyFont="1" applyFill="1" applyAlignment="1">
      <alignment/>
      <protection/>
    </xf>
    <xf numFmtId="170" fontId="53" fillId="0" borderId="0" xfId="20" applyNumberFormat="1" applyFont="1" applyFill="1" applyBorder="1" applyAlignment="1">
      <alignment horizontal="center"/>
      <protection/>
    </xf>
    <xf numFmtId="172" fontId="53" fillId="0" borderId="0" xfId="20" applyNumberFormat="1" applyFont="1" applyFill="1" applyAlignment="1">
      <alignment/>
      <protection/>
    </xf>
    <xf numFmtId="173" fontId="53" fillId="0" borderId="0" xfId="20" applyNumberFormat="1" applyFont="1" applyAlignment="1">
      <alignment/>
      <protection/>
    </xf>
    <xf numFmtId="0" fontId="53" fillId="0" borderId="0" xfId="150" applyFont="1">
      <alignment/>
      <protection/>
    </xf>
    <xf numFmtId="164" fontId="10" fillId="0" borderId="14" xfId="150" applyNumberFormat="1" applyFont="1" applyBorder="1" applyAlignment="1">
      <alignment horizontal="right" vertical="top"/>
      <protection/>
    </xf>
    <xf numFmtId="49" fontId="10" fillId="0" borderId="14" xfId="150" applyNumberFormat="1" applyFont="1" applyBorder="1" applyAlignment="1">
      <alignment horizontal="left" vertical="top"/>
      <protection/>
    </xf>
    <xf numFmtId="49" fontId="59" fillId="0" borderId="14" xfId="150" applyNumberFormat="1" applyFont="1" applyBorder="1" applyAlignment="1">
      <alignment horizontal="left" vertical="top" wrapText="1"/>
      <protection/>
    </xf>
    <xf numFmtId="49" fontId="10" fillId="0" borderId="14" xfId="150" applyNumberFormat="1" applyFont="1" applyBorder="1" applyAlignment="1">
      <alignment horizontal="center" vertical="top"/>
      <protection/>
    </xf>
    <xf numFmtId="165" fontId="13" fillId="0" borderId="14" xfId="150" applyNumberFormat="1" applyFont="1" applyFill="1" applyBorder="1" applyAlignment="1">
      <alignment horizontal="right" vertical="top"/>
      <protection/>
    </xf>
    <xf numFmtId="166" fontId="10" fillId="0" borderId="14" xfId="150" applyNumberFormat="1" applyFont="1" applyBorder="1" applyAlignment="1">
      <alignment horizontal="right" vertical="top"/>
      <protection/>
    </xf>
    <xf numFmtId="164" fontId="10" fillId="0" borderId="15" xfId="150" applyNumberFormat="1" applyFont="1" applyBorder="1" applyAlignment="1">
      <alignment horizontal="right" vertical="top"/>
      <protection/>
    </xf>
    <xf numFmtId="49" fontId="10" fillId="0" borderId="15" xfId="150" applyNumberFormat="1" applyFont="1" applyBorder="1" applyAlignment="1">
      <alignment horizontal="left" vertical="top"/>
      <protection/>
    </xf>
    <xf numFmtId="49" fontId="10" fillId="0" borderId="15" xfId="150" applyNumberFormat="1" applyFont="1" applyBorder="1" applyAlignment="1">
      <alignment horizontal="left" vertical="top" wrapText="1"/>
      <protection/>
    </xf>
    <xf numFmtId="49" fontId="10" fillId="0" borderId="15" xfId="150" applyNumberFormat="1" applyFont="1" applyBorder="1" applyAlignment="1">
      <alignment horizontal="center" vertical="top"/>
      <protection/>
    </xf>
    <xf numFmtId="165" fontId="13" fillId="0" borderId="15" xfId="150" applyNumberFormat="1" applyFont="1" applyFill="1" applyBorder="1" applyAlignment="1">
      <alignment horizontal="right" vertical="top"/>
      <protection/>
    </xf>
    <xf numFmtId="49" fontId="10" fillId="0" borderId="16" xfId="150" applyNumberFormat="1" applyFont="1" applyBorder="1" applyAlignment="1">
      <alignment horizontal="left" vertical="top" wrapText="1"/>
      <protection/>
    </xf>
    <xf numFmtId="49" fontId="10" fillId="0" borderId="16" xfId="150" applyNumberFormat="1" applyFont="1" applyBorder="1" applyAlignment="1">
      <alignment horizontal="center" vertical="top"/>
      <protection/>
    </xf>
    <xf numFmtId="165" fontId="13" fillId="0" borderId="16" xfId="150" applyNumberFormat="1" applyFont="1" applyFill="1" applyBorder="1" applyAlignment="1">
      <alignment horizontal="right" vertical="top"/>
      <protection/>
    </xf>
    <xf numFmtId="164" fontId="10" fillId="0" borderId="0" xfId="150" applyNumberFormat="1" applyFont="1" applyBorder="1" applyAlignment="1">
      <alignment horizontal="right" vertical="top"/>
      <protection/>
    </xf>
    <xf numFmtId="49" fontId="10" fillId="0" borderId="0" xfId="150" applyNumberFormat="1" applyFont="1" applyBorder="1" applyAlignment="1">
      <alignment horizontal="left" vertical="top"/>
      <protection/>
    </xf>
    <xf numFmtId="49" fontId="10" fillId="0" borderId="0" xfId="150" applyNumberFormat="1" applyFont="1" applyBorder="1" applyAlignment="1">
      <alignment horizontal="left" vertical="top" wrapText="1"/>
      <protection/>
    </xf>
    <xf numFmtId="49" fontId="10" fillId="0" borderId="0" xfId="150" applyNumberFormat="1" applyFont="1" applyBorder="1" applyAlignment="1">
      <alignment horizontal="center" vertical="top"/>
      <protection/>
    </xf>
    <xf numFmtId="165" fontId="13" fillId="0" borderId="0" xfId="150" applyNumberFormat="1" applyFont="1" applyFill="1" applyBorder="1" applyAlignment="1">
      <alignment horizontal="right" vertical="top"/>
      <protection/>
    </xf>
    <xf numFmtId="166" fontId="10" fillId="0" borderId="0" xfId="150" applyNumberFormat="1" applyFont="1" applyBorder="1" applyAlignment="1">
      <alignment horizontal="right" vertical="top"/>
      <protection/>
    </xf>
    <xf numFmtId="167" fontId="10" fillId="0" borderId="0" xfId="150" applyNumberFormat="1" applyFont="1" applyBorder="1" applyAlignment="1">
      <alignment horizontal="right" vertical="top"/>
      <protection/>
    </xf>
    <xf numFmtId="0" fontId="47" fillId="0" borderId="0" xfId="150" applyNumberFormat="1" applyFont="1" applyAlignment="1">
      <alignment horizontal="left"/>
      <protection/>
    </xf>
    <xf numFmtId="191" fontId="13" fillId="0" borderId="1" xfId="150" applyNumberFormat="1" applyFont="1" applyFill="1" applyBorder="1" applyAlignment="1">
      <alignment horizontal="right" vertical="top"/>
      <protection/>
    </xf>
    <xf numFmtId="49" fontId="3" fillId="0" borderId="8" xfId="150" applyNumberFormat="1" applyFont="1" applyBorder="1" applyAlignment="1">
      <alignment horizontal="left" wrapText="1"/>
      <protection/>
    </xf>
    <xf numFmtId="0" fontId="3" fillId="0" borderId="8" xfId="150" applyNumberFormat="1" applyFont="1" applyBorder="1" applyAlignment="1">
      <alignment horizontal="left" wrapText="1"/>
      <protection/>
    </xf>
    <xf numFmtId="49" fontId="3" fillId="0" borderId="8" xfId="150" applyNumberFormat="1" applyFont="1" applyBorder="1" applyAlignment="1">
      <alignment horizontal="center" wrapText="1"/>
      <protection/>
    </xf>
    <xf numFmtId="0" fontId="12" fillId="0" borderId="0" xfId="25" applyFont="1" applyAlignment="1">
      <alignment wrapText="1"/>
      <protection/>
    </xf>
    <xf numFmtId="171" fontId="10" fillId="0" borderId="1" xfId="20" applyNumberFormat="1" applyFont="1" applyFill="1" applyBorder="1" applyAlignment="1">
      <alignment horizontal="right" vertical="top"/>
      <protection/>
    </xf>
    <xf numFmtId="49" fontId="10" fillId="0" borderId="1" xfId="20" applyNumberFormat="1" applyFont="1" applyFill="1" applyBorder="1" applyAlignment="1">
      <alignment horizontal="left" vertical="top" wrapText="1"/>
      <protection/>
    </xf>
    <xf numFmtId="170" fontId="13" fillId="0" borderId="1" xfId="20" applyNumberFormat="1" applyFont="1" applyFill="1" applyBorder="1" applyAlignment="1">
      <alignment horizontal="center" vertical="top"/>
      <protection/>
    </xf>
    <xf numFmtId="49" fontId="47" fillId="0" borderId="0" xfId="24" applyNumberFormat="1" applyFont="1" applyAlignment="1">
      <alignment/>
      <protection/>
    </xf>
    <xf numFmtId="49" fontId="3" fillId="0" borderId="8" xfId="119" applyNumberFormat="1" applyFont="1" applyBorder="1" applyAlignment="1">
      <alignment horizontal="right"/>
      <protection/>
    </xf>
    <xf numFmtId="49" fontId="3" fillId="0" borderId="8" xfId="119" applyNumberFormat="1" applyFont="1" applyBorder="1" applyAlignment="1">
      <alignment horizontal="left"/>
      <protection/>
    </xf>
    <xf numFmtId="0" fontId="3" fillId="0" borderId="8" xfId="119" applyNumberFormat="1" applyFont="1" applyBorder="1" applyAlignment="1">
      <alignment horizontal="left"/>
      <protection/>
    </xf>
    <xf numFmtId="49" fontId="3" fillId="0" borderId="8" xfId="119" applyNumberFormat="1" applyFont="1" applyBorder="1" applyAlignment="1">
      <alignment horizontal="center"/>
      <protection/>
    </xf>
    <xf numFmtId="49" fontId="3" fillId="0" borderId="8" xfId="119" applyNumberFormat="1" applyFont="1" applyBorder="1" applyAlignment="1">
      <alignment horizontal="center" wrapText="1"/>
      <protection/>
    </xf>
    <xf numFmtId="0" fontId="12" fillId="0" borderId="0" xfId="119" applyFont="1">
      <alignment/>
      <protection/>
    </xf>
    <xf numFmtId="49" fontId="3" fillId="0" borderId="0" xfId="119" applyNumberFormat="1" applyFont="1" applyAlignment="1">
      <alignment horizontal="right"/>
      <protection/>
    </xf>
    <xf numFmtId="49" fontId="3" fillId="0" borderId="0" xfId="119" applyNumberFormat="1" applyFont="1" applyAlignment="1">
      <alignment horizontal="left"/>
      <protection/>
    </xf>
    <xf numFmtId="0" fontId="3" fillId="0" borderId="0" xfId="119" applyNumberFormat="1" applyFont="1" applyAlignment="1">
      <alignment horizontal="left" wrapText="1"/>
      <protection/>
    </xf>
    <xf numFmtId="49" fontId="3" fillId="0" borderId="0" xfId="119" applyNumberFormat="1" applyFont="1" applyAlignment="1">
      <alignment horizontal="center"/>
      <protection/>
    </xf>
    <xf numFmtId="0" fontId="32" fillId="0" borderId="0" xfId="119">
      <alignment/>
      <protection/>
    </xf>
    <xf numFmtId="164" fontId="50" fillId="5" borderId="0" xfId="150" applyNumberFormat="1" applyFont="1" applyFill="1" applyAlignment="1">
      <alignment/>
      <protection/>
    </xf>
    <xf numFmtId="0" fontId="50" fillId="5" borderId="0" xfId="150" applyNumberFormat="1" applyFont="1" applyFill="1" applyAlignment="1">
      <alignment horizontal="left"/>
      <protection/>
    </xf>
    <xf numFmtId="49" fontId="50" fillId="5" borderId="0" xfId="150" applyNumberFormat="1" applyFont="1" applyFill="1" applyAlignment="1">
      <alignment horizontal="center"/>
      <protection/>
    </xf>
    <xf numFmtId="165" fontId="50" fillId="5" borderId="0" xfId="150" applyNumberFormat="1" applyFont="1" applyFill="1" applyBorder="1" applyAlignment="1">
      <alignment/>
      <protection/>
    </xf>
    <xf numFmtId="167" fontId="50" fillId="5" borderId="0" xfId="150" applyNumberFormat="1" applyFont="1" applyFill="1" applyAlignment="1">
      <alignment/>
      <protection/>
    </xf>
    <xf numFmtId="0" fontId="60" fillId="0" borderId="0" xfId="150" applyFont="1">
      <alignment/>
      <protection/>
    </xf>
    <xf numFmtId="164" fontId="3" fillId="0" borderId="0" xfId="119" applyNumberFormat="1" applyFont="1" applyAlignment="1">
      <alignment/>
      <protection/>
    </xf>
    <xf numFmtId="0" fontId="3" fillId="0" borderId="0" xfId="119" applyNumberFormat="1" applyFont="1" applyAlignment="1">
      <alignment horizontal="left"/>
      <protection/>
    </xf>
    <xf numFmtId="165" fontId="3" fillId="0" borderId="0" xfId="119" applyNumberFormat="1" applyFont="1" applyFill="1" applyBorder="1" applyAlignment="1">
      <alignment/>
      <protection/>
    </xf>
    <xf numFmtId="166" fontId="3" fillId="0" borderId="0" xfId="119" applyNumberFormat="1" applyFont="1" applyAlignment="1">
      <alignment/>
      <protection/>
    </xf>
    <xf numFmtId="0" fontId="3" fillId="0" borderId="0" xfId="119" applyFont="1">
      <alignment/>
      <protection/>
    </xf>
    <xf numFmtId="164" fontId="10" fillId="0" borderId="1" xfId="119" applyNumberFormat="1" applyFont="1" applyBorder="1" applyAlignment="1">
      <alignment horizontal="right" vertical="top"/>
      <protection/>
    </xf>
    <xf numFmtId="0" fontId="10" fillId="0" borderId="1" xfId="119" applyNumberFormat="1" applyFont="1" applyBorder="1" applyAlignment="1">
      <alignment horizontal="left" vertical="top" wrapText="1"/>
      <protection/>
    </xf>
    <xf numFmtId="49" fontId="10" fillId="0" borderId="1" xfId="119" applyNumberFormat="1" applyFont="1" applyBorder="1" applyAlignment="1">
      <alignment horizontal="center" vertical="top"/>
      <protection/>
    </xf>
    <xf numFmtId="165" fontId="13" fillId="0" borderId="1" xfId="119" applyNumberFormat="1" applyFont="1" applyFill="1" applyBorder="1" applyAlignment="1">
      <alignment horizontal="right" vertical="top"/>
      <protection/>
    </xf>
    <xf numFmtId="0" fontId="9" fillId="0" borderId="0" xfId="119" applyFont="1">
      <alignment/>
      <protection/>
    </xf>
    <xf numFmtId="164" fontId="10" fillId="0" borderId="17" xfId="119" applyNumberFormat="1" applyFont="1" applyBorder="1" applyAlignment="1">
      <alignment horizontal="right" vertical="top"/>
      <protection/>
    </xf>
    <xf numFmtId="49" fontId="10" fillId="0" borderId="17" xfId="119" applyNumberFormat="1" applyFont="1" applyBorder="1" applyAlignment="1">
      <alignment horizontal="left" vertical="top"/>
      <protection/>
    </xf>
    <xf numFmtId="0" fontId="10" fillId="0" borderId="17" xfId="119" applyNumberFormat="1" applyFont="1" applyBorder="1" applyAlignment="1">
      <alignment horizontal="left" vertical="top" wrapText="1"/>
      <protection/>
    </xf>
    <xf numFmtId="49" fontId="10" fillId="0" borderId="17" xfId="119" applyNumberFormat="1" applyFont="1" applyBorder="1" applyAlignment="1">
      <alignment horizontal="center" vertical="top"/>
      <protection/>
    </xf>
    <xf numFmtId="165" fontId="13" fillId="0" borderId="17" xfId="119" applyNumberFormat="1" applyFont="1" applyFill="1" applyBorder="1" applyAlignment="1">
      <alignment horizontal="right" vertical="top"/>
      <protection/>
    </xf>
    <xf numFmtId="166" fontId="10" fillId="0" borderId="17" xfId="119" applyNumberFormat="1" applyFont="1" applyBorder="1" applyAlignment="1">
      <alignment horizontal="right" vertical="top"/>
      <protection/>
    </xf>
    <xf numFmtId="0" fontId="9" fillId="0" borderId="0" xfId="119" applyFont="1" applyBorder="1">
      <alignment/>
      <protection/>
    </xf>
    <xf numFmtId="49" fontId="10" fillId="0" borderId="1" xfId="151" applyNumberFormat="1" applyFont="1" applyFill="1" applyBorder="1" applyAlignment="1">
      <alignment horizontal="left" vertical="top" wrapText="1"/>
      <protection/>
    </xf>
    <xf numFmtId="49" fontId="10" fillId="0" borderId="1" xfId="151" applyNumberFormat="1" applyFont="1" applyFill="1" applyBorder="1" applyAlignment="1">
      <alignment horizontal="center" vertical="top"/>
      <protection/>
    </xf>
    <xf numFmtId="165" fontId="13" fillId="0" borderId="1" xfId="151" applyNumberFormat="1" applyFont="1" applyFill="1" applyBorder="1" applyAlignment="1">
      <alignment horizontal="right" vertical="top"/>
      <protection/>
    </xf>
    <xf numFmtId="167" fontId="10" fillId="0" borderId="17" xfId="119" applyNumberFormat="1" applyFont="1" applyBorder="1" applyAlignment="1">
      <alignment horizontal="right" vertical="top"/>
      <protection/>
    </xf>
    <xf numFmtId="0" fontId="10" fillId="0" borderId="1" xfId="151" applyNumberFormat="1" applyFont="1" applyFill="1" applyBorder="1" applyAlignment="1">
      <alignment horizontal="left" vertical="top" wrapText="1"/>
      <protection/>
    </xf>
    <xf numFmtId="164" fontId="10" fillId="0" borderId="14" xfId="119" applyNumberFormat="1" applyFont="1" applyBorder="1" applyAlignment="1">
      <alignment horizontal="right" vertical="top"/>
      <protection/>
    </xf>
    <xf numFmtId="49" fontId="10" fillId="0" borderId="14" xfId="119" applyNumberFormat="1" applyFont="1" applyBorder="1" applyAlignment="1">
      <alignment horizontal="left" vertical="top"/>
      <protection/>
    </xf>
    <xf numFmtId="49" fontId="10" fillId="0" borderId="14" xfId="119" applyNumberFormat="1" applyFont="1" applyBorder="1" applyAlignment="1">
      <alignment horizontal="center" vertical="top"/>
      <protection/>
    </xf>
    <xf numFmtId="165" fontId="13" fillId="0" borderId="14" xfId="119" applyNumberFormat="1" applyFont="1" applyFill="1" applyBorder="1" applyAlignment="1">
      <alignment horizontal="right" vertical="top"/>
      <protection/>
    </xf>
    <xf numFmtId="166" fontId="10" fillId="0" borderId="14" xfId="119" applyNumberFormat="1" applyFont="1" applyBorder="1" applyAlignment="1">
      <alignment horizontal="right" vertical="top"/>
      <protection/>
    </xf>
    <xf numFmtId="164" fontId="10" fillId="0" borderId="15" xfId="119" applyNumberFormat="1" applyFont="1" applyBorder="1" applyAlignment="1">
      <alignment horizontal="right" vertical="top"/>
      <protection/>
    </xf>
    <xf numFmtId="0" fontId="59" fillId="0" borderId="14" xfId="119" applyNumberFormat="1" applyFont="1" applyBorder="1" applyAlignment="1">
      <alignment horizontal="left" vertical="top" wrapText="1"/>
      <protection/>
    </xf>
    <xf numFmtId="0" fontId="66" fillId="0" borderId="0" xfId="24" applyNumberFormat="1" applyFont="1" applyFill="1" applyAlignment="1">
      <alignment horizontal="left" indent="1"/>
      <protection/>
    </xf>
    <xf numFmtId="0" fontId="67" fillId="0" borderId="0" xfId="107" applyNumberFormat="1" applyFont="1" applyAlignment="1">
      <alignment/>
      <protection/>
    </xf>
    <xf numFmtId="0" fontId="19" fillId="7" borderId="0" xfId="150" applyFont="1" applyFill="1" applyBorder="1" applyAlignment="1">
      <alignment horizontal="center"/>
      <protection/>
    </xf>
    <xf numFmtId="0" fontId="53" fillId="0" borderId="0" xfId="20" applyNumberFormat="1" applyFont="1" applyFill="1" applyAlignment="1">
      <alignment horizontal="left"/>
      <protection/>
    </xf>
    <xf numFmtId="166" fontId="18" fillId="0" borderId="0" xfId="0" applyNumberFormat="1" applyFont="1" applyFill="1" applyAlignment="1" applyProtection="1">
      <alignment horizontal="center" vertical="center"/>
      <protection/>
    </xf>
    <xf numFmtId="166" fontId="10" fillId="8" borderId="1" xfId="0" applyNumberFormat="1" applyFont="1" applyFill="1" applyBorder="1" applyAlignment="1" applyProtection="1">
      <alignment horizontal="right" vertical="top"/>
      <protection locked="0"/>
    </xf>
    <xf numFmtId="166" fontId="10" fillId="8" borderId="1" xfId="23" applyNumberFormat="1" applyFont="1" applyFill="1" applyBorder="1" applyAlignment="1" applyProtection="1">
      <alignment horizontal="right" vertical="top"/>
      <protection locked="0"/>
    </xf>
    <xf numFmtId="172" fontId="10" fillId="8" borderId="9" xfId="20" applyNumberFormat="1" applyFont="1" applyFill="1" applyBorder="1" applyAlignment="1" applyProtection="1">
      <alignment horizontal="right" vertical="top"/>
      <protection locked="0"/>
    </xf>
    <xf numFmtId="0" fontId="20" fillId="0" borderId="0" xfId="20" applyNumberFormat="1" applyFont="1" applyFill="1" applyAlignment="1">
      <alignment horizontal="left"/>
      <protection/>
    </xf>
    <xf numFmtId="166" fontId="10" fillId="8" borderId="1" xfId="150" applyNumberFormat="1" applyFont="1" applyFill="1" applyBorder="1" applyAlignment="1" applyProtection="1">
      <alignment horizontal="right" vertical="top"/>
      <protection locked="0"/>
    </xf>
    <xf numFmtId="0" fontId="10" fillId="0" borderId="1" xfId="150" applyNumberFormat="1" applyFont="1" applyBorder="1" applyAlignment="1">
      <alignment horizontal="left" vertical="top"/>
      <protection/>
    </xf>
    <xf numFmtId="170" fontId="20" fillId="0" borderId="0" xfId="20" applyNumberFormat="1" applyFont="1" applyFill="1" applyBorder="1" applyAlignment="1">
      <alignment horizontal="center"/>
      <protection/>
    </xf>
    <xf numFmtId="171" fontId="10" fillId="0" borderId="9" xfId="20" applyNumberFormat="1" applyFont="1" applyFill="1" applyBorder="1" applyAlignment="1">
      <alignment horizontal="right" vertical="top"/>
      <protection/>
    </xf>
    <xf numFmtId="164" fontId="10" fillId="0" borderId="1" xfId="0" applyNumberFormat="1" applyFont="1" applyFill="1" applyBorder="1" applyAlignment="1">
      <alignment horizontal="right" vertical="top"/>
    </xf>
    <xf numFmtId="0" fontId="0" fillId="0" borderId="0" xfId="25">
      <alignment/>
      <protection/>
    </xf>
    <xf numFmtId="49" fontId="12" fillId="0" borderId="0" xfId="26" applyNumberFormat="1" applyFont="1" applyAlignment="1">
      <alignment/>
      <protection/>
    </xf>
    <xf numFmtId="0" fontId="22" fillId="0" borderId="0" xfId="26" applyFont="1" applyAlignment="1">
      <alignment/>
      <protection/>
    </xf>
    <xf numFmtId="0" fontId="12" fillId="0" borderId="0" xfId="26" applyFont="1" applyAlignment="1">
      <alignment horizontal="left"/>
      <protection/>
    </xf>
    <xf numFmtId="0" fontId="12" fillId="0" borderId="0" xfId="26" applyFont="1" applyAlignment="1">
      <alignment/>
      <protection/>
    </xf>
    <xf numFmtId="0" fontId="0" fillId="0" borderId="0" xfId="26">
      <alignment/>
      <protection/>
    </xf>
    <xf numFmtId="0" fontId="22" fillId="0" borderId="0" xfId="26" applyFont="1" applyAlignment="1">
      <alignment vertical="top"/>
      <protection/>
    </xf>
    <xf numFmtId="0" fontId="42" fillId="0" borderId="9" xfId="20" applyNumberFormat="1" applyFont="1" applyFill="1" applyBorder="1" applyAlignment="1">
      <alignment horizontal="center" vertical="top" wrapText="1"/>
      <protection/>
    </xf>
    <xf numFmtId="49" fontId="47" fillId="0" borderId="0" xfId="150" applyNumberFormat="1" applyFont="1" applyAlignment="1">
      <alignment/>
      <protection/>
    </xf>
    <xf numFmtId="49" fontId="56" fillId="0" borderId="8" xfId="150" applyNumberFormat="1" applyFont="1" applyBorder="1" applyAlignment="1">
      <alignment horizontal="center" wrapText="1"/>
      <protection/>
    </xf>
    <xf numFmtId="0" fontId="19" fillId="0" borderId="0" xfId="150" applyAlignment="1">
      <alignment horizontal="center" vertical="center"/>
      <protection/>
    </xf>
    <xf numFmtId="0" fontId="19" fillId="0" borderId="0" xfId="150">
      <alignment/>
      <protection/>
    </xf>
    <xf numFmtId="49" fontId="47" fillId="5" borderId="0" xfId="150" applyNumberFormat="1" applyFont="1" applyFill="1" applyAlignment="1">
      <alignment horizontal="center"/>
      <protection/>
    </xf>
    <xf numFmtId="171" fontId="58" fillId="0" borderId="0" xfId="20" applyNumberFormat="1" applyFont="1" applyFill="1" applyAlignment="1">
      <alignment/>
      <protection/>
    </xf>
    <xf numFmtId="49" fontId="53" fillId="0" borderId="0" xfId="20" applyNumberFormat="1" applyFont="1" applyFill="1" applyAlignment="1">
      <alignment horizontal="left"/>
      <protection/>
    </xf>
    <xf numFmtId="49" fontId="53" fillId="0" borderId="0" xfId="20" applyNumberFormat="1" applyFont="1" applyFill="1" applyAlignment="1">
      <alignment/>
      <protection/>
    </xf>
    <xf numFmtId="170" fontId="58" fillId="0" borderId="0" xfId="20" applyNumberFormat="1" applyFont="1" applyFill="1" applyBorder="1" applyAlignment="1">
      <alignment horizontal="center"/>
      <protection/>
    </xf>
    <xf numFmtId="172" fontId="58" fillId="0" borderId="0" xfId="20" applyNumberFormat="1" applyFont="1" applyFill="1" applyAlignment="1">
      <alignment/>
      <protection/>
    </xf>
    <xf numFmtId="173" fontId="20" fillId="0" borderId="0" xfId="20" applyNumberFormat="1" applyFont="1" applyAlignment="1">
      <alignment/>
      <protection/>
    </xf>
    <xf numFmtId="49" fontId="54" fillId="0" borderId="0" xfId="20" applyNumberFormat="1" applyFont="1" applyFill="1" applyAlignment="1">
      <alignment/>
      <protection/>
    </xf>
    <xf numFmtId="164" fontId="10" fillId="0" borderId="1" xfId="150" applyNumberFormat="1" applyFont="1" applyBorder="1" applyAlignment="1">
      <alignment horizontal="right" vertical="top"/>
      <protection/>
    </xf>
    <xf numFmtId="49" fontId="10" fillId="0" borderId="1" xfId="150" applyNumberFormat="1" applyFont="1" applyBorder="1" applyAlignment="1">
      <alignment horizontal="left" vertical="top"/>
      <protection/>
    </xf>
    <xf numFmtId="49" fontId="10" fillId="0" borderId="1" xfId="150" applyNumberFormat="1" applyFont="1" applyBorder="1" applyAlignment="1">
      <alignment horizontal="left" vertical="top" wrapText="1"/>
      <protection/>
    </xf>
    <xf numFmtId="49" fontId="10" fillId="0" borderId="1" xfId="150" applyNumberFormat="1" applyFont="1" applyBorder="1" applyAlignment="1">
      <alignment horizontal="center" vertical="top"/>
      <protection/>
    </xf>
    <xf numFmtId="165" fontId="13" fillId="0" borderId="1" xfId="150" applyNumberFormat="1" applyFont="1" applyFill="1" applyBorder="1" applyAlignment="1">
      <alignment horizontal="right" vertical="top"/>
      <protection/>
    </xf>
    <xf numFmtId="0" fontId="19" fillId="0" borderId="0" xfId="150" applyFont="1" applyBorder="1" applyAlignment="1">
      <alignment horizontal="center"/>
      <protection/>
    </xf>
    <xf numFmtId="49" fontId="10" fillId="0" borderId="14" xfId="150" applyNumberFormat="1" applyFont="1" applyBorder="1" applyAlignment="1">
      <alignment horizontal="left" vertical="top" wrapText="1"/>
      <protection/>
    </xf>
    <xf numFmtId="0" fontId="42" fillId="0" borderId="18" xfId="20" applyNumberFormat="1" applyFont="1" applyFill="1" applyBorder="1" applyAlignment="1">
      <alignment horizontal="center" vertical="top" wrapText="1"/>
      <protection/>
    </xf>
    <xf numFmtId="0" fontId="42" fillId="0" borderId="19" xfId="20" applyNumberFormat="1" applyFont="1" applyFill="1" applyBorder="1" applyAlignment="1">
      <alignment horizontal="center" vertical="top" wrapText="1"/>
      <protection/>
    </xf>
    <xf numFmtId="0" fontId="42" fillId="0" borderId="1" xfId="20" applyNumberFormat="1" applyFont="1" applyFill="1" applyBorder="1" applyAlignment="1">
      <alignment horizontal="center" vertical="top" wrapText="1"/>
      <protection/>
    </xf>
    <xf numFmtId="0" fontId="42" fillId="0" borderId="14" xfId="20" applyNumberFormat="1" applyFont="1" applyFill="1" applyBorder="1" applyAlignment="1">
      <alignment horizontal="center" vertical="top" wrapText="1"/>
      <protection/>
    </xf>
    <xf numFmtId="49" fontId="59" fillId="0" borderId="1" xfId="150" applyNumberFormat="1" applyFont="1" applyBorder="1" applyAlignment="1">
      <alignment horizontal="left" vertical="top" wrapText="1"/>
      <protection/>
    </xf>
    <xf numFmtId="166" fontId="10" fillId="8" borderId="15" xfId="150" applyNumberFormat="1" applyFont="1" applyFill="1" applyBorder="1" applyAlignment="1" applyProtection="1">
      <alignment horizontal="right" vertical="top"/>
      <protection locked="0"/>
    </xf>
    <xf numFmtId="166" fontId="10" fillId="8" borderId="16" xfId="150" applyNumberFormat="1" applyFont="1" applyFill="1" applyBorder="1" applyAlignment="1" applyProtection="1">
      <alignment horizontal="right" vertical="top"/>
      <protection locked="0"/>
    </xf>
    <xf numFmtId="0" fontId="10" fillId="0" borderId="1" xfId="119" applyNumberFormat="1" applyFont="1" applyBorder="1" applyAlignment="1">
      <alignment horizontal="left" vertical="top"/>
      <protection/>
    </xf>
    <xf numFmtId="166" fontId="10" fillId="8" borderId="1" xfId="119" applyNumberFormat="1" applyFont="1" applyFill="1" applyBorder="1" applyAlignment="1" applyProtection="1">
      <alignment horizontal="right" vertical="top"/>
      <protection locked="0"/>
    </xf>
    <xf numFmtId="166" fontId="10" fillId="8" borderId="20" xfId="119" applyNumberFormat="1" applyFont="1" applyFill="1" applyBorder="1" applyAlignment="1" applyProtection="1">
      <alignment horizontal="right" vertical="top"/>
      <protection locked="0"/>
    </xf>
    <xf numFmtId="0" fontId="10" fillId="0" borderId="1" xfId="20" applyNumberFormat="1" applyFont="1" applyFill="1" applyBorder="1" applyAlignment="1">
      <alignment horizontal="left" vertical="top"/>
      <protection/>
    </xf>
    <xf numFmtId="172" fontId="20" fillId="0" borderId="0" xfId="20" applyNumberFormat="1" applyFont="1" applyFill="1" applyAlignment="1" applyProtection="1">
      <alignment/>
      <protection/>
    </xf>
    <xf numFmtId="0" fontId="68" fillId="0" borderId="12" xfId="149" applyFont="1" applyBorder="1" applyAlignment="1">
      <alignment vertical="top"/>
      <protection/>
    </xf>
    <xf numFmtId="0" fontId="19" fillId="0" borderId="12" xfId="150" applyFont="1" applyBorder="1">
      <alignment/>
      <protection/>
    </xf>
    <xf numFmtId="0" fontId="0" fillId="0" borderId="0" xfId="0" applyAlignment="1">
      <alignment/>
    </xf>
    <xf numFmtId="0" fontId="0" fillId="0" borderId="0" xfId="0" applyAlignment="1">
      <alignment shrinkToFit="1"/>
    </xf>
    <xf numFmtId="0" fontId="70" fillId="0" borderId="0" xfId="0" applyFont="1"/>
    <xf numFmtId="0" fontId="71" fillId="0" borderId="0" xfId="0" applyFont="1" applyAlignment="1">
      <alignment horizontal="left"/>
    </xf>
    <xf numFmtId="0" fontId="71" fillId="0" borderId="0" xfId="0" applyFont="1" applyAlignment="1">
      <alignment/>
    </xf>
    <xf numFmtId="49" fontId="0" fillId="0" borderId="0" xfId="0" applyNumberFormat="1"/>
    <xf numFmtId="0" fontId="72" fillId="0" borderId="0" xfId="0" applyFont="1" applyAlignment="1">
      <alignment horizontal="left"/>
    </xf>
    <xf numFmtId="0" fontId="70" fillId="0" borderId="0" xfId="0" applyNumberFormat="1" applyFont="1" applyBorder="1" applyAlignment="1">
      <alignment horizontal="left"/>
    </xf>
    <xf numFmtId="0" fontId="72" fillId="0" borderId="0" xfId="0" applyFont="1"/>
    <xf numFmtId="0" fontId="72" fillId="0" borderId="0" xfId="0" applyFont="1" applyAlignment="1">
      <alignment/>
    </xf>
    <xf numFmtId="0" fontId="35" fillId="0" borderId="0" xfId="0" applyFont="1" applyAlignment="1">
      <alignment horizontal="right"/>
    </xf>
    <xf numFmtId="49" fontId="70" fillId="0" borderId="0" xfId="0" applyNumberFormat="1" applyFont="1" applyAlignment="1">
      <alignment horizontal="left"/>
    </xf>
    <xf numFmtId="0" fontId="70" fillId="0" borderId="0" xfId="0" applyFont="1" applyAlignment="1">
      <alignment horizontal="left"/>
    </xf>
    <xf numFmtId="0" fontId="72" fillId="0" borderId="0" xfId="0" applyFont="1" applyBorder="1" applyAlignment="1">
      <alignment/>
    </xf>
    <xf numFmtId="0" fontId="0" fillId="0" borderId="0" xfId="0" applyBorder="1" applyAlignment="1">
      <alignment shrinkToFit="1"/>
    </xf>
    <xf numFmtId="0" fontId="26" fillId="0" borderId="21" xfId="0" applyFont="1" applyBorder="1" applyAlignment="1">
      <alignment horizontal="center" vertical="center" wrapText="1"/>
    </xf>
    <xf numFmtId="4" fontId="21" fillId="0" borderId="21" xfId="0" applyNumberFormat="1" applyFont="1" applyBorder="1" applyAlignment="1">
      <alignment vertical="center"/>
    </xf>
    <xf numFmtId="4" fontId="26" fillId="0" borderId="21" xfId="0" applyNumberFormat="1" applyFont="1" applyBorder="1" applyAlignment="1">
      <alignment vertical="center"/>
    </xf>
    <xf numFmtId="4" fontId="0" fillId="0" borderId="0" xfId="0" applyNumberFormat="1"/>
    <xf numFmtId="4" fontId="0" fillId="0" borderId="0" xfId="0" applyNumberFormat="1" applyAlignment="1">
      <alignment/>
    </xf>
    <xf numFmtId="4" fontId="0" fillId="0" borderId="0" xfId="0" applyNumberFormat="1" applyAlignment="1">
      <alignment shrinkToFit="1"/>
    </xf>
    <xf numFmtId="0" fontId="22" fillId="0" borderId="0" xfId="26" applyFont="1" applyAlignment="1">
      <alignment horizontal="left"/>
      <protection/>
    </xf>
    <xf numFmtId="0" fontId="47" fillId="0" borderId="0" xfId="24" applyNumberFormat="1" applyFont="1" applyAlignment="1">
      <alignment/>
      <protection/>
    </xf>
    <xf numFmtId="0" fontId="44" fillId="0" borderId="13" xfId="149" applyFont="1" applyBorder="1" applyAlignment="1">
      <alignment horizontal="center" vertical="top"/>
      <protection/>
    </xf>
    <xf numFmtId="0" fontId="47" fillId="0" borderId="0" xfId="195" applyNumberFormat="1" applyFont="1" applyAlignment="1">
      <alignment/>
      <protection/>
    </xf>
    <xf numFmtId="0" fontId="19" fillId="0" borderId="0" xfId="0" applyFont="1"/>
    <xf numFmtId="14" fontId="21" fillId="0" borderId="0" xfId="0" applyNumberFormat="1" applyFont="1" applyAlignment="1">
      <alignment horizontal="left"/>
    </xf>
    <xf numFmtId="0" fontId="47" fillId="0" borderId="0" xfId="107" applyNumberFormat="1" applyFont="1" applyAlignment="1">
      <alignment/>
      <protection/>
    </xf>
    <xf numFmtId="0" fontId="47" fillId="0" borderId="0" xfId="92" applyNumberFormat="1" applyFont="1" applyFill="1" applyAlignment="1">
      <alignment horizontal="left" indent="1"/>
      <protection/>
    </xf>
    <xf numFmtId="0" fontId="21" fillId="0" borderId="0" xfId="0" applyFont="1" applyAlignment="1">
      <alignment horizontal="right"/>
    </xf>
    <xf numFmtId="0" fontId="19" fillId="0" borderId="0" xfId="0" applyFont="1" applyAlignment="1">
      <alignment horizontal="left"/>
    </xf>
    <xf numFmtId="0" fontId="26" fillId="0" borderId="0" xfId="0" applyFont="1" applyAlignment="1">
      <alignment horizontal="right"/>
    </xf>
    <xf numFmtId="49" fontId="20" fillId="0" borderId="0" xfId="20" applyNumberFormat="1" applyFont="1" applyFill="1" applyAlignment="1">
      <alignment/>
      <protection/>
    </xf>
    <xf numFmtId="171" fontId="10" fillId="0" borderId="9" xfId="20" applyNumberFormat="1" applyFont="1" applyFill="1" applyBorder="1" applyAlignment="1">
      <alignment horizontal="right" vertical="top"/>
      <protection/>
    </xf>
    <xf numFmtId="49" fontId="10" fillId="0" borderId="9" xfId="20" applyNumberFormat="1" applyFont="1" applyFill="1" applyBorder="1" applyAlignment="1">
      <alignment horizontal="left" vertical="top"/>
      <protection/>
    </xf>
    <xf numFmtId="0" fontId="10" fillId="0" borderId="9" xfId="20" applyNumberFormat="1" applyFont="1" applyFill="1" applyBorder="1" applyAlignment="1">
      <alignment horizontal="left" vertical="top" wrapText="1"/>
      <protection/>
    </xf>
    <xf numFmtId="170" fontId="13" fillId="0" borderId="9" xfId="20" applyNumberFormat="1" applyFont="1" applyFill="1" applyBorder="1" applyAlignment="1">
      <alignment horizontal="center" vertical="top"/>
      <protection/>
    </xf>
    <xf numFmtId="0" fontId="0" fillId="0" borderId="0" xfId="25">
      <alignment/>
      <protection/>
    </xf>
    <xf numFmtId="0" fontId="22" fillId="0" borderId="0" xfId="26" applyFont="1" applyAlignment="1">
      <alignment/>
      <protection/>
    </xf>
    <xf numFmtId="0" fontId="42" fillId="0" borderId="9" xfId="20" applyNumberFormat="1" applyFont="1" applyFill="1" applyBorder="1" applyAlignment="1">
      <alignment horizontal="center" vertical="top" wrapText="1"/>
      <protection/>
    </xf>
    <xf numFmtId="0" fontId="44" fillId="0" borderId="11" xfId="149" applyFont="1" applyBorder="1" applyAlignment="1">
      <alignment/>
      <protection/>
    </xf>
    <xf numFmtId="0" fontId="44" fillId="0" borderId="12" xfId="149" applyFont="1" applyBorder="1" applyAlignment="1">
      <alignment vertical="top"/>
      <protection/>
    </xf>
    <xf numFmtId="0" fontId="44" fillId="0" borderId="12" xfId="149" applyFont="1" applyBorder="1" applyAlignment="1">
      <alignment horizontal="center" vertical="top"/>
      <protection/>
    </xf>
    <xf numFmtId="0" fontId="44" fillId="0" borderId="13" xfId="149" applyFont="1" applyBorder="1" applyAlignment="1">
      <alignment vertical="top"/>
      <protection/>
    </xf>
    <xf numFmtId="164" fontId="47" fillId="0" borderId="0" xfId="150" applyNumberFormat="1" applyFont="1" applyAlignment="1">
      <alignment/>
      <protection/>
    </xf>
    <xf numFmtId="49" fontId="47" fillId="0" borderId="0" xfId="150" applyNumberFormat="1" applyFont="1" applyAlignment="1">
      <alignment/>
      <protection/>
    </xf>
    <xf numFmtId="49" fontId="47" fillId="0" borderId="0" xfId="195" applyNumberFormat="1" applyFont="1" applyAlignment="1">
      <alignment/>
      <protection/>
    </xf>
    <xf numFmtId="165" fontId="47" fillId="0" borderId="0" xfId="150" applyNumberFormat="1" applyFont="1" applyFill="1" applyBorder="1" applyAlignment="1">
      <alignment/>
      <protection/>
    </xf>
    <xf numFmtId="167" fontId="47" fillId="0" borderId="0" xfId="150" applyNumberFormat="1" applyFont="1" applyAlignment="1">
      <alignment/>
      <protection/>
    </xf>
    <xf numFmtId="49" fontId="56" fillId="0" borderId="8" xfId="150" applyNumberFormat="1" applyFont="1" applyBorder="1" applyAlignment="1">
      <alignment horizontal="right" wrapText="1"/>
      <protection/>
    </xf>
    <xf numFmtId="49" fontId="56" fillId="0" borderId="8" xfId="150" applyNumberFormat="1" applyFont="1" applyBorder="1" applyAlignment="1">
      <alignment horizontal="left" wrapText="1"/>
      <protection/>
    </xf>
    <xf numFmtId="0" fontId="56" fillId="0" borderId="8" xfId="150" applyNumberFormat="1" applyFont="1" applyBorder="1" applyAlignment="1">
      <alignment horizontal="left" wrapText="1"/>
      <protection/>
    </xf>
    <xf numFmtId="49" fontId="56" fillId="0" borderId="8" xfId="150" applyNumberFormat="1" applyFont="1" applyBorder="1" applyAlignment="1">
      <alignment horizontal="center" wrapText="1"/>
      <protection/>
    </xf>
    <xf numFmtId="0" fontId="19" fillId="0" borderId="0" xfId="150" applyAlignment="1">
      <alignment horizontal="center" vertical="center"/>
      <protection/>
    </xf>
    <xf numFmtId="0" fontId="19" fillId="0" borderId="0" xfId="150" applyAlignment="1">
      <alignment horizontal="left" vertical="center"/>
      <protection/>
    </xf>
    <xf numFmtId="49" fontId="19" fillId="0" borderId="0" xfId="150" applyNumberFormat="1" applyAlignment="1">
      <alignment horizontal="left" vertical="center" wrapText="1"/>
      <protection/>
    </xf>
    <xf numFmtId="1" fontId="19" fillId="0" borderId="0" xfId="150" applyNumberFormat="1" applyAlignment="1">
      <alignment horizontal="center" vertical="center"/>
      <protection/>
    </xf>
    <xf numFmtId="0" fontId="19" fillId="0" borderId="0" xfId="150" applyAlignment="1">
      <alignment vertical="center"/>
      <protection/>
    </xf>
    <xf numFmtId="0" fontId="19" fillId="0" borderId="0" xfId="150">
      <alignment/>
      <protection/>
    </xf>
    <xf numFmtId="164" fontId="47" fillId="5" borderId="0" xfId="150" applyNumberFormat="1" applyFont="1" applyFill="1" applyAlignment="1">
      <alignment/>
      <protection/>
    </xf>
    <xf numFmtId="0" fontId="47" fillId="5" borderId="0" xfId="150" applyNumberFormat="1" applyFont="1" applyFill="1" applyAlignment="1">
      <alignment horizontal="left"/>
      <protection/>
    </xf>
    <xf numFmtId="49" fontId="47" fillId="5" borderId="0" xfId="150" applyNumberFormat="1" applyFont="1" applyFill="1" applyAlignment="1">
      <alignment horizontal="center"/>
      <protection/>
    </xf>
    <xf numFmtId="165" fontId="47" fillId="5" borderId="0" xfId="150" applyNumberFormat="1" applyFont="1" applyFill="1" applyBorder="1" applyAlignment="1">
      <alignment/>
      <protection/>
    </xf>
    <xf numFmtId="49" fontId="53" fillId="0" borderId="0" xfId="20" applyNumberFormat="1" applyFont="1" applyFill="1" applyAlignment="1">
      <alignment horizontal="left"/>
      <protection/>
    </xf>
    <xf numFmtId="49" fontId="53" fillId="0" borderId="0" xfId="20" applyNumberFormat="1" applyFont="1" applyFill="1" applyAlignment="1">
      <alignment/>
      <protection/>
    </xf>
    <xf numFmtId="164" fontId="10" fillId="0" borderId="1" xfId="150" applyNumberFormat="1" applyFont="1" applyBorder="1" applyAlignment="1">
      <alignment horizontal="right" vertical="top"/>
      <protection/>
    </xf>
    <xf numFmtId="49" fontId="10" fillId="0" borderId="1" xfId="150" applyNumberFormat="1" applyFont="1" applyBorder="1" applyAlignment="1">
      <alignment horizontal="left" vertical="top" wrapText="1"/>
      <protection/>
    </xf>
    <xf numFmtId="49" fontId="10" fillId="0" borderId="1" xfId="150" applyNumberFormat="1" applyFont="1" applyBorder="1" applyAlignment="1">
      <alignment horizontal="center" vertical="top"/>
      <protection/>
    </xf>
    <xf numFmtId="0" fontId="19" fillId="0" borderId="0" xfId="150" applyFont="1" applyBorder="1">
      <alignment/>
      <protection/>
    </xf>
    <xf numFmtId="0" fontId="19" fillId="0" borderId="0" xfId="150" applyFont="1" applyBorder="1" applyAlignment="1">
      <alignment horizontal="center"/>
      <protection/>
    </xf>
    <xf numFmtId="171" fontId="53" fillId="0" borderId="0" xfId="20" applyNumberFormat="1" applyFont="1" applyFill="1" applyAlignment="1">
      <alignment/>
      <protection/>
    </xf>
    <xf numFmtId="170" fontId="53" fillId="0" borderId="0" xfId="20" applyNumberFormat="1" applyFont="1" applyFill="1" applyBorder="1" applyAlignment="1">
      <alignment horizontal="center"/>
      <protection/>
    </xf>
    <xf numFmtId="172" fontId="53" fillId="0" borderId="0" xfId="20" applyNumberFormat="1" applyFont="1" applyFill="1" applyAlignment="1">
      <alignment/>
      <protection/>
    </xf>
    <xf numFmtId="0" fontId="47" fillId="0" borderId="0" xfId="150" applyNumberFormat="1" applyFont="1" applyAlignment="1">
      <alignment horizontal="left"/>
      <protection/>
    </xf>
    <xf numFmtId="191" fontId="13" fillId="0" borderId="1" xfId="150" applyNumberFormat="1" applyFont="1" applyFill="1" applyBorder="1" applyAlignment="1">
      <alignment horizontal="right" vertical="top"/>
      <protection/>
    </xf>
    <xf numFmtId="49" fontId="47" fillId="0" borderId="0" xfId="24" applyNumberFormat="1" applyFont="1" applyAlignment="1">
      <alignment/>
      <protection/>
    </xf>
    <xf numFmtId="0" fontId="3" fillId="0" borderId="0" xfId="119" applyNumberFormat="1" applyFont="1" applyAlignment="1">
      <alignment horizontal="left" wrapText="1"/>
      <protection/>
    </xf>
    <xf numFmtId="0" fontId="32" fillId="0" borderId="0" xfId="119">
      <alignment/>
      <protection/>
    </xf>
    <xf numFmtId="0" fontId="50" fillId="5" borderId="0" xfId="150" applyNumberFormat="1" applyFont="1" applyFill="1" applyAlignment="1">
      <alignment horizontal="left"/>
      <protection/>
    </xf>
    <xf numFmtId="0" fontId="3" fillId="0" borderId="0" xfId="119" applyNumberFormat="1" applyFont="1" applyAlignment="1">
      <alignment horizontal="left"/>
      <protection/>
    </xf>
    <xf numFmtId="164" fontId="10" fillId="0" borderId="1" xfId="119" applyNumberFormat="1" applyFont="1" applyBorder="1" applyAlignment="1">
      <alignment horizontal="right" vertical="top"/>
      <protection/>
    </xf>
    <xf numFmtId="0" fontId="10" fillId="0" borderId="1" xfId="119" applyNumberFormat="1" applyFont="1" applyBorder="1" applyAlignment="1">
      <alignment horizontal="left" vertical="top" wrapText="1"/>
      <protection/>
    </xf>
    <xf numFmtId="49" fontId="10" fillId="0" borderId="1" xfId="119" applyNumberFormat="1" applyFont="1" applyBorder="1" applyAlignment="1">
      <alignment horizontal="center" vertical="top"/>
      <protection/>
    </xf>
    <xf numFmtId="165" fontId="13" fillId="0" borderId="1" xfId="119" applyNumberFormat="1" applyFont="1" applyFill="1" applyBorder="1" applyAlignment="1">
      <alignment horizontal="right" vertical="top"/>
      <protection/>
    </xf>
    <xf numFmtId="0" fontId="9" fillId="0" borderId="0" xfId="119" applyFont="1">
      <alignment/>
      <protection/>
    </xf>
    <xf numFmtId="0" fontId="10" fillId="0" borderId="17" xfId="119" applyNumberFormat="1" applyFont="1" applyBorder="1" applyAlignment="1">
      <alignment horizontal="left" vertical="top" wrapText="1"/>
      <protection/>
    </xf>
    <xf numFmtId="49" fontId="10" fillId="0" borderId="1" xfId="151" applyNumberFormat="1" applyFont="1" applyFill="1" applyBorder="1" applyAlignment="1">
      <alignment horizontal="left" vertical="top" wrapText="1"/>
      <protection/>
    </xf>
    <xf numFmtId="0" fontId="10" fillId="0" borderId="1" xfId="151" applyNumberFormat="1" applyFont="1" applyFill="1" applyBorder="1" applyAlignment="1">
      <alignment horizontal="left" vertical="top" wrapText="1"/>
      <protection/>
    </xf>
    <xf numFmtId="166" fontId="10" fillId="8" borderId="14" xfId="150" applyNumberFormat="1" applyFont="1" applyFill="1" applyBorder="1" applyAlignment="1" applyProtection="1">
      <alignment horizontal="right" vertical="top"/>
      <protection locked="0"/>
    </xf>
    <xf numFmtId="49" fontId="10" fillId="0" borderId="16" xfId="150" applyNumberFormat="1" applyFont="1" applyBorder="1" applyAlignment="1">
      <alignment horizontal="left" vertical="top"/>
      <protection/>
    </xf>
    <xf numFmtId="0" fontId="42" fillId="0" borderId="22" xfId="20" applyNumberFormat="1" applyFont="1" applyFill="1" applyBorder="1" applyAlignment="1">
      <alignment horizontal="center" vertical="top" wrapText="1"/>
      <protection/>
    </xf>
    <xf numFmtId="0" fontId="19" fillId="0" borderId="1" xfId="150" applyBorder="1" applyAlignment="1">
      <alignment wrapText="1"/>
      <protection/>
    </xf>
    <xf numFmtId="0" fontId="42" fillId="0" borderId="23" xfId="20" applyNumberFormat="1" applyFont="1" applyFill="1" applyBorder="1" applyAlignment="1">
      <alignment horizontal="center" vertical="top" wrapText="1"/>
      <protection/>
    </xf>
    <xf numFmtId="0" fontId="19" fillId="0" borderId="0" xfId="150" applyFont="1" applyBorder="1" applyAlignment="1">
      <alignment wrapText="1"/>
      <protection/>
    </xf>
    <xf numFmtId="49" fontId="10" fillId="0" borderId="1" xfId="150" applyNumberFormat="1" applyFont="1" applyFill="1" applyBorder="1" applyAlignment="1">
      <alignment horizontal="left" vertical="top" wrapText="1"/>
      <protection/>
    </xf>
    <xf numFmtId="0" fontId="9" fillId="0" borderId="24" xfId="20" applyNumberFormat="1" applyFont="1" applyFill="1" applyBorder="1" applyAlignment="1">
      <alignment horizontal="left" vertical="top" wrapText="1"/>
      <protection/>
    </xf>
    <xf numFmtId="49" fontId="9" fillId="0" borderId="1" xfId="0" applyNumberFormat="1" applyFont="1" applyFill="1" applyBorder="1" applyAlignment="1">
      <alignment horizontal="left" vertical="top"/>
    </xf>
    <xf numFmtId="0" fontId="9" fillId="0" borderId="1" xfId="0" applyNumberFormat="1" applyFont="1" applyFill="1" applyBorder="1" applyAlignment="1">
      <alignment horizontal="left" vertical="top" wrapText="1"/>
    </xf>
    <xf numFmtId="0" fontId="9" fillId="0" borderId="0" xfId="20" applyNumberFormat="1" applyFont="1" applyFill="1" applyBorder="1" applyAlignment="1">
      <alignment horizontal="center" vertical="top" wrapText="1"/>
      <protection/>
    </xf>
    <xf numFmtId="170" fontId="21" fillId="0" borderId="0" xfId="20" applyNumberFormat="1" applyFont="1" applyFill="1" applyBorder="1" applyAlignment="1">
      <alignment horizontal="center" vertical="top"/>
      <protection/>
    </xf>
    <xf numFmtId="0" fontId="6" fillId="0" borderId="0" xfId="0" applyNumberFormat="1" applyFont="1" applyFill="1" applyAlignment="1">
      <alignment horizontal="right" vertical="top" wrapText="1"/>
    </xf>
    <xf numFmtId="49" fontId="10" fillId="9" borderId="1" xfId="150" applyNumberFormat="1" applyFont="1" applyFill="1" applyBorder="1" applyAlignment="1">
      <alignment horizontal="left" vertical="top" wrapText="1"/>
      <protection/>
    </xf>
    <xf numFmtId="49" fontId="10" fillId="0" borderId="1" xfId="150" applyNumberFormat="1" applyFont="1" applyFill="1" applyBorder="1" applyAlignment="1">
      <alignment horizontal="left" vertical="top"/>
      <protection/>
    </xf>
    <xf numFmtId="49" fontId="10" fillId="0" borderId="1" xfId="150" applyNumberFormat="1" applyFont="1" applyFill="1" applyBorder="1" applyAlignment="1">
      <alignment horizontal="center" vertical="top"/>
      <protection/>
    </xf>
    <xf numFmtId="165" fontId="53" fillId="0" borderId="0" xfId="150" applyNumberFormat="1" applyFont="1" applyFill="1" applyBorder="1" applyAlignment="1">
      <alignment/>
      <protection/>
    </xf>
    <xf numFmtId="0" fontId="10" fillId="0" borderId="0" xfId="20" applyNumberFormat="1" applyFont="1" applyFill="1" applyBorder="1" applyAlignment="1">
      <alignment horizontal="left" vertical="top"/>
      <protection/>
    </xf>
    <xf numFmtId="49" fontId="74" fillId="0" borderId="0" xfId="20" applyNumberFormat="1" applyFont="1" applyFill="1" applyAlignment="1">
      <alignment/>
      <protection/>
    </xf>
    <xf numFmtId="166" fontId="10" fillId="0" borderId="0" xfId="150" applyNumberFormat="1" applyFont="1" applyFill="1" applyBorder="1" applyAlignment="1" applyProtection="1">
      <alignment horizontal="right" vertical="top"/>
      <protection locked="0"/>
    </xf>
    <xf numFmtId="0" fontId="10" fillId="0" borderId="1" xfId="119" applyNumberFormat="1" applyFont="1" applyFill="1" applyBorder="1" applyAlignment="1">
      <alignment horizontal="left" vertical="top" wrapText="1"/>
      <protection/>
    </xf>
    <xf numFmtId="49" fontId="10" fillId="0" borderId="1" xfId="119" applyNumberFormat="1" applyFont="1" applyFill="1" applyBorder="1" applyAlignment="1">
      <alignment horizontal="center" vertical="top"/>
      <protection/>
    </xf>
    <xf numFmtId="166" fontId="10" fillId="0" borderId="1" xfId="150" applyNumberFormat="1" applyFont="1" applyFill="1" applyBorder="1" applyAlignment="1" applyProtection="1">
      <alignment horizontal="right" vertical="top"/>
      <protection/>
    </xf>
    <xf numFmtId="4" fontId="50" fillId="0" borderId="0" xfId="0" applyNumberFormat="1" applyFont="1" applyAlignment="1">
      <alignment/>
    </xf>
    <xf numFmtId="4" fontId="53" fillId="5" borderId="0" xfId="0" applyNumberFormat="1" applyFont="1" applyFill="1" applyAlignment="1">
      <alignment/>
    </xf>
    <xf numFmtId="4" fontId="3" fillId="0" borderId="0" xfId="0" applyNumberFormat="1" applyFont="1" applyFill="1" applyAlignment="1">
      <alignment/>
    </xf>
    <xf numFmtId="4" fontId="10" fillId="0" borderId="1" xfId="0" applyNumberFormat="1" applyFont="1" applyFill="1" applyBorder="1" applyAlignment="1">
      <alignment horizontal="right" vertical="top"/>
    </xf>
    <xf numFmtId="4" fontId="6" fillId="0" borderId="0" xfId="0" applyNumberFormat="1" applyFont="1" applyFill="1" applyAlignment="1">
      <alignment horizontal="left" vertical="top" wrapText="1"/>
    </xf>
    <xf numFmtId="4" fontId="18" fillId="0" borderId="0" xfId="0" applyNumberFormat="1" applyFont="1" applyFill="1" applyAlignment="1">
      <alignment horizontal="center" vertical="center"/>
    </xf>
    <xf numFmtId="4" fontId="20" fillId="0" borderId="0" xfId="0" applyNumberFormat="1" applyFont="1" applyFill="1" applyAlignment="1">
      <alignment/>
    </xf>
    <xf numFmtId="4" fontId="10" fillId="0" borderId="9" xfId="20" applyNumberFormat="1" applyFont="1" applyFill="1" applyBorder="1" applyAlignment="1">
      <alignment horizontal="right" vertical="top"/>
      <protection/>
    </xf>
    <xf numFmtId="4" fontId="10" fillId="0" borderId="0" xfId="20" applyNumberFormat="1" applyFont="1" applyFill="1" applyBorder="1" applyAlignment="1">
      <alignment horizontal="right" vertical="top"/>
      <protection/>
    </xf>
    <xf numFmtId="4" fontId="20" fillId="0" borderId="0" xfId="22" applyNumberFormat="1" applyFont="1" applyFill="1" applyAlignment="1">
      <alignment/>
      <protection/>
    </xf>
    <xf numFmtId="4" fontId="10" fillId="0" borderId="1" xfId="22" applyNumberFormat="1" applyFont="1" applyFill="1" applyBorder="1" applyAlignment="1">
      <alignment horizontal="right" vertical="top"/>
      <protection/>
    </xf>
    <xf numFmtId="4" fontId="10" fillId="0" borderId="1" xfId="23" applyNumberFormat="1" applyFont="1" applyFill="1" applyBorder="1" applyAlignment="1">
      <alignment horizontal="right" vertical="top"/>
      <protection/>
    </xf>
    <xf numFmtId="4" fontId="47" fillId="5" borderId="0" xfId="150" applyNumberFormat="1" applyFont="1" applyFill="1" applyAlignment="1">
      <alignment/>
      <protection/>
    </xf>
    <xf numFmtId="4" fontId="53" fillId="0" borderId="0" xfId="150" applyNumberFormat="1" applyFont="1" applyAlignment="1">
      <alignment/>
      <protection/>
    </xf>
    <xf numFmtId="4" fontId="10" fillId="0" borderId="18" xfId="20" applyNumberFormat="1" applyFont="1" applyFill="1" applyBorder="1" applyAlignment="1">
      <alignment horizontal="right" vertical="top"/>
      <protection/>
    </xf>
    <xf numFmtId="4" fontId="10" fillId="0" borderId="25" xfId="20" applyNumberFormat="1" applyFont="1" applyFill="1" applyBorder="1" applyAlignment="1">
      <alignment horizontal="right" vertical="top"/>
      <protection/>
    </xf>
    <xf numFmtId="4" fontId="10" fillId="0" borderId="22" xfId="20" applyNumberFormat="1" applyFont="1" applyFill="1" applyBorder="1" applyAlignment="1">
      <alignment horizontal="right" vertical="top"/>
      <protection/>
    </xf>
    <xf numFmtId="4" fontId="20" fillId="0" borderId="0" xfId="150" applyNumberFormat="1" applyFont="1" applyAlignment="1">
      <alignment/>
      <protection/>
    </xf>
    <xf numFmtId="4" fontId="10" fillId="0" borderId="26" xfId="20" applyNumberFormat="1" applyFont="1" applyFill="1" applyBorder="1" applyAlignment="1">
      <alignment horizontal="right" vertical="top"/>
      <protection/>
    </xf>
    <xf numFmtId="4" fontId="10" fillId="0" borderId="19" xfId="20" applyNumberFormat="1" applyFont="1" applyFill="1" applyBorder="1" applyAlignment="1">
      <alignment horizontal="right" vertical="top"/>
      <protection/>
    </xf>
    <xf numFmtId="193" fontId="50" fillId="5" borderId="0" xfId="150" applyNumberFormat="1" applyFont="1" applyFill="1" applyAlignment="1">
      <alignment/>
      <protection/>
    </xf>
    <xf numFmtId="193" fontId="3" fillId="0" borderId="0" xfId="119" applyNumberFormat="1" applyFont="1" applyAlignment="1">
      <alignment/>
      <protection/>
    </xf>
    <xf numFmtId="193" fontId="10" fillId="0" borderId="1" xfId="119" applyNumberFormat="1" applyFont="1" applyBorder="1" applyAlignment="1">
      <alignment horizontal="right" vertical="top"/>
      <protection/>
    </xf>
    <xf numFmtId="193" fontId="10" fillId="0" borderId="17" xfId="119" applyNumberFormat="1" applyFont="1" applyBorder="1" applyAlignment="1">
      <alignment horizontal="right" vertical="top"/>
      <protection/>
    </xf>
    <xf numFmtId="193" fontId="10" fillId="0" borderId="14" xfId="119" applyNumberFormat="1" applyFont="1" applyBorder="1" applyAlignment="1">
      <alignment horizontal="right" vertical="top"/>
      <protection/>
    </xf>
    <xf numFmtId="4" fontId="10" fillId="0" borderId="1" xfId="20" applyNumberFormat="1" applyFont="1" applyFill="1" applyBorder="1" applyAlignment="1">
      <alignment horizontal="right" vertical="top"/>
      <protection/>
    </xf>
    <xf numFmtId="4" fontId="10" fillId="0" borderId="0" xfId="150" applyNumberFormat="1" applyFont="1" applyBorder="1" applyAlignment="1">
      <alignment horizontal="right" vertical="top"/>
      <protection/>
    </xf>
    <xf numFmtId="4" fontId="20" fillId="0" borderId="0" xfId="20" applyNumberFormat="1" applyFont="1" applyFill="1" applyAlignment="1">
      <alignment/>
      <protection/>
    </xf>
    <xf numFmtId="4" fontId="10" fillId="0" borderId="1" xfId="150" applyNumberFormat="1" applyFont="1" applyBorder="1" applyAlignment="1">
      <alignment horizontal="right" vertical="top"/>
      <protection/>
    </xf>
    <xf numFmtId="164" fontId="10" fillId="0" borderId="1" xfId="150" applyNumberFormat="1" applyFont="1" applyFill="1" applyBorder="1" applyAlignment="1">
      <alignment horizontal="right" vertical="top"/>
      <protection/>
    </xf>
    <xf numFmtId="0" fontId="10" fillId="0" borderId="1" xfId="150" applyNumberFormat="1" applyFont="1" applyFill="1" applyBorder="1" applyAlignment="1">
      <alignment horizontal="left" vertical="top"/>
      <protection/>
    </xf>
    <xf numFmtId="0" fontId="19" fillId="0" borderId="0" xfId="150" applyFill="1">
      <alignment/>
      <protection/>
    </xf>
    <xf numFmtId="4" fontId="10" fillId="0" borderId="1" xfId="150" applyNumberFormat="1" applyFont="1" applyFill="1" applyBorder="1" applyAlignment="1">
      <alignment horizontal="right" vertical="top"/>
      <protection/>
    </xf>
    <xf numFmtId="193" fontId="50" fillId="0" borderId="0" xfId="0" applyNumberFormat="1" applyFont="1" applyAlignment="1">
      <alignment/>
    </xf>
    <xf numFmtId="193" fontId="3" fillId="0" borderId="0" xfId="0" applyNumberFormat="1" applyFont="1" applyFill="1" applyAlignment="1">
      <alignment/>
    </xf>
    <xf numFmtId="193" fontId="10" fillId="0" borderId="1" xfId="0" applyNumberFormat="1" applyFont="1" applyFill="1" applyBorder="1" applyAlignment="1">
      <alignment horizontal="right" vertical="top"/>
    </xf>
    <xf numFmtId="193" fontId="18" fillId="0" borderId="0" xfId="0" applyNumberFormat="1" applyFont="1" applyFill="1" applyAlignment="1">
      <alignment horizontal="center" vertical="center"/>
    </xf>
    <xf numFmtId="4" fontId="47" fillId="5" borderId="0" xfId="92" applyNumberFormat="1" applyFont="1" applyFill="1" applyAlignment="1">
      <alignment/>
      <protection/>
    </xf>
    <xf numFmtId="4" fontId="53" fillId="6" borderId="0" xfId="92" applyNumberFormat="1" applyFont="1" applyFill="1" applyAlignment="1">
      <alignment/>
      <protection/>
    </xf>
    <xf numFmtId="4" fontId="15" fillId="0" borderId="1" xfId="92" applyNumberFormat="1" applyFont="1" applyBorder="1" applyAlignment="1">
      <alignment/>
      <protection/>
    </xf>
    <xf numFmtId="4" fontId="17" fillId="0" borderId="10" xfId="22" applyNumberFormat="1" applyFont="1" applyBorder="1" applyAlignment="1">
      <alignment/>
      <protection/>
    </xf>
    <xf numFmtId="4" fontId="17" fillId="0" borderId="0" xfId="22" applyNumberFormat="1" applyFont="1" applyAlignment="1">
      <alignment/>
      <protection/>
    </xf>
    <xf numFmtId="165" fontId="77" fillId="0" borderId="1" xfId="150" applyNumberFormat="1" applyFont="1" applyFill="1" applyBorder="1" applyAlignment="1">
      <alignment horizontal="right" vertical="top"/>
      <protection/>
    </xf>
    <xf numFmtId="165" fontId="77" fillId="0" borderId="14" xfId="150" applyNumberFormat="1" applyFont="1" applyFill="1" applyBorder="1" applyAlignment="1">
      <alignment horizontal="right" vertical="top"/>
      <protection/>
    </xf>
    <xf numFmtId="164" fontId="78" fillId="0" borderId="1" xfId="150" applyNumberFormat="1" applyFont="1" applyBorder="1" applyAlignment="1">
      <alignment horizontal="right" vertical="top"/>
      <protection/>
    </xf>
    <xf numFmtId="0" fontId="78" fillId="0" borderId="1" xfId="150" applyNumberFormat="1" applyFont="1" applyBorder="1" applyAlignment="1">
      <alignment horizontal="left" vertical="top"/>
      <protection/>
    </xf>
    <xf numFmtId="49" fontId="78" fillId="0" borderId="1" xfId="150" applyNumberFormat="1" applyFont="1" applyBorder="1" applyAlignment="1">
      <alignment horizontal="left" vertical="top" wrapText="1"/>
      <protection/>
    </xf>
    <xf numFmtId="49" fontId="78" fillId="0" borderId="1" xfId="150" applyNumberFormat="1" applyFont="1" applyBorder="1" applyAlignment="1">
      <alignment horizontal="center" vertical="top"/>
      <protection/>
    </xf>
    <xf numFmtId="166" fontId="78" fillId="8" borderId="1" xfId="150" applyNumberFormat="1" applyFont="1" applyFill="1" applyBorder="1" applyAlignment="1" applyProtection="1">
      <alignment horizontal="right" vertical="top"/>
      <protection locked="0"/>
    </xf>
    <xf numFmtId="4" fontId="78" fillId="0" borderId="9" xfId="20" applyNumberFormat="1" applyFont="1" applyFill="1" applyBorder="1" applyAlignment="1">
      <alignment horizontal="right" vertical="top"/>
      <protection/>
    </xf>
    <xf numFmtId="164" fontId="78" fillId="0" borderId="15" xfId="150" applyNumberFormat="1" applyFont="1" applyBorder="1" applyAlignment="1">
      <alignment horizontal="right" vertical="top"/>
      <protection/>
    </xf>
    <xf numFmtId="49" fontId="78" fillId="0" borderId="15" xfId="150" applyNumberFormat="1" applyFont="1" applyBorder="1" applyAlignment="1">
      <alignment horizontal="left" vertical="top"/>
      <protection/>
    </xf>
    <xf numFmtId="49" fontId="78" fillId="0" borderId="15" xfId="150" applyNumberFormat="1" applyFont="1" applyBorder="1" applyAlignment="1">
      <alignment horizontal="left" vertical="top" wrapText="1"/>
      <protection/>
    </xf>
    <xf numFmtId="49" fontId="78" fillId="0" borderId="15" xfId="150" applyNumberFormat="1" applyFont="1" applyBorder="1" applyAlignment="1">
      <alignment horizontal="center" vertical="top"/>
      <protection/>
    </xf>
    <xf numFmtId="165" fontId="77" fillId="0" borderId="15" xfId="150" applyNumberFormat="1" applyFont="1" applyFill="1" applyBorder="1" applyAlignment="1">
      <alignment horizontal="right" vertical="top"/>
      <protection/>
    </xf>
    <xf numFmtId="166" fontId="78" fillId="8" borderId="15" xfId="150" applyNumberFormat="1" applyFont="1" applyFill="1" applyBorder="1" applyAlignment="1" applyProtection="1">
      <alignment horizontal="right" vertical="top"/>
      <protection locked="0"/>
    </xf>
    <xf numFmtId="4" fontId="78" fillId="0" borderId="26" xfId="20" applyNumberFormat="1" applyFont="1" applyFill="1" applyBorder="1" applyAlignment="1">
      <alignment horizontal="right" vertical="top"/>
      <protection/>
    </xf>
    <xf numFmtId="4" fontId="78" fillId="0" borderId="19" xfId="20" applyNumberFormat="1" applyFont="1" applyFill="1" applyBorder="1" applyAlignment="1">
      <alignment horizontal="right" vertical="top"/>
      <protection/>
    </xf>
    <xf numFmtId="164" fontId="78" fillId="0" borderId="1" xfId="150" applyNumberFormat="1" applyFont="1" applyBorder="1" applyAlignment="1">
      <alignment horizontal="center" vertical="top"/>
      <protection/>
    </xf>
    <xf numFmtId="0" fontId="79" fillId="0" borderId="0" xfId="0" applyFont="1" applyAlignment="1">
      <alignment wrapText="1"/>
    </xf>
    <xf numFmtId="164" fontId="78" fillId="0" borderId="1" xfId="150" applyNumberFormat="1" applyFont="1" applyBorder="1" applyAlignment="1">
      <alignment horizontal="right" vertical="center"/>
      <protection/>
    </xf>
    <xf numFmtId="4" fontId="78" fillId="0" borderId="1" xfId="150" applyNumberFormat="1" applyFont="1" applyBorder="1" applyAlignment="1">
      <alignment horizontal="right" vertical="top"/>
      <protection/>
    </xf>
    <xf numFmtId="164" fontId="78" fillId="0" borderId="1" xfId="0" applyNumberFormat="1" applyFont="1" applyFill="1" applyBorder="1" applyAlignment="1">
      <alignment horizontal="right" vertical="top"/>
    </xf>
    <xf numFmtId="49" fontId="78" fillId="0" borderId="1" xfId="0" applyNumberFormat="1" applyFont="1" applyFill="1" applyBorder="1" applyAlignment="1">
      <alignment horizontal="left" vertical="top"/>
    </xf>
    <xf numFmtId="0" fontId="78" fillId="0" borderId="1" xfId="0" applyNumberFormat="1" applyFont="1" applyFill="1" applyBorder="1" applyAlignment="1">
      <alignment horizontal="left" vertical="top" wrapText="1"/>
    </xf>
    <xf numFmtId="0" fontId="78" fillId="0" borderId="1" xfId="0" applyNumberFormat="1" applyFont="1" applyFill="1" applyBorder="1" applyAlignment="1">
      <alignment horizontal="center" vertical="top" wrapText="1"/>
    </xf>
    <xf numFmtId="49" fontId="78" fillId="0" borderId="1" xfId="0" applyNumberFormat="1" applyFont="1" applyFill="1" applyBorder="1" applyAlignment="1">
      <alignment horizontal="center" vertical="top"/>
    </xf>
    <xf numFmtId="165" fontId="77" fillId="0" borderId="1" xfId="0" applyNumberFormat="1" applyFont="1" applyFill="1" applyBorder="1" applyAlignment="1">
      <alignment horizontal="right" vertical="top"/>
    </xf>
    <xf numFmtId="166" fontId="78" fillId="0" borderId="1" xfId="0" applyNumberFormat="1" applyFont="1" applyFill="1" applyBorder="1" applyAlignment="1">
      <alignment horizontal="right" vertical="top"/>
    </xf>
    <xf numFmtId="166" fontId="78" fillId="8" borderId="1" xfId="0" applyNumberFormat="1" applyFont="1" applyFill="1" applyBorder="1" applyAlignment="1" applyProtection="1">
      <alignment horizontal="right" vertical="top"/>
      <protection locked="0"/>
    </xf>
    <xf numFmtId="4" fontId="78" fillId="0" borderId="1" xfId="0" applyNumberFormat="1" applyFont="1" applyFill="1" applyBorder="1" applyAlignment="1">
      <alignment horizontal="right" vertical="top"/>
    </xf>
    <xf numFmtId="192" fontId="12" fillId="8" borderId="0" xfId="26" applyNumberFormat="1" applyFont="1" applyFill="1" applyAlignment="1" applyProtection="1">
      <alignment horizontal="left"/>
      <protection locked="0"/>
    </xf>
    <xf numFmtId="0" fontId="64" fillId="0" borderId="0" xfId="26" applyFont="1" applyAlignment="1">
      <alignment horizontal="left" vertical="center" wrapText="1"/>
      <protection/>
    </xf>
    <xf numFmtId="0" fontId="65" fillId="0" borderId="0" xfId="26" applyFont="1" applyAlignment="1">
      <alignment horizontal="left" vertical="top" wrapText="1"/>
      <protection/>
    </xf>
    <xf numFmtId="0" fontId="12" fillId="8" borderId="0" xfId="26" applyFont="1" applyFill="1" applyAlignment="1" applyProtection="1">
      <alignment horizontal="left"/>
      <protection locked="0"/>
    </xf>
    <xf numFmtId="0" fontId="23" fillId="0" borderId="0" xfId="26" applyFont="1" applyAlignment="1">
      <alignment horizontal="left" vertical="top" wrapText="1"/>
      <protection/>
    </xf>
    <xf numFmtId="0" fontId="19" fillId="0" borderId="0" xfId="0" applyFont="1" applyAlignment="1">
      <alignment horizontal="left" wrapText="1"/>
    </xf>
    <xf numFmtId="0" fontId="0" fillId="0" borderId="0" xfId="0" applyNumberFormat="1" applyAlignment="1">
      <alignment wrapText="1"/>
    </xf>
    <xf numFmtId="0" fontId="19" fillId="0" borderId="0" xfId="0" applyNumberFormat="1" applyFont="1" applyAlignment="1">
      <alignment wrapText="1"/>
    </xf>
    <xf numFmtId="49" fontId="20" fillId="0" borderId="0" xfId="20" applyNumberFormat="1" applyFont="1" applyFill="1" applyAlignment="1">
      <alignment horizontal="left" wrapText="1"/>
      <protection/>
    </xf>
    <xf numFmtId="49" fontId="20" fillId="0" borderId="27" xfId="20" applyNumberFormat="1" applyFont="1" applyFill="1" applyBorder="1" applyAlignment="1">
      <alignment horizontal="left" wrapText="1"/>
      <protection/>
    </xf>
  </cellXfs>
  <cellStyles count="188">
    <cellStyle name="Normal" xfId="0"/>
    <cellStyle name="Percent" xfId="15"/>
    <cellStyle name="Currency" xfId="16"/>
    <cellStyle name="Currency [0]" xfId="17"/>
    <cellStyle name="Comma" xfId="18"/>
    <cellStyle name="Comma [0]" xfId="19"/>
    <cellStyle name="normální_Vzor pro profese" xfId="20"/>
    <cellStyle name="Normální 2" xfId="21"/>
    <cellStyle name="Normální 10" xfId="22"/>
    <cellStyle name="Normální 2 11" xfId="23"/>
    <cellStyle name="Normální 3" xfId="24"/>
    <cellStyle name="Normální 256" xfId="25"/>
    <cellStyle name="normální_Titulní list" xfId="26"/>
    <cellStyle name="$l0 Dec" xfId="27"/>
    <cellStyle name="$l0 Header" xfId="28"/>
    <cellStyle name="$l0 No" xfId="29"/>
    <cellStyle name="$l0 Row" xfId="30"/>
    <cellStyle name="$u0 Dec" xfId="31"/>
    <cellStyle name="$u0 No" xfId="32"/>
    <cellStyle name="$u0 Row" xfId="33"/>
    <cellStyle name="_006_TD_0101_BMS_SP_00" xfId="34"/>
    <cellStyle name="_006_TD_0101_ENN_TS-ROZPOCET" xfId="35"/>
    <cellStyle name="_006_TD_0101_ENN_TS-ROZPOCET_UPS" xfId="36"/>
    <cellStyle name="_006_TD_0101_ESL-Z_SP_00" xfId="37"/>
    <cellStyle name="_006_TD_0101_MaR_CHL_TS" xfId="38"/>
    <cellStyle name="_006_TD_0101_MaR_TS" xfId="39"/>
    <cellStyle name="_006_TD_0405_VO_TS-ROZPOCET" xfId="40"/>
    <cellStyle name="_006_TD_0406_AO_TS-ROZPOCET" xfId="41"/>
    <cellStyle name="_006_TD_0504_ASL_SP_00" xfId="42"/>
    <cellStyle name="_006_TD_0505_AT_SP_00" xfId="43"/>
    <cellStyle name="_006_TD_1043_TS_TS-ROZPOCET" xfId="44"/>
    <cellStyle name="_006_TD_1044_TS_TS-ROZPOCET" xfId="45"/>
    <cellStyle name="_006_TD_1045_DA_TS-ROZPOCET" xfId="46"/>
    <cellStyle name="_006_TD_1046_DA_TS-ROZPOCET" xfId="47"/>
    <cellStyle name="_300_B5_2_500_002_70905 NAB" xfId="48"/>
    <cellStyle name="_Appendix N_Detailed Price Breakdown" xfId="49"/>
    <cellStyle name="_Appendix N_Detailed Price Breakdown_VS-VV_D0500_KaZP_090410-boq" xfId="50"/>
    <cellStyle name="_cenová nabídka" xfId="51"/>
    <cellStyle name="_CN 20070828" xfId="52"/>
    <cellStyle name="_CN 20070828k" xfId="53"/>
    <cellStyle name="_PŘ  hotel radl 709 je" xfId="54"/>
    <cellStyle name="_PS_M_93_02_slaboproud" xfId="55"/>
    <cellStyle name="_PS_M_93_02_slaboproud_VS-VV_D0500_KaZP_090410-boq" xfId="56"/>
    <cellStyle name="_RADLICKA_tendr_070920" xfId="57"/>
    <cellStyle name="_roz  hotel radl 709 (3) MD NAB" xfId="58"/>
    <cellStyle name="_SO002_3_E91_SK" xfId="59"/>
    <cellStyle name="_Summary bill of rates COOLINGL" xfId="60"/>
    <cellStyle name="_Summary bill of rates COOLINGL_1" xfId="61"/>
    <cellStyle name="_Summary bill of rates COOLINGL_1_VS-VV_D0500_KaZP_090410-boq" xfId="62"/>
    <cellStyle name="_Summary bill of rates COOLINGL_2" xfId="63"/>
    <cellStyle name="_Summary bill of rates COOLINGL_2_VS-VV_D0500_KaZP_090410-boq" xfId="64"/>
    <cellStyle name="_Summary bill of rates COOLINGL_3" xfId="65"/>
    <cellStyle name="_Summary bill of rates COOLINGL_3_VS-VV_D0500_KaZP_090410-boq" xfId="66"/>
    <cellStyle name="_Summary bill of rates COOLINGL_VS-VV_D0500_KaZP_090410-boq" xfId="67"/>
    <cellStyle name="_Summary bill of rates VENTILATIONL" xfId="68"/>
    <cellStyle name="_Summary bill of rates VENTILATIONL_1" xfId="69"/>
    <cellStyle name="_Summary bill of rates VENTILATIONL_1_VS-VV_D0500_KaZP_090410-boq" xfId="70"/>
    <cellStyle name="_Summary bill of rates VENTILATIONL_2" xfId="71"/>
    <cellStyle name="_Summary bill of rates VENTILATIONL_2_VS-VV_D0500_KaZP_090410-boq" xfId="72"/>
    <cellStyle name="_Summary bill of rates VENTILATIONL_3" xfId="73"/>
    <cellStyle name="_Summary bill of rates VENTILATIONL_3_VS-VV_D0500_KaZP_090410-boq" xfId="74"/>
    <cellStyle name="_Summary bill of rates VENTILATIONL_VS-VV_D0500_KaZP_090410-boq" xfId="75"/>
    <cellStyle name="1D čísla" xfId="76"/>
    <cellStyle name="2D čísla" xfId="77"/>
    <cellStyle name="3D čísla" xfId="78"/>
    <cellStyle name="bezčárky_" xfId="79"/>
    <cellStyle name="Celá čísla" xfId="80"/>
    <cellStyle name="Currency0" xfId="81"/>
    <cellStyle name="číslo.00_" xfId="82"/>
    <cellStyle name="Dezimal [0]_--&gt;2-1" xfId="83"/>
    <cellStyle name="Dezimal_--&gt;2-1" xfId="84"/>
    <cellStyle name="Hlavička" xfId="85"/>
    <cellStyle name="lehký dolní okraj" xfId="86"/>
    <cellStyle name="měny 2" xfId="87"/>
    <cellStyle name="Nadpis listu" xfId="88"/>
    <cellStyle name="normal" xfId="89"/>
    <cellStyle name="Normale_595" xfId="90"/>
    <cellStyle name="Normální 2 10" xfId="91"/>
    <cellStyle name="normální 2 2" xfId="92"/>
    <cellStyle name="normální 2 2 10" xfId="93"/>
    <cellStyle name="Normální 2 2 2" xfId="94"/>
    <cellStyle name="normální 2 3" xfId="95"/>
    <cellStyle name="Normální 2 4" xfId="96"/>
    <cellStyle name="Normální 2 5" xfId="97"/>
    <cellStyle name="Normální 2 6" xfId="98"/>
    <cellStyle name="Normální 2 7" xfId="99"/>
    <cellStyle name="Normální 2 8" xfId="100"/>
    <cellStyle name="Normální 2 8 2" xfId="101"/>
    <cellStyle name="Normální 2 8 2 2" xfId="102"/>
    <cellStyle name="Normální 2 9" xfId="103"/>
    <cellStyle name="Normální 2 9 2" xfId="104"/>
    <cellStyle name="normální 2_Profese" xfId="105"/>
    <cellStyle name="Normální 3 2" xfId="106"/>
    <cellStyle name="Normální 3 3" xfId="107"/>
    <cellStyle name="Normální 3 3 2" xfId="108"/>
    <cellStyle name="Normální 3 3 2 2" xfId="109"/>
    <cellStyle name="Normální 3 3 3" xfId="110"/>
    <cellStyle name="Normální 3 3 4" xfId="111"/>
    <cellStyle name="Normální 3 3 5" xfId="112"/>
    <cellStyle name="normální 33" xfId="113"/>
    <cellStyle name="normální 34" xfId="114"/>
    <cellStyle name="Normální 4" xfId="115"/>
    <cellStyle name="Normální 4 2" xfId="116"/>
    <cellStyle name="Normální 4 3" xfId="117"/>
    <cellStyle name="Normální 4 4" xfId="118"/>
    <cellStyle name="Normální 4 5" xfId="119"/>
    <cellStyle name="Normální 5" xfId="120"/>
    <cellStyle name="Normální 5 2" xfId="121"/>
    <cellStyle name="Normální 6" xfId="122"/>
    <cellStyle name="Normální 6 2" xfId="123"/>
    <cellStyle name="Normální 7" xfId="124"/>
    <cellStyle name="normální 7 2" xfId="125"/>
    <cellStyle name="Normální 8" xfId="126"/>
    <cellStyle name="Normální 9" xfId="127"/>
    <cellStyle name="Normalny_Ceny jedn" xfId="128"/>
    <cellStyle name="Podhlavička" xfId="129"/>
    <cellStyle name="Polozka" xfId="130"/>
    <cellStyle name="popis polozky" xfId="131"/>
    <cellStyle name="pozice" xfId="132"/>
    <cellStyle name="procent 2" xfId="133"/>
    <cellStyle name="R_text" xfId="134"/>
    <cellStyle name="R_type" xfId="135"/>
    <cellStyle name="Specifikace" xfId="136"/>
    <cellStyle name="Standaard_Blad1_3" xfId="137"/>
    <cellStyle name="Standard_--&gt;2-1" xfId="138"/>
    <cellStyle name="Styl 1" xfId="139"/>
    <cellStyle name="Styl 1 2" xfId="140"/>
    <cellStyle name="Styl 2" xfId="141"/>
    <cellStyle name="Suma" xfId="142"/>
    <cellStyle name="text" xfId="143"/>
    <cellStyle name="výkaz výměr" xfId="144"/>
    <cellStyle name="Währung [0]_--&gt;2-1" xfId="145"/>
    <cellStyle name="Währung_--&gt;2-1" xfId="146"/>
    <cellStyle name="Wהhrung [0]_--&gt;2-1" xfId="147"/>
    <cellStyle name="Wהhrung_--&gt;2-1" xfId="148"/>
    <cellStyle name="Normální 3 12 2" xfId="149"/>
    <cellStyle name="Normální 2 2 3" xfId="150"/>
    <cellStyle name="normální_ProfeseT" xfId="151"/>
    <cellStyle name="Normální 2 13" xfId="152"/>
    <cellStyle name="Normální 2 11 2" xfId="153"/>
    <cellStyle name="Normální 2 10 2" xfId="154"/>
    <cellStyle name="Normální 2 7 2" xfId="155"/>
    <cellStyle name="Normální 2 8 3" xfId="156"/>
    <cellStyle name="Normální 2 8 2 3" xfId="157"/>
    <cellStyle name="Normální 2 8 2 2 2" xfId="158"/>
    <cellStyle name="Normální 2 9 3" xfId="159"/>
    <cellStyle name="Normální 2 9 2 2" xfId="160"/>
    <cellStyle name="Normální 3 3 6" xfId="161"/>
    <cellStyle name="Normální 3 3 2 3" xfId="162"/>
    <cellStyle name="Normální 3 3 2 2 2" xfId="163"/>
    <cellStyle name="Normální 3 3 3 2" xfId="164"/>
    <cellStyle name="Normální 3 3 4 2" xfId="165"/>
    <cellStyle name="Normální 3 3 5 2" xfId="166"/>
    <cellStyle name="Normální 4 2 2" xfId="167"/>
    <cellStyle name="Normální 4 3 2" xfId="168"/>
    <cellStyle name="Normální 4 4 2" xfId="169"/>
    <cellStyle name="Normální 13" xfId="170"/>
    <cellStyle name="normální 2 12" xfId="171"/>
    <cellStyle name="Normální 3 4" xfId="172"/>
    <cellStyle name="Normální 4 6" xfId="173"/>
    <cellStyle name="Normální 5 3" xfId="174"/>
    <cellStyle name="Normální 6 3" xfId="175"/>
    <cellStyle name="Normální 7 3" xfId="176"/>
    <cellStyle name="Normální 11" xfId="177"/>
    <cellStyle name="pozice 2" xfId="178"/>
    <cellStyle name="Normální 7 2 2" xfId="179"/>
    <cellStyle name="Normální 8 2" xfId="180"/>
    <cellStyle name="Normální 9 2" xfId="181"/>
    <cellStyle name="Normální 10 2" xfId="182"/>
    <cellStyle name="Normální 12" xfId="183"/>
    <cellStyle name="Normální 2 14" xfId="184"/>
    <cellStyle name="Normální 2 11 3" xfId="185"/>
    <cellStyle name="Normální 2 10 3" xfId="186"/>
    <cellStyle name="Normální 2 7 3" xfId="187"/>
    <cellStyle name="Normální 2 8 4" xfId="188"/>
    <cellStyle name="Normální 2 8 2 4" xfId="189"/>
    <cellStyle name="Normální 2 8 2 2 3" xfId="190"/>
    <cellStyle name="Normální 2 9 4" xfId="191"/>
    <cellStyle name="Normální 2 9 2 3" xfId="192"/>
    <cellStyle name="Normální 3 3 7" xfId="193"/>
    <cellStyle name="Normální 3 3 2 4" xfId="194"/>
    <cellStyle name="Normální 3 3 2 2 3" xfId="195"/>
    <cellStyle name="Normální 3 3 3 3" xfId="196"/>
    <cellStyle name="Normální 3 3 4 3" xfId="197"/>
    <cellStyle name="Normální 3 3 5 3" xfId="198"/>
    <cellStyle name="Normální 4 2 3" xfId="199"/>
    <cellStyle name="Normální 4 3 3" xfId="200"/>
    <cellStyle name="Normální 4 4 3" xfId="2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evidencevz.cro.cz\Users\egottova\AppData\Local\Microsoft\Windows\Temporary%20Internet%20Files\Content.Outlook\CO9R11SG\B%201082.2%20p3zd%20%20-%20Tabulka%20pro%20v&#253;po&#269;et%20nab&#237;dkov&#233;%20ceny.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zorObjekt"/>
      <sheetName val="VzorPolozky"/>
      <sheetName val="Identifikační údaje"/>
      <sheetName val="Pokyny pro vyplnění"/>
      <sheetName val="Rekapitulace stavby"/>
      <sheetName val="01 - Stav-arch část "/>
      <sheetName val="02 - ZTI"/>
      <sheetName val="03 - VZT"/>
      <sheetName val="04 - UT"/>
      <sheetName val="05 - MaR"/>
      <sheetName val="06 - Silnoproud"/>
      <sheetName val="07 - slaboproud"/>
      <sheetName val="08 - SHS"/>
      <sheetName val="09 - EPS"/>
      <sheetName val="10 - Akustika"/>
      <sheetName val="11 - VRN"/>
    </sheetNames>
    <sheetDataSet>
      <sheetData sheetId="0"/>
      <sheetData sheetId="1"/>
      <sheetData sheetId="2">
        <row r="1">
          <cell r="B1" t="str">
            <v>ČRo Vinohradská - přestavba 2 prodejních jednotek na rozhlasovou kavárnu „on-air</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tabSelected="1" view="pageBreakPreview" zoomScale="115" zoomScaleSheetLayoutView="115" workbookViewId="0" topLeftCell="A1">
      <selection activeCell="C19" sqref="C19"/>
    </sheetView>
  </sheetViews>
  <sheetFormatPr defaultColWidth="9.140625" defaultRowHeight="12.75"/>
  <cols>
    <col min="1" max="1" width="15.57421875" style="310" customWidth="1"/>
    <col min="2" max="2" width="16.28125" style="310" customWidth="1"/>
    <col min="3" max="3" width="46.7109375" style="310" customWidth="1"/>
    <col min="4" max="16384" width="9.140625" style="310" customWidth="1"/>
  </cols>
  <sheetData>
    <row r="1" spans="1:3" ht="12.75">
      <c r="A1" s="315"/>
      <c r="B1" s="315"/>
      <c r="C1" s="315"/>
    </row>
    <row r="2" spans="1:3" ht="12.75">
      <c r="A2" s="315"/>
      <c r="B2" s="315"/>
      <c r="C2" s="315"/>
    </row>
    <row r="3" spans="1:3" ht="12.75">
      <c r="A3" s="315"/>
      <c r="B3" s="315"/>
      <c r="C3" s="315"/>
    </row>
    <row r="4" spans="1:4" ht="24">
      <c r="A4" s="534" t="s">
        <v>720</v>
      </c>
      <c r="B4" s="534"/>
      <c r="C4" s="534"/>
      <c r="D4" s="534"/>
    </row>
    <row r="5" spans="1:3" ht="12.75">
      <c r="A5" s="315"/>
      <c r="B5" s="315"/>
      <c r="C5" s="315"/>
    </row>
    <row r="6" spans="1:3" ht="12.75">
      <c r="A6" s="315"/>
      <c r="B6" s="315"/>
      <c r="C6" s="315"/>
    </row>
    <row r="7" spans="1:3" ht="12.75">
      <c r="A7" s="315"/>
      <c r="B7" s="315"/>
      <c r="C7" s="315"/>
    </row>
    <row r="8" spans="1:3" ht="12.75">
      <c r="A8" s="316" t="s">
        <v>721</v>
      </c>
      <c r="B8" s="315"/>
      <c r="C8" s="315"/>
    </row>
    <row r="9" spans="1:4" ht="47.25" customHeight="1">
      <c r="A9" s="535" t="s">
        <v>722</v>
      </c>
      <c r="B9" s="535"/>
      <c r="C9" s="535"/>
      <c r="D9" s="535"/>
    </row>
    <row r="10" spans="1:3" ht="12.75">
      <c r="A10" s="315"/>
      <c r="B10" s="315"/>
      <c r="C10" s="315"/>
    </row>
    <row r="11" spans="1:3" ht="12.75">
      <c r="A11" s="315"/>
      <c r="B11" s="315"/>
      <c r="C11" s="315"/>
    </row>
    <row r="12" spans="1:3" ht="12.75">
      <c r="A12" s="316" t="s">
        <v>290</v>
      </c>
      <c r="B12" s="315"/>
      <c r="C12" s="315"/>
    </row>
    <row r="13" spans="1:4" ht="50.25" customHeight="1">
      <c r="A13" s="537" t="s">
        <v>723</v>
      </c>
      <c r="B13" s="537"/>
      <c r="C13" s="537"/>
      <c r="D13" s="537"/>
    </row>
    <row r="14" spans="1:3" ht="12.75">
      <c r="A14" s="315"/>
      <c r="B14" s="315"/>
      <c r="C14" s="315"/>
    </row>
    <row r="15" spans="1:3" ht="12.75">
      <c r="A15" s="315"/>
      <c r="B15" s="315"/>
      <c r="C15" s="315"/>
    </row>
    <row r="16" spans="1:3" ht="12.75">
      <c r="A16" s="315"/>
      <c r="B16" s="315"/>
      <c r="C16" s="315"/>
    </row>
    <row r="17" spans="1:2" ht="12.75">
      <c r="A17" s="312" t="s">
        <v>289</v>
      </c>
      <c r="B17" s="314" t="s">
        <v>724</v>
      </c>
    </row>
    <row r="18" spans="1:2" ht="12.75">
      <c r="A18" s="312" t="s">
        <v>288</v>
      </c>
      <c r="B18" s="314" t="s">
        <v>725</v>
      </c>
    </row>
    <row r="19" spans="1:2" ht="12.75">
      <c r="A19" s="312"/>
      <c r="B19" s="314"/>
    </row>
    <row r="20" spans="1:2" ht="12.75">
      <c r="A20" s="312"/>
      <c r="B20" s="314"/>
    </row>
    <row r="21" spans="1:3" ht="12.75">
      <c r="A21" s="312" t="s">
        <v>287</v>
      </c>
      <c r="B21" s="536"/>
      <c r="C21" s="536"/>
    </row>
    <row r="22" spans="1:3" ht="12.75">
      <c r="A22" s="312"/>
      <c r="B22" s="312"/>
      <c r="C22" s="312"/>
    </row>
    <row r="23" spans="1:3" ht="12.75">
      <c r="A23" s="372" t="s">
        <v>874</v>
      </c>
      <c r="B23" s="533"/>
      <c r="C23" s="533"/>
    </row>
    <row r="24" spans="1:3" s="388" customFormat="1" ht="12.75">
      <c r="A24" s="389"/>
      <c r="B24" s="389"/>
      <c r="C24" s="389"/>
    </row>
    <row r="25" spans="1:3" s="388" customFormat="1" ht="12.75">
      <c r="A25" s="389"/>
      <c r="B25" s="389"/>
      <c r="C25" s="389"/>
    </row>
    <row r="26" spans="1:3" ht="12.75">
      <c r="A26" s="312"/>
      <c r="B26" s="312"/>
      <c r="C26" s="312"/>
    </row>
    <row r="27" spans="1:2" ht="12.75">
      <c r="A27" s="312" t="s">
        <v>286</v>
      </c>
      <c r="B27" s="314" t="s">
        <v>726</v>
      </c>
    </row>
    <row r="28" spans="1:2" ht="12.75">
      <c r="A28" s="312" t="s">
        <v>285</v>
      </c>
      <c r="B28" s="314" t="s">
        <v>725</v>
      </c>
    </row>
    <row r="29" spans="1:2" ht="12.75">
      <c r="A29" s="312"/>
      <c r="B29" s="314"/>
    </row>
    <row r="30" spans="1:2" ht="12.75">
      <c r="A30" s="312" t="s">
        <v>284</v>
      </c>
      <c r="B30" s="313">
        <v>344</v>
      </c>
    </row>
    <row r="31" spans="1:2" ht="12.75">
      <c r="A31" s="312" t="s">
        <v>283</v>
      </c>
      <c r="B31" s="311" t="s">
        <v>934</v>
      </c>
    </row>
  </sheetData>
  <sheetProtection algorithmName="SHA-512" hashValue="2rMn15O6N+ubyOf9RabqOBGzP68G/n8Q6mThSZOiMED82rJV6RZInHwy+ooO06OQUo/c6YwDRBfKxfehE+aD8Q==" saltValue="8xz87EkISMlVm35mV8bpcg==" spinCount="100000" sheet="1" objects="1" scenarios="1"/>
  <mergeCells count="5">
    <mergeCell ref="B23:C23"/>
    <mergeCell ref="A4:D4"/>
    <mergeCell ref="A9:D9"/>
    <mergeCell ref="B21:C21"/>
    <mergeCell ref="A13:D13"/>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O48"/>
  <sheetViews>
    <sheetView showGridLines="0" view="pageBreakPreview" zoomScaleSheetLayoutView="100" workbookViewId="0" topLeftCell="A1">
      <pane ySplit="3" topLeftCell="A4" activePane="bottomLeft" state="frozen"/>
      <selection pane="topLeft" activeCell="A6" sqref="A6:XFD6"/>
      <selection pane="bottomLeft" activeCell="H9" sqref="H9"/>
    </sheetView>
  </sheetViews>
  <sheetFormatPr defaultColWidth="9.140625" defaultRowHeight="12.75" outlineLevelRow="1"/>
  <cols>
    <col min="1" max="1" width="5.140625" style="260" customWidth="1"/>
    <col min="2" max="2" width="12.7109375" style="260" customWidth="1"/>
    <col min="3" max="3" width="58.8515625" style="260" customWidth="1"/>
    <col min="4" max="5" width="9.7109375" style="428" customWidth="1"/>
    <col min="6" max="6" width="4.28125" style="260" customWidth="1"/>
    <col min="7" max="7" width="13.28125" style="260" customWidth="1"/>
    <col min="8" max="8" width="15.57421875" style="260" customWidth="1"/>
    <col min="9" max="9" width="18.140625" style="260" customWidth="1"/>
    <col min="10" max="10" width="9.421875" style="260" customWidth="1"/>
    <col min="11" max="16384" width="9.140625" style="260" customWidth="1"/>
  </cols>
  <sheetData>
    <row r="1" spans="1:9" s="179" customFormat="1" ht="21.6" customHeight="1">
      <c r="A1" s="173"/>
      <c r="B1" s="174"/>
      <c r="C1" s="373" t="str">
        <f>Titulka!A9</f>
        <v>ČRo Vinohradská - přestavba 2 prodejních jednotek na rozhlasovou kavárnu „on-air</v>
      </c>
      <c r="D1" s="426"/>
      <c r="E1" s="426"/>
      <c r="F1" s="174"/>
      <c r="G1" s="176"/>
      <c r="H1" s="177"/>
      <c r="I1" s="178"/>
    </row>
    <row r="2" spans="1:9" s="180" customFormat="1" ht="21.6" customHeight="1">
      <c r="A2" s="173"/>
      <c r="B2" s="174"/>
      <c r="C2" s="240" t="s">
        <v>675</v>
      </c>
      <c r="D2" s="424"/>
      <c r="E2" s="424"/>
      <c r="F2" s="174"/>
      <c r="G2" s="176"/>
      <c r="H2" s="177"/>
      <c r="I2" s="178"/>
    </row>
    <row r="3" spans="1:9" s="255" customFormat="1" ht="29.25" customHeight="1" thickBot="1">
      <c r="A3" s="250" t="s">
        <v>26</v>
      </c>
      <c r="B3" s="251" t="s">
        <v>7</v>
      </c>
      <c r="C3" s="252" t="s">
        <v>15</v>
      </c>
      <c r="D3" s="403" t="s">
        <v>293</v>
      </c>
      <c r="E3" s="403" t="s">
        <v>294</v>
      </c>
      <c r="F3" s="253" t="s">
        <v>3</v>
      </c>
      <c r="G3" s="250" t="s">
        <v>95</v>
      </c>
      <c r="H3" s="254" t="s">
        <v>490</v>
      </c>
      <c r="I3" s="250" t="s">
        <v>11</v>
      </c>
    </row>
    <row r="4" spans="1:9" ht="23.25" customHeight="1">
      <c r="A4" s="256"/>
      <c r="B4" s="257"/>
      <c r="C4" s="258"/>
      <c r="D4" s="427"/>
      <c r="E4" s="427"/>
      <c r="F4" s="259"/>
      <c r="G4" s="256"/>
      <c r="H4" s="256"/>
      <c r="I4" s="256"/>
    </row>
    <row r="6" spans="1:9" s="266" customFormat="1" ht="17.25" customHeight="1">
      <c r="A6" s="261"/>
      <c r="B6" s="262">
        <v>751</v>
      </c>
      <c r="C6" s="262" t="s">
        <v>675</v>
      </c>
      <c r="D6" s="429"/>
      <c r="E6" s="429"/>
      <c r="F6" s="263"/>
      <c r="G6" s="264"/>
      <c r="H6" s="265"/>
      <c r="I6" s="482">
        <f>SUBTOTAL(9,I7:I42)</f>
        <v>0</v>
      </c>
    </row>
    <row r="7" spans="1:9" s="271" customFormat="1" ht="16.5" customHeight="1">
      <c r="A7" s="267"/>
      <c r="B7" s="268" t="s">
        <v>678</v>
      </c>
      <c r="C7" s="268" t="s">
        <v>677</v>
      </c>
      <c r="D7" s="430"/>
      <c r="E7" s="430"/>
      <c r="F7" s="259"/>
      <c r="G7" s="269"/>
      <c r="H7" s="270"/>
      <c r="I7" s="483">
        <f>SUBTOTAL(9,I8:I16)</f>
        <v>0</v>
      </c>
    </row>
    <row r="8" spans="1:9" s="276" customFormat="1" ht="48" outlineLevel="1">
      <c r="A8" s="272">
        <v>1</v>
      </c>
      <c r="B8" s="344" t="str">
        <f>CONCATENATE($B$7,".",A8)</f>
        <v>751.01.1</v>
      </c>
      <c r="C8" s="273" t="s">
        <v>679</v>
      </c>
      <c r="D8" s="417" t="s">
        <v>808</v>
      </c>
      <c r="E8" s="339"/>
      <c r="F8" s="274" t="s">
        <v>8</v>
      </c>
      <c r="G8" s="275">
        <v>1</v>
      </c>
      <c r="H8" s="345"/>
      <c r="I8" s="484">
        <f>G8*H8</f>
        <v>0</v>
      </c>
    </row>
    <row r="9" spans="1:9" s="276" customFormat="1" ht="180" outlineLevel="1">
      <c r="A9" s="272">
        <f>A8+1</f>
        <v>2</v>
      </c>
      <c r="B9" s="344" t="str">
        <f aca="true" t="shared" si="0" ref="B9:B15">CONCATENATE($B$7,".",A9)</f>
        <v>751.01.2</v>
      </c>
      <c r="C9" s="273" t="s">
        <v>680</v>
      </c>
      <c r="D9" s="417" t="s">
        <v>809</v>
      </c>
      <c r="E9" s="339"/>
      <c r="F9" s="274" t="s">
        <v>8</v>
      </c>
      <c r="G9" s="275">
        <v>1</v>
      </c>
      <c r="H9" s="345"/>
      <c r="I9" s="484">
        <f aca="true" t="shared" si="1" ref="I9:I15">G9*H9</f>
        <v>0</v>
      </c>
    </row>
    <row r="10" spans="1:9" s="276" customFormat="1" ht="48" outlineLevel="1">
      <c r="A10" s="272">
        <f>A9+1</f>
        <v>3</v>
      </c>
      <c r="B10" s="344" t="str">
        <f t="shared" si="0"/>
        <v>751.01.3</v>
      </c>
      <c r="C10" s="273" t="s">
        <v>681</v>
      </c>
      <c r="D10" s="417" t="s">
        <v>810</v>
      </c>
      <c r="E10" s="339"/>
      <c r="F10" s="274" t="s">
        <v>8</v>
      </c>
      <c r="G10" s="275">
        <v>1</v>
      </c>
      <c r="H10" s="345"/>
      <c r="I10" s="484">
        <f t="shared" si="1"/>
        <v>0</v>
      </c>
    </row>
    <row r="11" spans="1:9" s="276" customFormat="1" ht="36" outlineLevel="1">
      <c r="A11" s="431">
        <f aca="true" t="shared" si="2" ref="A11:A15">A10+1</f>
        <v>4</v>
      </c>
      <c r="B11" s="344" t="str">
        <f t="shared" si="0"/>
        <v>751.01.4</v>
      </c>
      <c r="C11" s="273" t="s">
        <v>682</v>
      </c>
      <c r="D11" s="417" t="s">
        <v>811</v>
      </c>
      <c r="E11" s="339"/>
      <c r="F11" s="274" t="s">
        <v>8</v>
      </c>
      <c r="G11" s="275">
        <v>1</v>
      </c>
      <c r="H11" s="345"/>
      <c r="I11" s="484">
        <f t="shared" si="1"/>
        <v>0</v>
      </c>
    </row>
    <row r="12" spans="1:9" s="276" customFormat="1" ht="108" outlineLevel="1">
      <c r="A12" s="431">
        <f t="shared" si="2"/>
        <v>5</v>
      </c>
      <c r="B12" s="344" t="str">
        <f t="shared" si="0"/>
        <v>751.01.5</v>
      </c>
      <c r="C12" s="273" t="s">
        <v>684</v>
      </c>
      <c r="D12" s="417"/>
      <c r="E12" s="339"/>
      <c r="F12" s="274" t="s">
        <v>8</v>
      </c>
      <c r="G12" s="275">
        <v>1</v>
      </c>
      <c r="H12" s="345"/>
      <c r="I12" s="484">
        <f t="shared" si="1"/>
        <v>0</v>
      </c>
    </row>
    <row r="13" spans="1:9" s="276" customFormat="1" ht="60" outlineLevel="1">
      <c r="A13" s="431">
        <f t="shared" si="2"/>
        <v>6</v>
      </c>
      <c r="B13" s="344" t="str">
        <f t="shared" si="0"/>
        <v>751.01.6</v>
      </c>
      <c r="C13" s="273" t="s">
        <v>683</v>
      </c>
      <c r="D13" s="417" t="s">
        <v>812</v>
      </c>
      <c r="E13" s="339"/>
      <c r="F13" s="274" t="s">
        <v>492</v>
      </c>
      <c r="G13" s="275">
        <v>5</v>
      </c>
      <c r="H13" s="345"/>
      <c r="I13" s="484">
        <f t="shared" si="1"/>
        <v>0</v>
      </c>
    </row>
    <row r="14" spans="1:9" s="435" customFormat="1" ht="15" outlineLevel="1">
      <c r="A14" s="431">
        <f t="shared" si="2"/>
        <v>7</v>
      </c>
      <c r="B14" s="344" t="str">
        <f t="shared" si="0"/>
        <v>751.01.7</v>
      </c>
      <c r="C14" s="436" t="s">
        <v>590</v>
      </c>
      <c r="D14" s="417"/>
      <c r="E14" s="339"/>
      <c r="F14" s="433" t="s">
        <v>8</v>
      </c>
      <c r="G14" s="434">
        <v>1</v>
      </c>
      <c r="H14" s="345"/>
      <c r="I14" s="484">
        <f t="shared" si="1"/>
        <v>0</v>
      </c>
    </row>
    <row r="15" spans="1:9" s="435" customFormat="1" ht="24" outlineLevel="1">
      <c r="A15" s="431">
        <f t="shared" si="2"/>
        <v>8</v>
      </c>
      <c r="B15" s="344" t="str">
        <f t="shared" si="0"/>
        <v>751.01.8</v>
      </c>
      <c r="C15" s="436" t="s">
        <v>813</v>
      </c>
      <c r="D15" s="417"/>
      <c r="E15" s="339"/>
      <c r="F15" s="433" t="s">
        <v>8</v>
      </c>
      <c r="G15" s="434">
        <v>1</v>
      </c>
      <c r="H15" s="345"/>
      <c r="I15" s="484">
        <f t="shared" si="1"/>
        <v>0</v>
      </c>
    </row>
    <row r="16" spans="1:9" s="283" customFormat="1" ht="12" outlineLevel="1">
      <c r="A16" s="277"/>
      <c r="B16" s="278"/>
      <c r="C16" s="279"/>
      <c r="D16" s="436"/>
      <c r="E16" s="436"/>
      <c r="F16" s="280"/>
      <c r="G16" s="281"/>
      <c r="H16" s="282"/>
      <c r="I16" s="485"/>
    </row>
    <row r="17" spans="1:9" s="271" customFormat="1" ht="16.5" customHeight="1">
      <c r="A17" s="267"/>
      <c r="B17" s="268" t="s">
        <v>685</v>
      </c>
      <c r="C17" s="268" t="s">
        <v>687</v>
      </c>
      <c r="D17" s="430"/>
      <c r="E17" s="430"/>
      <c r="F17" s="259"/>
      <c r="G17" s="269"/>
      <c r="H17" s="270"/>
      <c r="I17" s="483">
        <f>SUBTOTAL(9,I18:I20)</f>
        <v>0</v>
      </c>
    </row>
    <row r="18" spans="1:9" s="276" customFormat="1" ht="180" outlineLevel="1">
      <c r="A18" s="272">
        <f>A15+1</f>
        <v>9</v>
      </c>
      <c r="B18" s="344" t="str">
        <f>CONCATENATE($B$17,".",A18)</f>
        <v>751.02.9</v>
      </c>
      <c r="C18" s="273" t="s">
        <v>686</v>
      </c>
      <c r="D18" s="432"/>
      <c r="E18" s="432"/>
      <c r="F18" s="274" t="s">
        <v>8</v>
      </c>
      <c r="G18" s="275">
        <v>1</v>
      </c>
      <c r="H18" s="345"/>
      <c r="I18" s="484">
        <f aca="true" t="shared" si="3" ref="I18:I19">G18*H18</f>
        <v>0</v>
      </c>
    </row>
    <row r="19" spans="1:9" s="435" customFormat="1" ht="12" outlineLevel="1">
      <c r="A19" s="431">
        <f>A18+1</f>
        <v>10</v>
      </c>
      <c r="B19" s="344" t="str">
        <f>CONCATENATE($B$17,".",A19)</f>
        <v>751.02.10</v>
      </c>
      <c r="C19" s="432" t="s">
        <v>814</v>
      </c>
      <c r="D19" s="432"/>
      <c r="E19" s="432"/>
      <c r="F19" s="433" t="s">
        <v>8</v>
      </c>
      <c r="G19" s="434">
        <v>1</v>
      </c>
      <c r="H19" s="345"/>
      <c r="I19" s="484">
        <f t="shared" si="3"/>
        <v>0</v>
      </c>
    </row>
    <row r="20" spans="1:9" s="283" customFormat="1" ht="12" outlineLevel="1">
      <c r="A20" s="277"/>
      <c r="B20" s="278"/>
      <c r="C20" s="279"/>
      <c r="D20" s="436"/>
      <c r="E20" s="436"/>
      <c r="F20" s="280"/>
      <c r="G20" s="281"/>
      <c r="H20" s="282"/>
      <c r="I20" s="485"/>
    </row>
    <row r="21" spans="1:9" s="271" customFormat="1" ht="16.5" customHeight="1">
      <c r="A21" s="267"/>
      <c r="B21" s="268" t="s">
        <v>689</v>
      </c>
      <c r="C21" s="268" t="s">
        <v>688</v>
      </c>
      <c r="D21" s="430"/>
      <c r="E21" s="430"/>
      <c r="F21" s="259"/>
      <c r="G21" s="269"/>
      <c r="H21" s="270"/>
      <c r="I21" s="483">
        <f>SUBTOTAL(9,I23:I32)</f>
        <v>0</v>
      </c>
    </row>
    <row r="22" spans="1:9" s="271" customFormat="1" ht="16.5" customHeight="1">
      <c r="A22" s="267"/>
      <c r="B22" s="268"/>
      <c r="C22" s="36" t="s">
        <v>691</v>
      </c>
      <c r="D22" s="383"/>
      <c r="E22" s="383"/>
      <c r="F22" s="259"/>
      <c r="G22" s="269"/>
      <c r="H22" s="270"/>
      <c r="I22" s="483"/>
    </row>
    <row r="23" spans="1:9" s="276" customFormat="1" ht="12" outlineLevel="1">
      <c r="A23" s="272">
        <f>A19+1</f>
        <v>11</v>
      </c>
      <c r="B23" s="344" t="str">
        <f>CONCATENATE($B$21,".",A23)</f>
        <v>751.03.11</v>
      </c>
      <c r="C23" s="288" t="s">
        <v>690</v>
      </c>
      <c r="D23" s="438"/>
      <c r="E23" s="438"/>
      <c r="F23" s="285" t="s">
        <v>1</v>
      </c>
      <c r="G23" s="286">
        <v>500</v>
      </c>
      <c r="H23" s="345"/>
      <c r="I23" s="484">
        <f aca="true" t="shared" si="4" ref="I23:I31">G23*H23</f>
        <v>0</v>
      </c>
    </row>
    <row r="24" spans="1:9" s="276" customFormat="1" ht="12" outlineLevel="1">
      <c r="A24" s="272">
        <f>A23+1</f>
        <v>12</v>
      </c>
      <c r="B24" s="344" t="str">
        <f aca="true" t="shared" si="5" ref="B24:B31">CONCATENATE($B$21,".",A24)</f>
        <v>751.03.12</v>
      </c>
      <c r="C24" s="273" t="s">
        <v>692</v>
      </c>
      <c r="D24" s="432"/>
      <c r="E24" s="432"/>
      <c r="F24" s="274" t="s">
        <v>1</v>
      </c>
      <c r="G24" s="275">
        <v>550</v>
      </c>
      <c r="H24" s="345"/>
      <c r="I24" s="484">
        <f t="shared" si="4"/>
        <v>0</v>
      </c>
    </row>
    <row r="25" spans="1:9" s="276" customFormat="1" ht="12" outlineLevel="1">
      <c r="A25" s="431">
        <f aca="true" t="shared" si="6" ref="A25:A30">A24+1</f>
        <v>13</v>
      </c>
      <c r="B25" s="344" t="str">
        <f t="shared" si="5"/>
        <v>751.03.13</v>
      </c>
      <c r="C25" s="273" t="s">
        <v>693</v>
      </c>
      <c r="D25" s="432"/>
      <c r="E25" s="432"/>
      <c r="F25" s="274" t="s">
        <v>1</v>
      </c>
      <c r="G25" s="275">
        <v>750</v>
      </c>
      <c r="H25" s="345"/>
      <c r="I25" s="484">
        <f t="shared" si="4"/>
        <v>0</v>
      </c>
    </row>
    <row r="26" spans="1:9" s="276" customFormat="1" ht="12" outlineLevel="1">
      <c r="A26" s="431">
        <f t="shared" si="6"/>
        <v>14</v>
      </c>
      <c r="B26" s="344" t="str">
        <f t="shared" si="5"/>
        <v>751.03.14</v>
      </c>
      <c r="C26" s="273" t="s">
        <v>694</v>
      </c>
      <c r="D26" s="432"/>
      <c r="E26" s="432"/>
      <c r="F26" s="274" t="s">
        <v>1</v>
      </c>
      <c r="G26" s="275">
        <v>450</v>
      </c>
      <c r="H26" s="345"/>
      <c r="I26" s="484">
        <f t="shared" si="4"/>
        <v>0</v>
      </c>
    </row>
    <row r="27" spans="1:9" s="276" customFormat="1" ht="12" outlineLevel="1">
      <c r="A27" s="431">
        <f t="shared" si="6"/>
        <v>15</v>
      </c>
      <c r="B27" s="344" t="str">
        <f t="shared" si="5"/>
        <v>751.03.15</v>
      </c>
      <c r="C27" s="273" t="s">
        <v>695</v>
      </c>
      <c r="D27" s="432"/>
      <c r="E27" s="432"/>
      <c r="F27" s="274" t="s">
        <v>1</v>
      </c>
      <c r="G27" s="275">
        <v>220</v>
      </c>
      <c r="H27" s="345"/>
      <c r="I27" s="484">
        <f t="shared" si="4"/>
        <v>0</v>
      </c>
    </row>
    <row r="28" spans="1:9" s="276" customFormat="1" ht="12" outlineLevel="1">
      <c r="A28" s="431">
        <f t="shared" si="6"/>
        <v>16</v>
      </c>
      <c r="B28" s="344" t="str">
        <f t="shared" si="5"/>
        <v>751.03.16</v>
      </c>
      <c r="C28" s="273" t="s">
        <v>696</v>
      </c>
      <c r="D28" s="432"/>
      <c r="E28" s="432"/>
      <c r="F28" s="274" t="s">
        <v>1</v>
      </c>
      <c r="G28" s="275">
        <v>700</v>
      </c>
      <c r="H28" s="345"/>
      <c r="I28" s="484">
        <f t="shared" si="4"/>
        <v>0</v>
      </c>
    </row>
    <row r="29" spans="1:9" s="276" customFormat="1" ht="12" outlineLevel="1">
      <c r="A29" s="431">
        <f t="shared" si="6"/>
        <v>17</v>
      </c>
      <c r="B29" s="344" t="str">
        <f t="shared" si="5"/>
        <v>751.03.17</v>
      </c>
      <c r="C29" s="273" t="s">
        <v>697</v>
      </c>
      <c r="D29" s="432"/>
      <c r="E29" s="432"/>
      <c r="F29" s="274" t="s">
        <v>1</v>
      </c>
      <c r="G29" s="275">
        <v>25</v>
      </c>
      <c r="H29" s="345"/>
      <c r="I29" s="484">
        <f t="shared" si="4"/>
        <v>0</v>
      </c>
    </row>
    <row r="30" spans="1:9" s="276" customFormat="1" ht="12" outlineLevel="1">
      <c r="A30" s="431">
        <f t="shared" si="6"/>
        <v>18</v>
      </c>
      <c r="B30" s="344" t="str">
        <f t="shared" si="5"/>
        <v>751.03.18</v>
      </c>
      <c r="C30" s="273" t="s">
        <v>698</v>
      </c>
      <c r="D30" s="432"/>
      <c r="E30" s="432"/>
      <c r="F30" s="274" t="s">
        <v>1</v>
      </c>
      <c r="G30" s="275">
        <v>1000</v>
      </c>
      <c r="H30" s="345"/>
      <c r="I30" s="484">
        <f t="shared" si="4"/>
        <v>0</v>
      </c>
    </row>
    <row r="31" spans="1:9" s="435" customFormat="1" ht="12" outlineLevel="1">
      <c r="A31" s="431">
        <f aca="true" t="shared" si="7" ref="A31">A30+1</f>
        <v>19</v>
      </c>
      <c r="B31" s="344" t="str">
        <f t="shared" si="5"/>
        <v>751.03.19</v>
      </c>
      <c r="C31" s="432" t="s">
        <v>815</v>
      </c>
      <c r="D31" s="432"/>
      <c r="E31" s="432"/>
      <c r="F31" s="433" t="s">
        <v>8</v>
      </c>
      <c r="G31" s="434">
        <v>1</v>
      </c>
      <c r="H31" s="345"/>
      <c r="I31" s="484">
        <f t="shared" si="4"/>
        <v>0</v>
      </c>
    </row>
    <row r="32" spans="1:9" s="283" customFormat="1" ht="12" outlineLevel="1">
      <c r="A32" s="277"/>
      <c r="B32" s="278"/>
      <c r="C32" s="279"/>
      <c r="D32" s="436"/>
      <c r="E32" s="436"/>
      <c r="F32" s="280"/>
      <c r="G32" s="281"/>
      <c r="H32" s="282"/>
      <c r="I32" s="485"/>
    </row>
    <row r="33" spans="1:9" s="271" customFormat="1" ht="16.5" customHeight="1">
      <c r="A33" s="267"/>
      <c r="B33" s="268" t="s">
        <v>699</v>
      </c>
      <c r="C33" s="268" t="s">
        <v>510</v>
      </c>
      <c r="D33" s="430"/>
      <c r="E33" s="430"/>
      <c r="F33" s="259"/>
      <c r="G33" s="269"/>
      <c r="H33" s="270"/>
      <c r="I33" s="483">
        <f>SUBTOTAL(9,I34:I42)</f>
        <v>0</v>
      </c>
    </row>
    <row r="34" spans="1:9" s="276" customFormat="1" ht="24" outlineLevel="1">
      <c r="A34" s="272">
        <f>A31+1</f>
        <v>20</v>
      </c>
      <c r="B34" s="344" t="str">
        <f>CONCATENATE($B$33,".",A34)</f>
        <v>751.04.20</v>
      </c>
      <c r="C34" s="284" t="s">
        <v>703</v>
      </c>
      <c r="D34" s="437"/>
      <c r="E34" s="437"/>
      <c r="F34" s="285" t="s">
        <v>8</v>
      </c>
      <c r="G34" s="286">
        <v>1</v>
      </c>
      <c r="H34" s="345"/>
      <c r="I34" s="484">
        <f aca="true" t="shared" si="8" ref="I34:I41">G34*H34</f>
        <v>0</v>
      </c>
    </row>
    <row r="35" spans="1:9" s="276" customFormat="1" ht="12" outlineLevel="1">
      <c r="A35" s="272">
        <f>A34+1</f>
        <v>21</v>
      </c>
      <c r="B35" s="344" t="str">
        <f aca="true" t="shared" si="9" ref="B35:B41">CONCATENATE($B$33,".",A35)</f>
        <v>751.04.21</v>
      </c>
      <c r="C35" s="273" t="s">
        <v>700</v>
      </c>
      <c r="D35" s="432"/>
      <c r="E35" s="432"/>
      <c r="F35" s="274" t="s">
        <v>8</v>
      </c>
      <c r="G35" s="275">
        <v>1</v>
      </c>
      <c r="H35" s="345"/>
      <c r="I35" s="484">
        <f t="shared" si="8"/>
        <v>0</v>
      </c>
    </row>
    <row r="36" spans="1:9" s="276" customFormat="1" ht="12" outlineLevel="1">
      <c r="A36" s="431">
        <f aca="true" t="shared" si="10" ref="A36:A41">A35+1</f>
        <v>22</v>
      </c>
      <c r="B36" s="344" t="str">
        <f t="shared" si="9"/>
        <v>751.04.22</v>
      </c>
      <c r="C36" s="273" t="s">
        <v>676</v>
      </c>
      <c r="D36" s="432"/>
      <c r="E36" s="432"/>
      <c r="F36" s="274" t="s">
        <v>8</v>
      </c>
      <c r="G36" s="275">
        <v>1</v>
      </c>
      <c r="H36" s="345"/>
      <c r="I36" s="484">
        <f t="shared" si="8"/>
        <v>0</v>
      </c>
    </row>
    <row r="37" spans="1:9" s="276" customFormat="1" ht="12" outlineLevel="1">
      <c r="A37" s="431">
        <f t="shared" si="10"/>
        <v>23</v>
      </c>
      <c r="B37" s="344" t="str">
        <f t="shared" si="9"/>
        <v>751.04.23</v>
      </c>
      <c r="C37" s="273" t="s">
        <v>589</v>
      </c>
      <c r="D37" s="432"/>
      <c r="E37" s="432"/>
      <c r="F37" s="274" t="s">
        <v>8</v>
      </c>
      <c r="G37" s="275">
        <v>1</v>
      </c>
      <c r="H37" s="345"/>
      <c r="I37" s="484">
        <f t="shared" si="8"/>
        <v>0</v>
      </c>
    </row>
    <row r="38" spans="1:9" s="276" customFormat="1" ht="12" outlineLevel="1">
      <c r="A38" s="431">
        <f t="shared" si="10"/>
        <v>24</v>
      </c>
      <c r="B38" s="344" t="str">
        <f t="shared" si="9"/>
        <v>751.04.24</v>
      </c>
      <c r="C38" s="273" t="s">
        <v>701</v>
      </c>
      <c r="D38" s="432"/>
      <c r="E38" s="432"/>
      <c r="F38" s="274" t="s">
        <v>8</v>
      </c>
      <c r="G38" s="275">
        <v>1</v>
      </c>
      <c r="H38" s="345"/>
      <c r="I38" s="484">
        <f t="shared" si="8"/>
        <v>0</v>
      </c>
    </row>
    <row r="39" spans="1:9" s="276" customFormat="1" ht="12" outlineLevel="1">
      <c r="A39" s="431">
        <f t="shared" si="10"/>
        <v>25</v>
      </c>
      <c r="B39" s="344" t="str">
        <f t="shared" si="9"/>
        <v>751.04.25</v>
      </c>
      <c r="C39" s="273" t="s">
        <v>702</v>
      </c>
      <c r="D39" s="432"/>
      <c r="E39" s="432"/>
      <c r="F39" s="274" t="s">
        <v>8</v>
      </c>
      <c r="G39" s="275">
        <v>1</v>
      </c>
      <c r="H39" s="345"/>
      <c r="I39" s="484">
        <f t="shared" si="8"/>
        <v>0</v>
      </c>
    </row>
    <row r="40" spans="1:9" s="276" customFormat="1" ht="12" outlineLevel="1">
      <c r="A40" s="431">
        <f t="shared" si="10"/>
        <v>26</v>
      </c>
      <c r="B40" s="344" t="str">
        <f t="shared" si="9"/>
        <v>751.04.26</v>
      </c>
      <c r="C40" s="273" t="s">
        <v>349</v>
      </c>
      <c r="D40" s="432"/>
      <c r="E40" s="432"/>
      <c r="F40" s="274" t="s">
        <v>8</v>
      </c>
      <c r="G40" s="275">
        <v>1</v>
      </c>
      <c r="H40" s="345"/>
      <c r="I40" s="484">
        <f t="shared" si="8"/>
        <v>0</v>
      </c>
    </row>
    <row r="41" spans="1:9" s="276" customFormat="1" ht="12" outlineLevel="1">
      <c r="A41" s="431">
        <f t="shared" si="10"/>
        <v>27</v>
      </c>
      <c r="B41" s="344" t="str">
        <f t="shared" si="9"/>
        <v>751.04.27</v>
      </c>
      <c r="C41" s="273" t="s">
        <v>343</v>
      </c>
      <c r="D41" s="432"/>
      <c r="E41" s="432"/>
      <c r="F41" s="274" t="s">
        <v>8</v>
      </c>
      <c r="G41" s="275">
        <v>1</v>
      </c>
      <c r="H41" s="345"/>
      <c r="I41" s="484">
        <f t="shared" si="8"/>
        <v>0</v>
      </c>
    </row>
    <row r="42" spans="1:9" s="283" customFormat="1" ht="12" outlineLevel="1">
      <c r="A42" s="277"/>
      <c r="B42" s="278"/>
      <c r="C42" s="279"/>
      <c r="D42" s="436"/>
      <c r="E42" s="436"/>
      <c r="F42" s="280"/>
      <c r="G42" s="281"/>
      <c r="H42" s="282"/>
      <c r="I42" s="287"/>
    </row>
    <row r="44" spans="1:15" s="419" customFormat="1" ht="15.75">
      <c r="A44" s="391" t="s">
        <v>340</v>
      </c>
      <c r="B44" s="391"/>
      <c r="C44" s="349" t="s">
        <v>802</v>
      </c>
      <c r="D44" s="349"/>
      <c r="E44" s="349"/>
      <c r="F44" s="350"/>
      <c r="G44" s="393"/>
      <c r="H44" s="393"/>
      <c r="I44" s="374"/>
      <c r="L44" s="428"/>
      <c r="M44" s="428"/>
      <c r="N44" s="428"/>
      <c r="O44" s="428"/>
    </row>
    <row r="48" spans="7:9" ht="12.75">
      <c r="G48" s="428"/>
      <c r="I48" s="428"/>
    </row>
  </sheetData>
  <sheetProtection algorithmName="SHA-512" hashValue="nvusQOY5uHnNw/qddUDDkIvyE7jFiNxxgwRTeQbIfE9jwyY2nHM4hJLnIUQlt0ZUybfAPy3nrjkC9yty0o/Utw==" saltValue="So0gK6GwWTWm/unn1IWSkw==" spinCount="100000" sheet="1" objects="1" scenarios="1"/>
  <printOptions/>
  <pageMargins left="0.7086614173228347" right="0.7086614173228347" top="0.7874015748031497" bottom="0.5118110236220472" header="0.31496062992125984" footer="0.2362204724409449"/>
  <pageSetup fitToHeight="500" fitToWidth="1" horizontalDpi="600" verticalDpi="600" orientation="landscape" paperSize="9" scale="90" r:id="rId1"/>
  <headerFooter>
    <oddFooter>&amp;C&amp;9&amp;P / &amp;N&amp;R&amp;A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O32"/>
  <sheetViews>
    <sheetView showGridLines="0" view="pageBreakPreview" zoomScaleSheetLayoutView="100" workbookViewId="0" topLeftCell="A1">
      <pane ySplit="3" topLeftCell="A4" activePane="bottomLeft" state="frozen"/>
      <selection pane="topLeft" activeCell="C61" sqref="C61"/>
      <selection pane="bottomLeft" activeCell="K20" sqref="K20"/>
    </sheetView>
  </sheetViews>
  <sheetFormatPr defaultColWidth="9.140625" defaultRowHeight="12" customHeight="1" outlineLevelRow="2"/>
  <cols>
    <col min="1" max="1" width="5.421875" style="212" customWidth="1"/>
    <col min="2" max="2" width="8.8515625" style="212" bestFit="1" customWidth="1"/>
    <col min="3" max="3" width="70.57421875" style="212" customWidth="1"/>
    <col min="4" max="4" width="15.57421875" style="419" customWidth="1"/>
    <col min="5" max="5" width="11.140625" style="419" customWidth="1"/>
    <col min="6" max="6" width="7.140625" style="213" customWidth="1"/>
    <col min="7" max="7" width="10.57421875" style="213" customWidth="1"/>
    <col min="8" max="8" width="11.7109375" style="213" customWidth="1"/>
    <col min="9" max="9" width="14.28125" style="213" bestFit="1" customWidth="1"/>
    <col min="10" max="16384" width="9.140625" style="212" customWidth="1"/>
  </cols>
  <sheetData>
    <row r="1" spans="1:9" s="179" customFormat="1" ht="21" customHeight="1">
      <c r="A1" s="395"/>
      <c r="B1" s="396" t="s">
        <v>488</v>
      </c>
      <c r="C1" s="375" t="str">
        <f>Titulka!A9</f>
        <v>ČRo Vinohradská - přestavba 2 prodejních jednotek na rozhlasovou kavárnu „on-air</v>
      </c>
      <c r="D1" s="397"/>
      <c r="E1" s="397"/>
      <c r="F1" s="396"/>
      <c r="G1" s="398"/>
      <c r="H1" s="398"/>
      <c r="I1" s="399"/>
    </row>
    <row r="2" spans="1:9" s="180" customFormat="1" ht="30" customHeight="1">
      <c r="A2" s="395"/>
      <c r="B2" s="396" t="s">
        <v>488</v>
      </c>
      <c r="C2" s="424" t="s">
        <v>704</v>
      </c>
      <c r="D2" s="424"/>
      <c r="E2" s="424"/>
      <c r="F2" s="396"/>
      <c r="G2" s="398"/>
      <c r="H2" s="398"/>
      <c r="I2" s="399"/>
    </row>
    <row r="3" spans="1:9" s="186" customFormat="1" ht="24.95" customHeight="1" thickBot="1">
      <c r="A3" s="400" t="s">
        <v>26</v>
      </c>
      <c r="B3" s="401" t="s">
        <v>7</v>
      </c>
      <c r="C3" s="402" t="s">
        <v>15</v>
      </c>
      <c r="D3" s="403" t="s">
        <v>293</v>
      </c>
      <c r="E3" s="403" t="s">
        <v>294</v>
      </c>
      <c r="F3" s="403" t="s">
        <v>3</v>
      </c>
      <c r="G3" s="400" t="s">
        <v>95</v>
      </c>
      <c r="H3" s="400" t="s">
        <v>65</v>
      </c>
      <c r="I3" s="400" t="s">
        <v>11</v>
      </c>
    </row>
    <row r="4" spans="1:9" s="192" customFormat="1" ht="12" customHeight="1">
      <c r="A4" s="404"/>
      <c r="B4" s="405"/>
      <c r="C4" s="406"/>
      <c r="D4" s="406"/>
      <c r="E4" s="406"/>
      <c r="F4" s="404"/>
      <c r="G4" s="407"/>
      <c r="H4" s="408"/>
      <c r="I4" s="408"/>
    </row>
    <row r="5" spans="1:9" s="198" customFormat="1" ht="17.25" customHeight="1">
      <c r="A5" s="410"/>
      <c r="B5" s="411">
        <v>791</v>
      </c>
      <c r="C5" s="411" t="s">
        <v>704</v>
      </c>
      <c r="D5" s="411"/>
      <c r="E5" s="411"/>
      <c r="F5" s="412"/>
      <c r="G5" s="413"/>
      <c r="H5" s="413"/>
      <c r="I5" s="474">
        <f>SUBTOTAL(9,I7:I25)</f>
        <v>0</v>
      </c>
    </row>
    <row r="6" spans="1:9" s="218" customFormat="1" ht="16.5" customHeight="1" outlineLevel="1">
      <c r="A6" s="421"/>
      <c r="B6" s="414" t="s">
        <v>705</v>
      </c>
      <c r="C6" s="415" t="s">
        <v>704</v>
      </c>
      <c r="D6" s="415"/>
      <c r="E6" s="415"/>
      <c r="F6" s="422"/>
      <c r="G6" s="423"/>
      <c r="H6" s="423"/>
      <c r="I6" s="475">
        <f>SUBTOTAL(9,I7:I25)</f>
        <v>0</v>
      </c>
    </row>
    <row r="7" spans="1:9" s="192" customFormat="1" ht="60" outlineLevel="2">
      <c r="A7" s="416">
        <v>1</v>
      </c>
      <c r="B7" s="306" t="str">
        <f>CONCATENATE($B$6,".",A7)</f>
        <v>791.01.1</v>
      </c>
      <c r="C7" s="417" t="s">
        <v>922</v>
      </c>
      <c r="D7" s="417"/>
      <c r="E7" s="339"/>
      <c r="F7" s="418" t="s">
        <v>492</v>
      </c>
      <c r="G7" s="425">
        <v>1</v>
      </c>
      <c r="H7" s="305"/>
      <c r="I7" s="490">
        <f>G7*H7</f>
        <v>0</v>
      </c>
    </row>
    <row r="8" spans="1:9" s="493" customFormat="1" ht="192" outlineLevel="2">
      <c r="A8" s="491">
        <f>A7+1</f>
        <v>2</v>
      </c>
      <c r="B8" s="492" t="str">
        <f aca="true" t="shared" si="0" ref="B8:B25">CONCATENATE($B$6,".",A8)</f>
        <v>791.01.2</v>
      </c>
      <c r="C8" s="445" t="s">
        <v>1187</v>
      </c>
      <c r="D8" s="445"/>
      <c r="E8" s="339"/>
      <c r="F8" s="454" t="s">
        <v>492</v>
      </c>
      <c r="G8" s="425">
        <v>1</v>
      </c>
      <c r="H8" s="305"/>
      <c r="I8" s="494">
        <f>G8*H8</f>
        <v>0</v>
      </c>
    </row>
    <row r="9" spans="1:9" s="493" customFormat="1" ht="228" outlineLevel="2">
      <c r="A9" s="491">
        <f>A8+1</f>
        <v>3</v>
      </c>
      <c r="B9" s="492" t="str">
        <f t="shared" si="0"/>
        <v>791.01.3</v>
      </c>
      <c r="C9" s="445" t="s">
        <v>923</v>
      </c>
      <c r="D9" s="445"/>
      <c r="E9" s="339"/>
      <c r="F9" s="454" t="s">
        <v>492</v>
      </c>
      <c r="G9" s="425">
        <v>4</v>
      </c>
      <c r="H9" s="305"/>
      <c r="I9" s="494">
        <f aca="true" t="shared" si="1" ref="I9:I25">G9*H9</f>
        <v>0</v>
      </c>
    </row>
    <row r="10" spans="1:9" s="192" customFormat="1" ht="60" outlineLevel="2">
      <c r="A10" s="416">
        <f>A9+1</f>
        <v>4</v>
      </c>
      <c r="B10" s="306" t="str">
        <f t="shared" si="0"/>
        <v>791.01.4</v>
      </c>
      <c r="C10" s="445" t="s">
        <v>930</v>
      </c>
      <c r="D10" s="417"/>
      <c r="E10" s="339"/>
      <c r="F10" s="418" t="s">
        <v>492</v>
      </c>
      <c r="G10" s="425">
        <v>1</v>
      </c>
      <c r="H10" s="305"/>
      <c r="I10" s="490">
        <f t="shared" si="1"/>
        <v>0</v>
      </c>
    </row>
    <row r="11" spans="1:9" s="192" customFormat="1" ht="168" customHeight="1" outlineLevel="2">
      <c r="A11" s="416">
        <f aca="true" t="shared" si="2" ref="A11:A25">A10+1</f>
        <v>5</v>
      </c>
      <c r="B11" s="306" t="str">
        <f t="shared" si="0"/>
        <v>791.01.5</v>
      </c>
      <c r="C11" s="445" t="s">
        <v>931</v>
      </c>
      <c r="D11" s="417"/>
      <c r="E11" s="339"/>
      <c r="F11" s="418" t="s">
        <v>492</v>
      </c>
      <c r="G11" s="425">
        <v>1</v>
      </c>
      <c r="H11" s="305"/>
      <c r="I11" s="490">
        <f t="shared" si="1"/>
        <v>0</v>
      </c>
    </row>
    <row r="12" spans="1:9" s="192" customFormat="1" ht="15" outlineLevel="2">
      <c r="A12" s="416">
        <f t="shared" si="2"/>
        <v>6</v>
      </c>
      <c r="B12" s="306" t="str">
        <f t="shared" si="0"/>
        <v>791.01.6</v>
      </c>
      <c r="C12" s="417" t="s">
        <v>924</v>
      </c>
      <c r="D12" s="417"/>
      <c r="E12" s="339"/>
      <c r="F12" s="418" t="s">
        <v>492</v>
      </c>
      <c r="G12" s="425">
        <v>1</v>
      </c>
      <c r="H12" s="305"/>
      <c r="I12" s="490">
        <f t="shared" si="1"/>
        <v>0</v>
      </c>
    </row>
    <row r="13" spans="1:9" s="409" customFormat="1" ht="15" outlineLevel="2">
      <c r="A13" s="416">
        <f t="shared" si="2"/>
        <v>7</v>
      </c>
      <c r="B13" s="306" t="str">
        <f t="shared" si="0"/>
        <v>791.01.7</v>
      </c>
      <c r="C13" s="417" t="s">
        <v>925</v>
      </c>
      <c r="D13" s="417"/>
      <c r="E13" s="339"/>
      <c r="F13" s="418" t="s">
        <v>492</v>
      </c>
      <c r="G13" s="425">
        <v>1</v>
      </c>
      <c r="H13" s="305"/>
      <c r="I13" s="490">
        <f t="shared" si="1"/>
        <v>0</v>
      </c>
    </row>
    <row r="14" spans="1:9" s="493" customFormat="1" ht="15" outlineLevel="2">
      <c r="A14" s="491">
        <f>A13+1</f>
        <v>8</v>
      </c>
      <c r="B14" s="492" t="str">
        <f t="shared" si="0"/>
        <v>791.01.8</v>
      </c>
      <c r="C14" s="445" t="s">
        <v>894</v>
      </c>
      <c r="D14" s="445"/>
      <c r="E14" s="339"/>
      <c r="F14" s="454" t="s">
        <v>492</v>
      </c>
      <c r="G14" s="425">
        <v>1</v>
      </c>
      <c r="H14" s="305"/>
      <c r="I14" s="494">
        <f t="shared" si="1"/>
        <v>0</v>
      </c>
    </row>
    <row r="15" spans="1:9" s="493" customFormat="1" ht="24" outlineLevel="2">
      <c r="A15" s="416">
        <f>A14+1</f>
        <v>9</v>
      </c>
      <c r="B15" s="492" t="str">
        <f t="shared" si="0"/>
        <v>791.01.9</v>
      </c>
      <c r="C15" s="445" t="s">
        <v>1188</v>
      </c>
      <c r="D15" s="445"/>
      <c r="E15" s="339"/>
      <c r="F15" s="454" t="s">
        <v>492</v>
      </c>
      <c r="G15" s="425">
        <v>1</v>
      </c>
      <c r="H15" s="305"/>
      <c r="I15" s="494">
        <f t="shared" si="1"/>
        <v>0</v>
      </c>
    </row>
    <row r="16" spans="1:9" s="192" customFormat="1" ht="300" outlineLevel="2">
      <c r="A16" s="416">
        <f>A15+1</f>
        <v>10</v>
      </c>
      <c r="B16" s="306" t="str">
        <f t="shared" si="0"/>
        <v>791.01.10</v>
      </c>
      <c r="C16" s="417" t="s">
        <v>926</v>
      </c>
      <c r="D16" s="417"/>
      <c r="E16" s="339"/>
      <c r="F16" s="418" t="s">
        <v>492</v>
      </c>
      <c r="G16" s="425">
        <v>1</v>
      </c>
      <c r="H16" s="305"/>
      <c r="I16" s="490">
        <f t="shared" si="1"/>
        <v>0</v>
      </c>
    </row>
    <row r="17" spans="1:9" s="192" customFormat="1" ht="360" outlineLevel="2">
      <c r="A17" s="416">
        <f t="shared" si="2"/>
        <v>11</v>
      </c>
      <c r="B17" s="306" t="str">
        <f t="shared" si="0"/>
        <v>791.01.11</v>
      </c>
      <c r="C17" s="417" t="s">
        <v>933</v>
      </c>
      <c r="D17" s="417"/>
      <c r="E17" s="339"/>
      <c r="F17" s="418" t="s">
        <v>492</v>
      </c>
      <c r="G17" s="425">
        <v>1</v>
      </c>
      <c r="H17" s="305"/>
      <c r="I17" s="490">
        <f t="shared" si="1"/>
        <v>0</v>
      </c>
    </row>
    <row r="18" spans="1:9" s="192" customFormat="1" ht="15" outlineLevel="2">
      <c r="A18" s="416">
        <f t="shared" si="2"/>
        <v>12</v>
      </c>
      <c r="B18" s="306" t="str">
        <f t="shared" si="0"/>
        <v>791.01.12</v>
      </c>
      <c r="C18" s="417" t="s">
        <v>927</v>
      </c>
      <c r="D18" s="417"/>
      <c r="E18" s="339"/>
      <c r="F18" s="418" t="s">
        <v>492</v>
      </c>
      <c r="G18" s="425">
        <v>1</v>
      </c>
      <c r="H18" s="305"/>
      <c r="I18" s="490">
        <f t="shared" si="1"/>
        <v>0</v>
      </c>
    </row>
    <row r="19" spans="1:9" s="493" customFormat="1" ht="48" outlineLevel="2">
      <c r="A19" s="491">
        <f t="shared" si="2"/>
        <v>13</v>
      </c>
      <c r="B19" s="492" t="str">
        <f t="shared" si="0"/>
        <v>791.01.13</v>
      </c>
      <c r="C19" s="445" t="s">
        <v>928</v>
      </c>
      <c r="D19" s="445"/>
      <c r="E19" s="339"/>
      <c r="F19" s="454" t="s">
        <v>492</v>
      </c>
      <c r="G19" s="425">
        <v>1</v>
      </c>
      <c r="H19" s="305"/>
      <c r="I19" s="494">
        <f t="shared" si="1"/>
        <v>0</v>
      </c>
    </row>
    <row r="20" spans="1:9" s="192" customFormat="1" ht="396" outlineLevel="2">
      <c r="A20" s="416">
        <f t="shared" si="2"/>
        <v>14</v>
      </c>
      <c r="B20" s="306" t="str">
        <f t="shared" si="0"/>
        <v>791.01.14</v>
      </c>
      <c r="C20" s="417" t="s">
        <v>932</v>
      </c>
      <c r="D20" s="417"/>
      <c r="E20" s="339"/>
      <c r="F20" s="418" t="s">
        <v>492</v>
      </c>
      <c r="G20" s="425">
        <v>1</v>
      </c>
      <c r="H20" s="305"/>
      <c r="I20" s="490">
        <f t="shared" si="1"/>
        <v>0</v>
      </c>
    </row>
    <row r="21" spans="1:9" s="192" customFormat="1" ht="15" outlineLevel="2">
      <c r="A21" s="416">
        <f t="shared" si="2"/>
        <v>15</v>
      </c>
      <c r="B21" s="306" t="str">
        <f t="shared" si="0"/>
        <v>791.01.15</v>
      </c>
      <c r="C21" s="417" t="s">
        <v>929</v>
      </c>
      <c r="D21" s="417"/>
      <c r="E21" s="339"/>
      <c r="F21" s="418" t="s">
        <v>492</v>
      </c>
      <c r="G21" s="425">
        <v>1</v>
      </c>
      <c r="H21" s="305"/>
      <c r="I21" s="490">
        <f t="shared" si="1"/>
        <v>0</v>
      </c>
    </row>
    <row r="22" spans="1:9" ht="12" customHeight="1">
      <c r="A22" s="416">
        <f t="shared" si="2"/>
        <v>16</v>
      </c>
      <c r="B22" s="306" t="str">
        <f t="shared" si="0"/>
        <v>791.01.16</v>
      </c>
      <c r="C22" s="417" t="s">
        <v>806</v>
      </c>
      <c r="D22" s="417"/>
      <c r="E22" s="417"/>
      <c r="F22" s="418" t="s">
        <v>8</v>
      </c>
      <c r="G22" s="425">
        <v>1</v>
      </c>
      <c r="H22" s="305"/>
      <c r="I22" s="490">
        <f t="shared" si="1"/>
        <v>0</v>
      </c>
    </row>
    <row r="23" spans="1:9" s="419" customFormat="1" ht="12" customHeight="1">
      <c r="A23" s="416">
        <f t="shared" si="2"/>
        <v>17</v>
      </c>
      <c r="B23" s="306" t="str">
        <f t="shared" si="0"/>
        <v>791.01.17</v>
      </c>
      <c r="C23" s="417" t="s">
        <v>590</v>
      </c>
      <c r="D23" s="417"/>
      <c r="E23" s="417"/>
      <c r="F23" s="418" t="s">
        <v>8</v>
      </c>
      <c r="G23" s="425">
        <v>1</v>
      </c>
      <c r="H23" s="305"/>
      <c r="I23" s="490">
        <f t="shared" si="1"/>
        <v>0</v>
      </c>
    </row>
    <row r="24" spans="1:9" s="419" customFormat="1" ht="12" customHeight="1">
      <c r="A24" s="416">
        <f t="shared" si="2"/>
        <v>18</v>
      </c>
      <c r="B24" s="306" t="str">
        <f t="shared" si="0"/>
        <v>791.01.18</v>
      </c>
      <c r="C24" s="417" t="s">
        <v>807</v>
      </c>
      <c r="D24" s="417"/>
      <c r="E24" s="417"/>
      <c r="F24" s="418" t="s">
        <v>8</v>
      </c>
      <c r="G24" s="425">
        <v>1</v>
      </c>
      <c r="H24" s="305"/>
      <c r="I24" s="490">
        <f t="shared" si="1"/>
        <v>0</v>
      </c>
    </row>
    <row r="25" spans="1:9" s="419" customFormat="1" ht="12" customHeight="1">
      <c r="A25" s="416">
        <f t="shared" si="2"/>
        <v>19</v>
      </c>
      <c r="B25" s="306" t="str">
        <f t="shared" si="0"/>
        <v>791.01.19</v>
      </c>
      <c r="C25" s="417" t="s">
        <v>589</v>
      </c>
      <c r="D25" s="417"/>
      <c r="E25" s="417"/>
      <c r="F25" s="418" t="s">
        <v>8</v>
      </c>
      <c r="G25" s="425">
        <v>1</v>
      </c>
      <c r="H25" s="305"/>
      <c r="I25" s="490">
        <f t="shared" si="1"/>
        <v>0</v>
      </c>
    </row>
    <row r="27" spans="1:15" s="419" customFormat="1" ht="15.75">
      <c r="A27" s="391" t="s">
        <v>340</v>
      </c>
      <c r="B27" s="391"/>
      <c r="C27" s="349" t="s">
        <v>802</v>
      </c>
      <c r="D27" s="349"/>
      <c r="E27" s="349"/>
      <c r="F27" s="350"/>
      <c r="G27" s="393"/>
      <c r="H27" s="393"/>
      <c r="I27" s="374"/>
      <c r="L27" s="428"/>
      <c r="M27" s="428"/>
      <c r="N27" s="428"/>
      <c r="O27" s="428"/>
    </row>
    <row r="32" spans="7:9" ht="12" customHeight="1">
      <c r="G32" s="420"/>
      <c r="I32" s="420"/>
    </row>
  </sheetData>
  <sheetProtection algorithmName="SHA-512" hashValue="9uSZCGWzGO8v7HmDV4QfdU4P+iOUFXgUOKBWWSrTnaJcIbINGogKpcU7ZuASPOt7JZTnvIC9upp7CQrn/n5WxQ==" saltValue="bMH1n2pTPyd40IuQYUzzgA==" spinCount="100000" sheet="1" objects="1" scenarios="1"/>
  <printOptions horizontalCentered="1"/>
  <pageMargins left="0.3937007874015748" right="0.3937007874015748" top="0.8661417322834646" bottom="0.4724409448818898" header="0.4724409448818898" footer="0.2362204724409449"/>
  <pageSetup horizontalDpi="600" verticalDpi="600" orientation="landscape" paperSize="9" scale="84" r:id="rId1"/>
  <headerFooter alignWithMargins="0">
    <oddFooter>&amp;C&amp;"Arial,Obyčejné"&amp;9Stránka &amp;P z &amp;N&amp;R&amp;"Arial,Obyčejné"&amp;9&amp;A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I15"/>
  <sheetViews>
    <sheetView showGridLines="0" view="pageBreakPreview" zoomScaleSheetLayoutView="100" workbookViewId="0" topLeftCell="A1">
      <pane ySplit="3" topLeftCell="A4" activePane="bottomLeft" state="frozen"/>
      <selection pane="bottomLeft" activeCell="H19" sqref="H19"/>
    </sheetView>
  </sheetViews>
  <sheetFormatPr defaultColWidth="9.140625" defaultRowHeight="12.75" outlineLevelRow="1"/>
  <cols>
    <col min="1" max="1" width="5.421875" style="1" customWidth="1"/>
    <col min="2" max="2" width="14.28125" style="3" customWidth="1"/>
    <col min="3" max="3" width="60.28125" style="5" customWidth="1"/>
    <col min="4" max="4" width="4.28125" style="4" customWidth="1"/>
    <col min="5" max="5" width="13.7109375" style="7" customWidth="1"/>
    <col min="6" max="6" width="6.8515625" style="8" customWidth="1"/>
    <col min="7" max="7" width="13.421875" style="7" customWidth="1"/>
    <col min="8" max="8" width="12.421875" style="8" customWidth="1"/>
    <col min="9" max="9" width="15.7109375" style="9" customWidth="1"/>
    <col min="10" max="10" width="10.28125" style="129" bestFit="1" customWidth="1"/>
    <col min="11" max="11" width="17.8515625" style="129" customWidth="1"/>
    <col min="12" max="12" width="7.57421875" style="129" bestFit="1" customWidth="1"/>
    <col min="13" max="24" width="9.140625" style="129" customWidth="1"/>
    <col min="25" max="35" width="9.140625" style="137" customWidth="1"/>
  </cols>
  <sheetData>
    <row r="1" spans="1:35" s="115" customFormat="1" ht="21.6" customHeight="1">
      <c r="A1" s="107"/>
      <c r="B1" s="108"/>
      <c r="C1" s="296" t="str">
        <f>Titulka!A9</f>
        <v>ČRo Vinohradská - přestavba 2 prodejních jednotek na rozhlasovou kavárnu „on-air</v>
      </c>
      <c r="D1" s="108"/>
      <c r="E1" s="111"/>
      <c r="F1" s="112"/>
      <c r="G1" s="111"/>
      <c r="H1" s="112"/>
      <c r="I1" s="113"/>
      <c r="J1" s="127"/>
      <c r="K1" s="127"/>
      <c r="L1" s="127"/>
      <c r="M1" s="127"/>
      <c r="N1" s="127"/>
      <c r="O1" s="127"/>
      <c r="P1" s="127"/>
      <c r="Q1" s="127"/>
      <c r="R1" s="127"/>
      <c r="S1" s="127"/>
      <c r="T1" s="127"/>
      <c r="U1" s="127"/>
      <c r="V1" s="127"/>
      <c r="W1" s="127"/>
      <c r="X1" s="127"/>
      <c r="Y1" s="135"/>
      <c r="Z1" s="135"/>
      <c r="AA1" s="135"/>
      <c r="AB1" s="135"/>
      <c r="AC1" s="135"/>
      <c r="AD1" s="135"/>
      <c r="AE1" s="135"/>
      <c r="AF1" s="135"/>
      <c r="AG1" s="135"/>
      <c r="AH1" s="135"/>
      <c r="AI1" s="135"/>
    </row>
    <row r="2" spans="1:35" s="115" customFormat="1" ht="21.6" customHeight="1">
      <c r="A2" s="107"/>
      <c r="B2" s="108"/>
      <c r="C2" s="116" t="s">
        <v>478</v>
      </c>
      <c r="D2" s="108"/>
      <c r="E2" s="111"/>
      <c r="F2" s="112"/>
      <c r="G2" s="111"/>
      <c r="H2" s="112"/>
      <c r="I2" s="113"/>
      <c r="J2" s="127"/>
      <c r="K2" s="127"/>
      <c r="L2" s="127"/>
      <c r="M2" s="127"/>
      <c r="N2" s="127"/>
      <c r="O2" s="127"/>
      <c r="P2" s="127"/>
      <c r="Q2" s="127"/>
      <c r="R2" s="127"/>
      <c r="S2" s="127"/>
      <c r="T2" s="127"/>
      <c r="U2" s="127"/>
      <c r="V2" s="127"/>
      <c r="W2" s="127"/>
      <c r="X2" s="127"/>
      <c r="Y2" s="135"/>
      <c r="Z2" s="135"/>
      <c r="AA2" s="135"/>
      <c r="AB2" s="135"/>
      <c r="AC2" s="135"/>
      <c r="AD2" s="135"/>
      <c r="AE2" s="135"/>
      <c r="AF2" s="135"/>
      <c r="AG2" s="135"/>
      <c r="AH2" s="135"/>
      <c r="AI2" s="135"/>
    </row>
    <row r="3" spans="1:35" s="12" customFormat="1" ht="13.5" thickBot="1">
      <c r="A3" s="13" t="s">
        <v>26</v>
      </c>
      <c r="B3" s="13" t="s">
        <v>7</v>
      </c>
      <c r="C3" s="31" t="s">
        <v>15</v>
      </c>
      <c r="D3" s="13" t="s">
        <v>3</v>
      </c>
      <c r="E3" s="13" t="s">
        <v>140</v>
      </c>
      <c r="F3" s="13" t="s">
        <v>24</v>
      </c>
      <c r="G3" s="13" t="s">
        <v>95</v>
      </c>
      <c r="H3" s="13" t="s">
        <v>65</v>
      </c>
      <c r="I3" s="13" t="s">
        <v>11</v>
      </c>
      <c r="J3" s="128"/>
      <c r="K3" s="128"/>
      <c r="L3" s="128"/>
      <c r="M3" s="128"/>
      <c r="N3" s="128"/>
      <c r="O3" s="128"/>
      <c r="P3" s="128"/>
      <c r="Q3" s="128"/>
      <c r="R3" s="128"/>
      <c r="S3" s="128"/>
      <c r="T3" s="128"/>
      <c r="U3" s="128"/>
      <c r="V3" s="128"/>
      <c r="W3" s="128"/>
      <c r="X3" s="128"/>
      <c r="Y3" s="136"/>
      <c r="Z3" s="136"/>
      <c r="AA3" s="136"/>
      <c r="AB3" s="136"/>
      <c r="AC3" s="136"/>
      <c r="AD3" s="136"/>
      <c r="AE3" s="136"/>
      <c r="AF3" s="136"/>
      <c r="AG3" s="136"/>
      <c r="AH3" s="136"/>
      <c r="AI3" s="136"/>
    </row>
    <row r="4" spans="1:9" ht="11.25" customHeight="1">
      <c r="A4" s="2"/>
      <c r="B4" s="14"/>
      <c r="C4" s="15"/>
      <c r="D4" s="6"/>
      <c r="E4" s="2"/>
      <c r="F4" s="2"/>
      <c r="G4" s="2"/>
      <c r="H4" s="2"/>
      <c r="I4" s="2"/>
    </row>
    <row r="5" spans="1:35" s="126" customFormat="1" ht="19.5" customHeight="1">
      <c r="A5" s="118"/>
      <c r="B5" s="119"/>
      <c r="C5" s="119" t="s">
        <v>476</v>
      </c>
      <c r="D5" s="121"/>
      <c r="E5" s="122"/>
      <c r="F5" s="123"/>
      <c r="G5" s="122"/>
      <c r="H5" s="123"/>
      <c r="I5" s="495">
        <f>SUBTOTAL(9,I6:I14)</f>
        <v>0</v>
      </c>
      <c r="J5" s="130"/>
      <c r="K5" s="130"/>
      <c r="L5" s="130"/>
      <c r="M5" s="130"/>
      <c r="N5" s="130"/>
      <c r="O5" s="130"/>
      <c r="P5" s="130"/>
      <c r="Q5" s="130"/>
      <c r="R5" s="130"/>
      <c r="S5" s="130"/>
      <c r="T5" s="130"/>
      <c r="U5" s="130"/>
      <c r="V5" s="130"/>
      <c r="W5" s="130"/>
      <c r="X5" s="130"/>
      <c r="Y5" s="138"/>
      <c r="Z5" s="138"/>
      <c r="AA5" s="138"/>
      <c r="AB5" s="138"/>
      <c r="AC5" s="138"/>
      <c r="AD5" s="138"/>
      <c r="AE5" s="138"/>
      <c r="AF5" s="138"/>
      <c r="AG5" s="138"/>
      <c r="AH5" s="138"/>
      <c r="AI5" s="138"/>
    </row>
    <row r="6" spans="1:35" s="68" customFormat="1" ht="16.5" customHeight="1">
      <c r="A6" s="62"/>
      <c r="B6" s="63"/>
      <c r="C6" s="63" t="s">
        <v>480</v>
      </c>
      <c r="D6" s="64"/>
      <c r="E6" s="16"/>
      <c r="F6" s="65"/>
      <c r="G6" s="16"/>
      <c r="H6" s="65"/>
      <c r="I6" s="496">
        <f>SUBTOTAL(9,I7:I11)</f>
        <v>0</v>
      </c>
      <c r="J6" s="132"/>
      <c r="K6" s="132"/>
      <c r="L6" s="132"/>
      <c r="M6" s="132"/>
      <c r="N6" s="132"/>
      <c r="O6" s="132"/>
      <c r="P6" s="132"/>
      <c r="Q6" s="132"/>
      <c r="R6" s="132"/>
      <c r="S6" s="132"/>
      <c r="T6" s="132"/>
      <c r="U6" s="132"/>
      <c r="V6" s="132"/>
      <c r="W6" s="132"/>
      <c r="X6" s="132"/>
      <c r="Y6" s="141"/>
      <c r="Z6" s="141"/>
      <c r="AA6" s="141"/>
      <c r="AB6" s="141"/>
      <c r="AC6" s="141"/>
      <c r="AD6" s="141"/>
      <c r="AE6" s="141"/>
      <c r="AF6" s="141"/>
      <c r="AG6" s="141"/>
      <c r="AH6" s="141"/>
      <c r="AI6" s="141"/>
    </row>
    <row r="7" spans="1:35" s="72" customFormat="1" ht="24" outlineLevel="1">
      <c r="A7" s="69">
        <v>1</v>
      </c>
      <c r="B7" s="53" t="s">
        <v>482</v>
      </c>
      <c r="C7" s="54" t="s">
        <v>1070</v>
      </c>
      <c r="D7" s="55" t="s">
        <v>8</v>
      </c>
      <c r="E7" s="17">
        <v>1</v>
      </c>
      <c r="F7" s="51">
        <v>0</v>
      </c>
      <c r="G7" s="17">
        <f>E7*(1+F7/100)</f>
        <v>1</v>
      </c>
      <c r="H7" s="301"/>
      <c r="I7" s="497">
        <f>G7*H7</f>
        <v>0</v>
      </c>
      <c r="J7" s="133"/>
      <c r="K7" s="133"/>
      <c r="L7" s="133"/>
      <c r="M7" s="133"/>
      <c r="N7" s="133"/>
      <c r="O7" s="133"/>
      <c r="P7" s="133"/>
      <c r="Q7" s="133"/>
      <c r="R7" s="133"/>
      <c r="S7" s="133"/>
      <c r="T7" s="133"/>
      <c r="U7" s="133"/>
      <c r="V7" s="133"/>
      <c r="W7" s="133"/>
      <c r="X7" s="133"/>
      <c r="Y7" s="142"/>
      <c r="Z7" s="142"/>
      <c r="AA7" s="142"/>
      <c r="AB7" s="142"/>
      <c r="AC7" s="142"/>
      <c r="AD7" s="142"/>
      <c r="AE7" s="142"/>
      <c r="AF7" s="142"/>
      <c r="AG7" s="142"/>
      <c r="AH7" s="142"/>
      <c r="AI7" s="142"/>
    </row>
    <row r="8" spans="1:35" s="72" customFormat="1" ht="12" outlineLevel="1">
      <c r="A8" s="309">
        <f>A7+1</f>
        <v>2</v>
      </c>
      <c r="B8" s="53" t="s">
        <v>1071</v>
      </c>
      <c r="C8" s="54" t="s">
        <v>1072</v>
      </c>
      <c r="D8" s="55" t="s">
        <v>8</v>
      </c>
      <c r="E8" s="17">
        <v>1</v>
      </c>
      <c r="F8" s="51">
        <v>0</v>
      </c>
      <c r="G8" s="17">
        <f aca="true" t="shared" si="0" ref="G8:G10">E8*(1+F8/100)</f>
        <v>1</v>
      </c>
      <c r="H8" s="301"/>
      <c r="I8" s="497">
        <f aca="true" t="shared" si="1" ref="I8:I10">G8*H8</f>
        <v>0</v>
      </c>
      <c r="J8" s="133"/>
      <c r="K8" s="133"/>
      <c r="L8" s="133"/>
      <c r="M8" s="133"/>
      <c r="N8" s="133"/>
      <c r="O8" s="133"/>
      <c r="P8" s="133"/>
      <c r="Q8" s="133"/>
      <c r="R8" s="133"/>
      <c r="S8" s="133"/>
      <c r="T8" s="133"/>
      <c r="U8" s="133"/>
      <c r="V8" s="133"/>
      <c r="W8" s="133"/>
      <c r="X8" s="133"/>
      <c r="Y8" s="142"/>
      <c r="Z8" s="142"/>
      <c r="AA8" s="142"/>
      <c r="AB8" s="142"/>
      <c r="AC8" s="142"/>
      <c r="AD8" s="142"/>
      <c r="AE8" s="142"/>
      <c r="AF8" s="142"/>
      <c r="AG8" s="142"/>
      <c r="AH8" s="142"/>
      <c r="AI8" s="142"/>
    </row>
    <row r="9" spans="1:35" s="72" customFormat="1" ht="12" outlineLevel="1">
      <c r="A9" s="309">
        <f aca="true" t="shared" si="2" ref="A9:A10">A7+1</f>
        <v>2</v>
      </c>
      <c r="B9" s="53" t="s">
        <v>1073</v>
      </c>
      <c r="C9" s="54" t="s">
        <v>1074</v>
      </c>
      <c r="D9" s="55" t="s">
        <v>8</v>
      </c>
      <c r="E9" s="17">
        <v>1</v>
      </c>
      <c r="F9" s="51">
        <v>0</v>
      </c>
      <c r="G9" s="17">
        <f aca="true" t="shared" si="3" ref="G9">E9*(1+F9/100)</f>
        <v>1</v>
      </c>
      <c r="H9" s="301"/>
      <c r="I9" s="497">
        <f aca="true" t="shared" si="4" ref="I9">G9*H9</f>
        <v>0</v>
      </c>
      <c r="J9" s="133"/>
      <c r="K9" s="133"/>
      <c r="L9" s="133"/>
      <c r="M9" s="133"/>
      <c r="N9" s="133"/>
      <c r="O9" s="133"/>
      <c r="P9" s="133"/>
      <c r="Q9" s="133"/>
      <c r="R9" s="133"/>
      <c r="S9" s="133"/>
      <c r="T9" s="133"/>
      <c r="U9" s="133"/>
      <c r="V9" s="133"/>
      <c r="W9" s="133"/>
      <c r="X9" s="133"/>
      <c r="Y9" s="142"/>
      <c r="Z9" s="142"/>
      <c r="AA9" s="142"/>
      <c r="AB9" s="142"/>
      <c r="AC9" s="142"/>
      <c r="AD9" s="142"/>
      <c r="AE9" s="142"/>
      <c r="AF9" s="142"/>
      <c r="AG9" s="142"/>
      <c r="AH9" s="142"/>
      <c r="AI9" s="142"/>
    </row>
    <row r="10" spans="1:35" s="72" customFormat="1" ht="24" outlineLevel="1">
      <c r="A10" s="309">
        <f t="shared" si="2"/>
        <v>3</v>
      </c>
      <c r="B10" s="53" t="s">
        <v>483</v>
      </c>
      <c r="C10" s="54" t="s">
        <v>484</v>
      </c>
      <c r="D10" s="55" t="s">
        <v>8</v>
      </c>
      <c r="E10" s="17">
        <v>1</v>
      </c>
      <c r="F10" s="51">
        <v>0</v>
      </c>
      <c r="G10" s="17">
        <f t="shared" si="0"/>
        <v>1</v>
      </c>
      <c r="H10" s="301"/>
      <c r="I10" s="497">
        <f t="shared" si="1"/>
        <v>0</v>
      </c>
      <c r="J10" s="133"/>
      <c r="K10" s="133"/>
      <c r="L10" s="133"/>
      <c r="M10" s="133"/>
      <c r="N10" s="133"/>
      <c r="O10" s="133"/>
      <c r="P10" s="133"/>
      <c r="Q10" s="133"/>
      <c r="R10" s="133"/>
      <c r="S10" s="133"/>
      <c r="T10" s="133"/>
      <c r="U10" s="133"/>
      <c r="V10" s="133"/>
      <c r="W10" s="133"/>
      <c r="X10" s="133"/>
      <c r="Y10" s="142"/>
      <c r="Z10" s="142"/>
      <c r="AA10" s="142"/>
      <c r="AB10" s="142"/>
      <c r="AC10" s="142"/>
      <c r="AD10" s="142"/>
      <c r="AE10" s="142"/>
      <c r="AF10" s="142"/>
      <c r="AG10" s="142"/>
      <c r="AH10" s="142"/>
      <c r="AI10" s="142"/>
    </row>
    <row r="11" spans="1:35" s="85" customFormat="1" ht="12.75" customHeight="1" outlineLevel="1">
      <c r="A11" s="79"/>
      <c r="B11" s="80"/>
      <c r="C11" s="81"/>
      <c r="D11" s="80"/>
      <c r="E11" s="27"/>
      <c r="F11" s="82"/>
      <c r="G11" s="27"/>
      <c r="H11" s="82"/>
      <c r="I11" s="498"/>
      <c r="J11" s="134"/>
      <c r="K11" s="134"/>
      <c r="L11" s="134"/>
      <c r="M11" s="134"/>
      <c r="N11" s="134"/>
      <c r="O11" s="134"/>
      <c r="P11" s="134"/>
      <c r="Q11" s="134"/>
      <c r="R11" s="134"/>
      <c r="S11" s="134"/>
      <c r="T11" s="134"/>
      <c r="U11" s="134"/>
      <c r="V11" s="134"/>
      <c r="W11" s="134"/>
      <c r="X11" s="134"/>
      <c r="Y11" s="143"/>
      <c r="Z11" s="143"/>
      <c r="AA11" s="143"/>
      <c r="AB11" s="143"/>
      <c r="AC11" s="143"/>
      <c r="AD11" s="143"/>
      <c r="AE11" s="143"/>
      <c r="AF11" s="143"/>
      <c r="AG11" s="143"/>
      <c r="AH11" s="143"/>
      <c r="AI11" s="143"/>
    </row>
    <row r="12" spans="1:35" s="68" customFormat="1" ht="16.5" customHeight="1">
      <c r="A12" s="62"/>
      <c r="B12" s="63"/>
      <c r="C12" s="63" t="s">
        <v>481</v>
      </c>
      <c r="D12" s="64"/>
      <c r="E12" s="16"/>
      <c r="F12" s="65"/>
      <c r="G12" s="16"/>
      <c r="H12" s="65"/>
      <c r="I12" s="496">
        <f>SUBTOTAL(9,I13:I14)</f>
        <v>0</v>
      </c>
      <c r="J12" s="132"/>
      <c r="K12" s="132"/>
      <c r="L12" s="132"/>
      <c r="M12" s="132"/>
      <c r="N12" s="132"/>
      <c r="O12" s="132"/>
      <c r="P12" s="132"/>
      <c r="Q12" s="132"/>
      <c r="R12" s="132"/>
      <c r="S12" s="132"/>
      <c r="T12" s="132"/>
      <c r="U12" s="132"/>
      <c r="V12" s="132"/>
      <c r="W12" s="132"/>
      <c r="X12" s="132"/>
      <c r="Y12" s="141"/>
      <c r="Z12" s="141"/>
      <c r="AA12" s="141"/>
      <c r="AB12" s="141"/>
      <c r="AC12" s="141"/>
      <c r="AD12" s="141"/>
      <c r="AE12" s="141"/>
      <c r="AF12" s="141"/>
      <c r="AG12" s="141"/>
      <c r="AH12" s="141"/>
      <c r="AI12" s="141"/>
    </row>
    <row r="13" spans="1:35" s="72" customFormat="1" ht="24" outlineLevel="1">
      <c r="A13" s="69">
        <f>A10+1</f>
        <v>4</v>
      </c>
      <c r="B13" s="53" t="s">
        <v>485</v>
      </c>
      <c r="C13" s="54" t="s">
        <v>486</v>
      </c>
      <c r="D13" s="55" t="s">
        <v>8</v>
      </c>
      <c r="E13" s="17">
        <v>1</v>
      </c>
      <c r="F13" s="51">
        <v>0</v>
      </c>
      <c r="G13" s="17">
        <f>E13*(1+F13/100)</f>
        <v>1</v>
      </c>
      <c r="H13" s="301"/>
      <c r="I13" s="497">
        <f>G13*H13</f>
        <v>0</v>
      </c>
      <c r="J13" s="133"/>
      <c r="K13" s="133"/>
      <c r="L13" s="133"/>
      <c r="M13" s="133"/>
      <c r="N13" s="133"/>
      <c r="O13" s="133"/>
      <c r="P13" s="133"/>
      <c r="Q13" s="133"/>
      <c r="R13" s="133"/>
      <c r="S13" s="133"/>
      <c r="T13" s="133"/>
      <c r="U13" s="133"/>
      <c r="V13" s="133"/>
      <c r="W13" s="133"/>
      <c r="X13" s="133"/>
      <c r="Y13" s="142"/>
      <c r="Z13" s="142"/>
      <c r="AA13" s="142"/>
      <c r="AB13" s="142"/>
      <c r="AC13" s="142"/>
      <c r="AD13" s="142"/>
      <c r="AE13" s="142"/>
      <c r="AF13" s="142"/>
      <c r="AG13" s="142"/>
      <c r="AH13" s="142"/>
      <c r="AI13" s="142"/>
    </row>
    <row r="14" spans="1:35" s="85" customFormat="1" ht="12.75" customHeight="1" outlineLevel="1">
      <c r="A14" s="79"/>
      <c r="B14" s="80"/>
      <c r="C14" s="81"/>
      <c r="D14" s="80"/>
      <c r="E14" s="27"/>
      <c r="F14" s="82"/>
      <c r="G14" s="27"/>
      <c r="H14" s="82"/>
      <c r="I14" s="83"/>
      <c r="J14" s="134"/>
      <c r="K14" s="134"/>
      <c r="L14" s="134"/>
      <c r="M14" s="134"/>
      <c r="N14" s="134"/>
      <c r="O14" s="134"/>
      <c r="P14" s="134"/>
      <c r="Q14" s="134"/>
      <c r="R14" s="134"/>
      <c r="S14" s="134"/>
      <c r="T14" s="134"/>
      <c r="U14" s="134"/>
      <c r="V14" s="134"/>
      <c r="W14" s="134"/>
      <c r="X14" s="134"/>
      <c r="Y14" s="143"/>
      <c r="Z14" s="143"/>
      <c r="AA14" s="143"/>
      <c r="AB14" s="143"/>
      <c r="AC14" s="143"/>
      <c r="AD14" s="143"/>
      <c r="AE14" s="143"/>
      <c r="AF14" s="143"/>
      <c r="AG14" s="143"/>
      <c r="AH14" s="143"/>
      <c r="AI14" s="143"/>
    </row>
    <row r="15" spans="1:35" s="40" customFormat="1" ht="12.75">
      <c r="A15" s="167"/>
      <c r="B15" s="168"/>
      <c r="C15" s="169"/>
      <c r="D15" s="170"/>
      <c r="E15" s="7"/>
      <c r="F15" s="171"/>
      <c r="G15" s="7"/>
      <c r="H15" s="171"/>
      <c r="I15" s="172"/>
      <c r="J15" s="131"/>
      <c r="K15" s="131"/>
      <c r="L15" s="131"/>
      <c r="M15" s="131"/>
      <c r="N15" s="131"/>
      <c r="O15" s="131"/>
      <c r="P15" s="131"/>
      <c r="Q15" s="131"/>
      <c r="R15" s="131"/>
      <c r="S15" s="131"/>
      <c r="T15" s="131"/>
      <c r="U15" s="131"/>
      <c r="V15" s="131"/>
      <c r="W15" s="131"/>
      <c r="X15" s="131"/>
      <c r="Y15" s="140"/>
      <c r="Z15" s="140"/>
      <c r="AA15" s="140"/>
      <c r="AB15" s="140"/>
      <c r="AC15" s="140"/>
      <c r="AD15" s="140"/>
      <c r="AE15" s="140"/>
      <c r="AF15" s="140"/>
      <c r="AG15" s="140"/>
      <c r="AH15" s="140"/>
      <c r="AI15" s="140"/>
    </row>
  </sheetData>
  <sheetProtection algorithmName="SHA-512" hashValue="kpIfkTRecUQY6zaV+c5Qxn/gQz/zmBsbGNrDeA52vXnrJBCF4F4Pv8uXU/HTXEKNfcoaLs5b9S7gTqpeUkb7FQ==" saltValue="G/IOdNApYSCwc2cX85xPpA==" spinCount="100000" sheet="1" objects="1" scenarios="1"/>
  <printOptions/>
  <pageMargins left="0.69" right="0.59" top="0.75" bottom="0.5905511811023623" header="0.3937007874015748" footer="0.3937007874015748"/>
  <pageSetup fitToHeight="9999" horizontalDpi="300" verticalDpi="300" orientation="landscape" paperSize="9" scale="90" r:id="rId1"/>
  <headerFooter alignWithMargins="0">
    <oddFooter>&amp;C&amp;8&amp;P z &amp;N&amp;R&amp;8&amp;A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view="pageBreakPreview" zoomScale="130" zoomScaleSheetLayoutView="130" workbookViewId="0" topLeftCell="B1">
      <selection activeCell="E22" sqref="E22"/>
    </sheetView>
  </sheetViews>
  <sheetFormatPr defaultColWidth="9.140625" defaultRowHeight="12.75"/>
  <cols>
    <col min="1" max="1" width="0.5625" style="0" hidden="1" customWidth="1"/>
    <col min="2" max="2" width="9.140625" style="0" customWidth="1"/>
    <col min="4" max="4" width="13.421875" style="0" customWidth="1"/>
    <col min="5" max="5" width="12.140625" style="0" customWidth="1"/>
    <col min="6" max="6" width="11.421875" style="0" customWidth="1"/>
    <col min="7" max="7" width="12.421875" style="351" customWidth="1"/>
    <col min="8" max="8" width="13.57421875" style="0" customWidth="1"/>
    <col min="9" max="9" width="7.00390625" style="351" customWidth="1"/>
    <col min="10" max="10" width="19.7109375" style="352" customWidth="1"/>
  </cols>
  <sheetData>
    <row r="1" ht="12" customHeight="1">
      <c r="A1">
        <v>-1</v>
      </c>
    </row>
    <row r="2" spans="2:9" ht="17.25" customHeight="1">
      <c r="B2" s="353" t="s">
        <v>816</v>
      </c>
      <c r="D2" s="354"/>
      <c r="F2" s="354"/>
      <c r="G2" s="355"/>
      <c r="H2" s="380"/>
      <c r="I2" s="377"/>
    </row>
    <row r="3" spans="3:4" ht="6" customHeight="1">
      <c r="C3" s="382"/>
      <c r="D3" s="356" t="s">
        <v>817</v>
      </c>
    </row>
    <row r="4" spans="2:9" ht="15.75">
      <c r="B4" s="357" t="s">
        <v>818</v>
      </c>
      <c r="C4" s="358" t="str">
        <f>'[1]Identifikační údaje'!B1</f>
        <v>ČRo Vinohradská - přestavba 2 prodejních jednotek na rozhlasovou kavárnu „on-air</v>
      </c>
      <c r="F4" s="359"/>
      <c r="G4" s="360"/>
      <c r="I4" s="360"/>
    </row>
    <row r="5" spans="2:9" ht="13.5" customHeight="1">
      <c r="B5" s="359"/>
      <c r="C5" s="361"/>
      <c r="D5" s="362"/>
      <c r="F5" s="359"/>
      <c r="G5" s="360"/>
      <c r="H5" s="359"/>
      <c r="I5" s="360"/>
    </row>
    <row r="6" spans="2:9" ht="13.5" customHeight="1">
      <c r="B6" s="359"/>
      <c r="C6" s="361"/>
      <c r="D6" s="362"/>
      <c r="F6" s="359"/>
      <c r="G6" s="360"/>
      <c r="H6" s="359"/>
      <c r="I6" s="360"/>
    </row>
    <row r="7" spans="2:10" ht="13.5" customHeight="1">
      <c r="B7" s="540" t="s">
        <v>819</v>
      </c>
      <c r="C7" s="539"/>
      <c r="D7" s="539"/>
      <c r="E7" s="539"/>
      <c r="F7" s="539"/>
      <c r="G7" s="539"/>
      <c r="H7" s="539"/>
      <c r="I7" s="539"/>
      <c r="J7" s="539"/>
    </row>
    <row r="8" spans="2:9" ht="13.5" customHeight="1">
      <c r="B8" s="376"/>
      <c r="C8" s="381" t="s">
        <v>820</v>
      </c>
      <c r="D8" s="362"/>
      <c r="F8" s="359"/>
      <c r="G8" s="360"/>
      <c r="H8" s="359"/>
      <c r="I8" s="360"/>
    </row>
    <row r="9" spans="2:9" ht="13.5" customHeight="1">
      <c r="B9" s="381" t="s">
        <v>935</v>
      </c>
      <c r="C9" s="361"/>
      <c r="D9" s="362"/>
      <c r="F9" s="359"/>
      <c r="G9" s="360"/>
      <c r="H9" s="359"/>
      <c r="I9" s="360"/>
    </row>
    <row r="10" spans="2:9" ht="13.5" customHeight="1">
      <c r="B10" s="381" t="s">
        <v>821</v>
      </c>
      <c r="C10" s="361"/>
      <c r="D10" s="362"/>
      <c r="F10" s="359"/>
      <c r="G10" s="360"/>
      <c r="H10" s="359"/>
      <c r="I10" s="360"/>
    </row>
    <row r="11" spans="2:9" ht="13.5" customHeight="1">
      <c r="B11" s="381" t="s">
        <v>822</v>
      </c>
      <c r="C11" s="361"/>
      <c r="D11" s="362"/>
      <c r="F11" s="359"/>
      <c r="G11" s="360"/>
      <c r="H11" s="359"/>
      <c r="I11" s="360"/>
    </row>
    <row r="12" spans="2:9" ht="13.5" customHeight="1">
      <c r="B12" s="359"/>
      <c r="C12" s="361"/>
      <c r="D12" s="362"/>
      <c r="F12" s="359"/>
      <c r="G12" s="360"/>
      <c r="H12" s="359"/>
      <c r="I12" s="360"/>
    </row>
    <row r="13" spans="2:10" ht="12.75" customHeight="1">
      <c r="B13" s="540" t="s">
        <v>823</v>
      </c>
      <c r="C13" s="539"/>
      <c r="D13" s="539"/>
      <c r="E13" s="539"/>
      <c r="F13" s="539"/>
      <c r="G13" s="539"/>
      <c r="H13" s="539"/>
      <c r="I13" s="539"/>
      <c r="J13" s="539"/>
    </row>
    <row r="14" spans="2:10" ht="13.5" customHeight="1">
      <c r="B14" s="359"/>
      <c r="C14" s="361"/>
      <c r="D14" s="363"/>
      <c r="F14" s="359"/>
      <c r="G14" s="360"/>
      <c r="H14" s="359"/>
      <c r="I14" s="364"/>
      <c r="J14" s="365"/>
    </row>
    <row r="15" spans="2:10" ht="13.5" customHeight="1">
      <c r="B15" s="376" t="s">
        <v>824</v>
      </c>
      <c r="C15" s="361"/>
      <c r="D15" s="363"/>
      <c r="F15" s="359"/>
      <c r="G15" s="360"/>
      <c r="H15" s="359"/>
      <c r="I15" s="364"/>
      <c r="J15" s="365"/>
    </row>
    <row r="16" spans="3:10" ht="6.75" customHeight="1">
      <c r="C16" s="361"/>
      <c r="D16" s="363"/>
      <c r="F16" s="359"/>
      <c r="G16" s="360"/>
      <c r="H16" s="359"/>
      <c r="I16" s="364"/>
      <c r="J16" s="365"/>
    </row>
    <row r="17" spans="2:10" ht="13.5" customHeight="1">
      <c r="B17" s="376" t="s">
        <v>825</v>
      </c>
      <c r="C17" s="361"/>
      <c r="D17" s="363"/>
      <c r="F17" s="359"/>
      <c r="G17" s="360"/>
      <c r="H17" s="359"/>
      <c r="I17" s="364"/>
      <c r="J17" s="365"/>
    </row>
    <row r="18" spans="2:10" ht="13.5" customHeight="1">
      <c r="B18" s="376" t="s">
        <v>826</v>
      </c>
      <c r="C18" s="361"/>
      <c r="D18" s="363"/>
      <c r="F18" s="359"/>
      <c r="G18" s="360"/>
      <c r="H18" s="359"/>
      <c r="I18" s="364"/>
      <c r="J18" s="365"/>
    </row>
    <row r="19" spans="2:10" ht="13.5" customHeight="1">
      <c r="B19" s="359"/>
      <c r="C19" s="361"/>
      <c r="D19" s="363"/>
      <c r="F19" s="359"/>
      <c r="G19" s="360"/>
      <c r="H19" s="359"/>
      <c r="I19" s="364"/>
      <c r="J19" s="365"/>
    </row>
    <row r="20" spans="2:10" ht="13.5" customHeight="1">
      <c r="B20" s="359" t="s">
        <v>827</v>
      </c>
      <c r="C20" s="361"/>
      <c r="D20" s="363"/>
      <c r="F20" s="359"/>
      <c r="G20" s="360"/>
      <c r="H20" s="359"/>
      <c r="I20" s="364"/>
      <c r="J20" s="365"/>
    </row>
    <row r="21" spans="2:10" ht="13.5" customHeight="1">
      <c r="B21" s="359"/>
      <c r="C21" s="361"/>
      <c r="D21" s="363"/>
      <c r="F21" s="359"/>
      <c r="G21" s="360"/>
      <c r="H21" s="359"/>
      <c r="I21" s="364"/>
      <c r="J21" s="365"/>
    </row>
    <row r="23" spans="2:10" ht="12.75">
      <c r="B23" s="540" t="s">
        <v>828</v>
      </c>
      <c r="C23" s="539"/>
      <c r="D23" s="539"/>
      <c r="E23" s="539"/>
      <c r="F23" s="539"/>
      <c r="G23" s="539"/>
      <c r="H23" s="539"/>
      <c r="I23" s="539"/>
      <c r="J23" s="539"/>
    </row>
    <row r="25" spans="2:10" ht="12.75">
      <c r="B25" s="539" t="s">
        <v>829</v>
      </c>
      <c r="C25" s="539"/>
      <c r="D25" s="539"/>
      <c r="E25" s="539"/>
      <c r="F25" s="539"/>
      <c r="G25" s="539"/>
      <c r="H25" s="539"/>
      <c r="I25" s="539"/>
      <c r="J25" s="539"/>
    </row>
    <row r="27" spans="2:10" ht="12.75">
      <c r="B27" s="539" t="s">
        <v>830</v>
      </c>
      <c r="C27" s="539"/>
      <c r="D27" s="539"/>
      <c r="E27" s="539"/>
      <c r="F27" s="539"/>
      <c r="G27" s="539"/>
      <c r="H27" s="539"/>
      <c r="I27" s="539"/>
      <c r="J27" s="539"/>
    </row>
    <row r="28" spans="2:10" ht="12.75">
      <c r="B28" s="539" t="s">
        <v>831</v>
      </c>
      <c r="C28" s="539"/>
      <c r="D28" s="539"/>
      <c r="E28" s="539"/>
      <c r="F28" s="539"/>
      <c r="G28" s="539"/>
      <c r="H28" s="539"/>
      <c r="I28" s="539"/>
      <c r="J28" s="539"/>
    </row>
    <row r="30" spans="2:10" ht="12.75">
      <c r="B30" s="539" t="s">
        <v>832</v>
      </c>
      <c r="C30" s="539"/>
      <c r="D30" s="539"/>
      <c r="E30" s="539"/>
      <c r="F30" s="539"/>
      <c r="G30" s="539"/>
      <c r="H30" s="539"/>
      <c r="I30" s="539"/>
      <c r="J30" s="539"/>
    </row>
    <row r="32" spans="2:10" ht="12.75">
      <c r="B32" s="539" t="s">
        <v>833</v>
      </c>
      <c r="C32" s="539"/>
      <c r="D32" s="539"/>
      <c r="E32" s="539"/>
      <c r="F32" s="539"/>
      <c r="G32" s="539"/>
      <c r="H32" s="539"/>
      <c r="I32" s="539"/>
      <c r="J32" s="539"/>
    </row>
    <row r="33" spans="2:10" ht="39.75" customHeight="1">
      <c r="B33" s="539" t="s">
        <v>834</v>
      </c>
      <c r="C33" s="539"/>
      <c r="D33" s="539"/>
      <c r="E33" s="539"/>
      <c r="F33" s="539"/>
      <c r="G33" s="539"/>
      <c r="H33" s="539"/>
      <c r="I33" s="539"/>
      <c r="J33" s="539"/>
    </row>
    <row r="34" spans="2:10" ht="39.75" customHeight="1">
      <c r="B34" s="539" t="s">
        <v>835</v>
      </c>
      <c r="C34" s="539"/>
      <c r="D34" s="539"/>
      <c r="E34" s="539"/>
      <c r="F34" s="539"/>
      <c r="G34" s="539"/>
      <c r="H34" s="539"/>
      <c r="I34" s="539"/>
      <c r="J34" s="539"/>
    </row>
    <row r="35" spans="2:10" ht="51" customHeight="1">
      <c r="B35" s="539" t="s">
        <v>836</v>
      </c>
      <c r="C35" s="539"/>
      <c r="D35" s="539"/>
      <c r="E35" s="539"/>
      <c r="F35" s="539"/>
      <c r="G35" s="539"/>
      <c r="H35" s="539"/>
      <c r="I35" s="539"/>
      <c r="J35" s="539"/>
    </row>
    <row r="36" spans="2:10" ht="66.75" customHeight="1">
      <c r="B36" s="539" t="s">
        <v>837</v>
      </c>
      <c r="C36" s="539"/>
      <c r="D36" s="539"/>
      <c r="E36" s="539"/>
      <c r="F36" s="539"/>
      <c r="G36" s="539"/>
      <c r="H36" s="539"/>
      <c r="I36" s="539"/>
      <c r="J36" s="539"/>
    </row>
    <row r="37" spans="2:10" ht="39" customHeight="1">
      <c r="B37" s="539" t="s">
        <v>838</v>
      </c>
      <c r="C37" s="539"/>
      <c r="D37" s="539"/>
      <c r="E37" s="539"/>
      <c r="F37" s="539"/>
      <c r="G37" s="539"/>
      <c r="H37" s="539"/>
      <c r="I37" s="539"/>
      <c r="J37" s="539"/>
    </row>
    <row r="39" spans="2:10" ht="12.75">
      <c r="B39" s="539" t="s">
        <v>839</v>
      </c>
      <c r="C39" s="539"/>
      <c r="D39" s="539"/>
      <c r="E39" s="539"/>
      <c r="F39" s="539"/>
      <c r="G39" s="539"/>
      <c r="H39" s="539"/>
      <c r="I39" s="539"/>
      <c r="J39" s="539"/>
    </row>
    <row r="41" spans="2:10" ht="12.75">
      <c r="B41" s="539" t="s">
        <v>840</v>
      </c>
      <c r="C41" s="539"/>
      <c r="D41" s="539"/>
      <c r="E41" s="539"/>
      <c r="F41" s="539"/>
      <c r="G41" s="539"/>
      <c r="H41" s="539"/>
      <c r="I41" s="539"/>
      <c r="J41" s="539"/>
    </row>
    <row r="42" spans="2:10" ht="28.5" customHeight="1">
      <c r="B42" s="539" t="s">
        <v>841</v>
      </c>
      <c r="C42" s="539"/>
      <c r="D42" s="539"/>
      <c r="E42" s="539"/>
      <c r="F42" s="539"/>
      <c r="G42" s="539"/>
      <c r="H42" s="539"/>
      <c r="I42" s="539"/>
      <c r="J42" s="539"/>
    </row>
    <row r="44" spans="2:10" ht="12.75">
      <c r="B44" s="539" t="s">
        <v>842</v>
      </c>
      <c r="C44" s="539"/>
      <c r="D44" s="539"/>
      <c r="E44" s="539"/>
      <c r="F44" s="539"/>
      <c r="G44" s="539"/>
      <c r="H44" s="539"/>
      <c r="I44" s="539"/>
      <c r="J44" s="539"/>
    </row>
    <row r="45" spans="2:10" ht="39.75" customHeight="1">
      <c r="B45" s="539" t="s">
        <v>843</v>
      </c>
      <c r="C45" s="539"/>
      <c r="D45" s="539"/>
      <c r="E45" s="539"/>
      <c r="F45" s="539"/>
      <c r="G45" s="539"/>
      <c r="H45" s="539"/>
      <c r="I45" s="539"/>
      <c r="J45" s="539"/>
    </row>
    <row r="47" spans="2:10" ht="12.75">
      <c r="B47" s="539" t="s">
        <v>844</v>
      </c>
      <c r="C47" s="539"/>
      <c r="D47" s="539"/>
      <c r="E47" s="539"/>
      <c r="F47" s="539"/>
      <c r="G47" s="539"/>
      <c r="H47" s="539"/>
      <c r="I47" s="539"/>
      <c r="J47" s="539"/>
    </row>
    <row r="48" spans="2:10" ht="28.5" customHeight="1">
      <c r="B48" s="539" t="s">
        <v>845</v>
      </c>
      <c r="C48" s="539"/>
      <c r="D48" s="539"/>
      <c r="E48" s="539"/>
      <c r="F48" s="539"/>
      <c r="G48" s="539"/>
      <c r="H48" s="539"/>
      <c r="I48" s="539"/>
      <c r="J48" s="539"/>
    </row>
    <row r="50" spans="2:10" ht="12.75">
      <c r="B50" s="539" t="s">
        <v>846</v>
      </c>
      <c r="C50" s="539"/>
      <c r="D50" s="539"/>
      <c r="E50" s="539"/>
      <c r="F50" s="539"/>
      <c r="G50" s="539"/>
      <c r="H50" s="539"/>
      <c r="I50" s="539"/>
      <c r="J50" s="539"/>
    </row>
    <row r="52" spans="2:10" ht="12.75">
      <c r="B52" s="539" t="s">
        <v>847</v>
      </c>
      <c r="C52" s="539"/>
      <c r="D52" s="539"/>
      <c r="E52" s="539"/>
      <c r="F52" s="539"/>
      <c r="G52" s="539"/>
      <c r="H52" s="539"/>
      <c r="I52" s="539"/>
      <c r="J52" s="539"/>
    </row>
    <row r="53" spans="2:10" ht="41.25" customHeight="1">
      <c r="B53" s="539" t="s">
        <v>848</v>
      </c>
      <c r="C53" s="539"/>
      <c r="D53" s="539"/>
      <c r="E53" s="539"/>
      <c r="F53" s="539"/>
      <c r="G53" s="539"/>
      <c r="H53" s="539"/>
      <c r="I53" s="539"/>
      <c r="J53" s="539"/>
    </row>
    <row r="55" spans="2:10" ht="12.75">
      <c r="B55" s="539" t="s">
        <v>849</v>
      </c>
      <c r="C55" s="539"/>
      <c r="D55" s="539"/>
      <c r="E55" s="539"/>
      <c r="F55" s="539"/>
      <c r="G55" s="539"/>
      <c r="H55" s="539"/>
      <c r="I55" s="539"/>
      <c r="J55" s="539"/>
    </row>
    <row r="57" spans="2:10" ht="16.5" customHeight="1">
      <c r="B57" s="539" t="s">
        <v>850</v>
      </c>
      <c r="C57" s="539"/>
      <c r="D57" s="539"/>
      <c r="E57" s="539"/>
      <c r="F57" s="539"/>
      <c r="G57" s="539"/>
      <c r="H57" s="539"/>
      <c r="I57" s="539"/>
      <c r="J57" s="539"/>
    </row>
    <row r="58" spans="2:10" ht="65.25" customHeight="1">
      <c r="B58" s="539" t="s">
        <v>851</v>
      </c>
      <c r="C58" s="539"/>
      <c r="D58" s="539"/>
      <c r="E58" s="539"/>
      <c r="F58" s="539"/>
      <c r="G58" s="539"/>
      <c r="H58" s="539"/>
      <c r="I58" s="539"/>
      <c r="J58" s="539"/>
    </row>
    <row r="60" spans="2:10" ht="12.75">
      <c r="B60" s="539" t="s">
        <v>852</v>
      </c>
      <c r="C60" s="539"/>
      <c r="D60" s="539"/>
      <c r="E60" s="539"/>
      <c r="F60" s="539"/>
      <c r="G60" s="539"/>
      <c r="H60" s="539"/>
      <c r="I60" s="539"/>
      <c r="J60" s="539"/>
    </row>
    <row r="61" spans="2:10" ht="39.75" customHeight="1">
      <c r="B61" s="539" t="s">
        <v>853</v>
      </c>
      <c r="C61" s="539"/>
      <c r="D61" s="539"/>
      <c r="E61" s="539"/>
      <c r="F61" s="539"/>
      <c r="G61" s="539"/>
      <c r="H61" s="539"/>
      <c r="I61" s="539"/>
      <c r="J61" s="539"/>
    </row>
    <row r="62" spans="2:10" ht="51.75" customHeight="1">
      <c r="B62" s="539" t="s">
        <v>854</v>
      </c>
      <c r="C62" s="539"/>
      <c r="D62" s="539"/>
      <c r="E62" s="539"/>
      <c r="F62" s="539"/>
      <c r="G62" s="539"/>
      <c r="H62" s="539"/>
      <c r="I62" s="539"/>
      <c r="J62" s="539"/>
    </row>
    <row r="64" spans="2:10" ht="12.75">
      <c r="B64" s="539" t="s">
        <v>855</v>
      </c>
      <c r="C64" s="539"/>
      <c r="D64" s="539"/>
      <c r="E64" s="539"/>
      <c r="F64" s="539"/>
      <c r="G64" s="539"/>
      <c r="H64" s="539"/>
      <c r="I64" s="539"/>
      <c r="J64" s="539"/>
    </row>
    <row r="65" spans="2:10" ht="27" customHeight="1">
      <c r="B65" s="539" t="s">
        <v>856</v>
      </c>
      <c r="C65" s="539"/>
      <c r="D65" s="539"/>
      <c r="E65" s="539"/>
      <c r="F65" s="539"/>
      <c r="G65" s="539"/>
      <c r="H65" s="539"/>
      <c r="I65" s="539"/>
      <c r="J65" s="539"/>
    </row>
    <row r="67" spans="2:10" ht="12.75">
      <c r="B67" s="539" t="s">
        <v>857</v>
      </c>
      <c r="C67" s="539"/>
      <c r="D67" s="539"/>
      <c r="E67" s="539"/>
      <c r="F67" s="539"/>
      <c r="G67" s="539"/>
      <c r="H67" s="539"/>
      <c r="I67" s="539"/>
      <c r="J67" s="539"/>
    </row>
    <row r="68" spans="2:10" ht="27.75" customHeight="1">
      <c r="B68" s="539" t="s">
        <v>858</v>
      </c>
      <c r="C68" s="539"/>
      <c r="D68" s="539"/>
      <c r="E68" s="539"/>
      <c r="F68" s="539"/>
      <c r="G68" s="539"/>
      <c r="H68" s="539"/>
      <c r="I68" s="539"/>
      <c r="J68" s="539"/>
    </row>
    <row r="72" spans="2:10" ht="12.75">
      <c r="B72" s="540" t="s">
        <v>859</v>
      </c>
      <c r="C72" s="539"/>
      <c r="D72" s="539"/>
      <c r="E72" s="539"/>
      <c r="F72" s="539"/>
      <c r="G72" s="539"/>
      <c r="H72" s="539"/>
      <c r="I72" s="539"/>
      <c r="J72" s="539"/>
    </row>
    <row r="74" spans="2:10" ht="12.75">
      <c r="B74" s="539" t="s">
        <v>860</v>
      </c>
      <c r="C74" s="539"/>
      <c r="D74" s="539"/>
      <c r="E74" s="539"/>
      <c r="F74" s="539"/>
      <c r="G74" s="539"/>
      <c r="H74" s="539"/>
      <c r="I74" s="539"/>
      <c r="J74" s="539"/>
    </row>
    <row r="77" spans="2:10" ht="12.75">
      <c r="B77" s="540" t="s">
        <v>861</v>
      </c>
      <c r="C77" s="539"/>
      <c r="D77" s="539"/>
      <c r="E77" s="539"/>
      <c r="F77" s="539"/>
      <c r="G77" s="539"/>
      <c r="H77" s="539"/>
      <c r="I77" s="539"/>
      <c r="J77" s="539"/>
    </row>
    <row r="79" spans="2:10" ht="12.75">
      <c r="B79" s="539" t="s">
        <v>862</v>
      </c>
      <c r="C79" s="539"/>
      <c r="D79" s="539"/>
      <c r="E79" s="539"/>
      <c r="F79" s="539"/>
      <c r="G79" s="539"/>
      <c r="H79" s="539"/>
      <c r="I79" s="539"/>
      <c r="J79" s="539"/>
    </row>
    <row r="80" spans="2:10" ht="26.25" customHeight="1">
      <c r="B80" s="539" t="s">
        <v>863</v>
      </c>
      <c r="C80" s="539"/>
      <c r="D80" s="539"/>
      <c r="E80" s="539"/>
      <c r="F80" s="539"/>
      <c r="G80" s="539"/>
      <c r="H80" s="539"/>
      <c r="I80" s="539"/>
      <c r="J80" s="539"/>
    </row>
    <row r="81" spans="2:10" ht="15.75" customHeight="1">
      <c r="B81" s="539" t="s">
        <v>864</v>
      </c>
      <c r="C81" s="539"/>
      <c r="D81" s="539"/>
      <c r="E81" s="539"/>
      <c r="F81" s="539"/>
      <c r="G81" s="539"/>
      <c r="H81" s="539"/>
      <c r="I81" s="539"/>
      <c r="J81" s="539"/>
    </row>
    <row r="83" spans="2:10" ht="12.75">
      <c r="B83" s="539" t="s">
        <v>865</v>
      </c>
      <c r="C83" s="539"/>
      <c r="D83" s="539"/>
      <c r="E83" s="539"/>
      <c r="F83" s="539"/>
      <c r="G83" s="539"/>
      <c r="H83" s="539"/>
      <c r="I83" s="539"/>
      <c r="J83" s="539"/>
    </row>
    <row r="85" spans="2:10" ht="12.75">
      <c r="B85" s="539" t="s">
        <v>866</v>
      </c>
      <c r="C85" s="539"/>
      <c r="D85" s="539"/>
      <c r="E85" s="539"/>
      <c r="F85" s="539"/>
      <c r="G85" s="539"/>
      <c r="H85" s="539"/>
      <c r="I85" s="539"/>
      <c r="J85" s="539"/>
    </row>
    <row r="86" spans="2:10" ht="43.5" customHeight="1">
      <c r="B86" s="539" t="s">
        <v>867</v>
      </c>
      <c r="C86" s="539"/>
      <c r="D86" s="539"/>
      <c r="E86" s="539"/>
      <c r="F86" s="539"/>
      <c r="G86" s="539"/>
      <c r="H86" s="539"/>
      <c r="I86" s="539"/>
      <c r="J86" s="539"/>
    </row>
    <row r="88" spans="2:10" ht="12.75">
      <c r="B88" s="539" t="s">
        <v>868</v>
      </c>
      <c r="C88" s="539"/>
      <c r="D88" s="539"/>
      <c r="E88" s="539"/>
      <c r="F88" s="539"/>
      <c r="G88" s="539"/>
      <c r="H88" s="539"/>
      <c r="I88" s="539"/>
      <c r="J88" s="539"/>
    </row>
    <row r="89" spans="2:10" ht="39" customHeight="1">
      <c r="B89" s="539" t="s">
        <v>869</v>
      </c>
      <c r="C89" s="539"/>
      <c r="D89" s="539"/>
      <c r="E89" s="539"/>
      <c r="F89" s="539"/>
      <c r="G89" s="539"/>
      <c r="H89" s="539"/>
      <c r="I89" s="539"/>
      <c r="J89" s="539"/>
    </row>
    <row r="91" spans="2:10" ht="12.75">
      <c r="B91" s="539" t="s">
        <v>870</v>
      </c>
      <c r="C91" s="539"/>
      <c r="D91" s="539"/>
      <c r="E91" s="539"/>
      <c r="F91" s="539"/>
      <c r="G91" s="539"/>
      <c r="H91" s="539"/>
      <c r="I91" s="539"/>
      <c r="J91" s="539"/>
    </row>
    <row r="92" spans="2:10" ht="12.75">
      <c r="B92" s="539" t="s">
        <v>871</v>
      </c>
      <c r="C92" s="539"/>
      <c r="D92" s="539"/>
      <c r="E92" s="539"/>
      <c r="F92" s="539"/>
      <c r="G92" s="539"/>
      <c r="H92" s="539"/>
      <c r="I92" s="539"/>
      <c r="J92" s="539"/>
    </row>
    <row r="94" spans="2:10" ht="12.75">
      <c r="B94" s="540" t="s">
        <v>872</v>
      </c>
      <c r="C94" s="539"/>
      <c r="D94" s="539"/>
      <c r="E94" s="539"/>
      <c r="F94" s="539"/>
      <c r="G94" s="539"/>
      <c r="H94" s="539"/>
      <c r="I94" s="539"/>
      <c r="J94" s="539"/>
    </row>
    <row r="96" spans="2:10" ht="33" customHeight="1">
      <c r="B96" s="538" t="s">
        <v>873</v>
      </c>
      <c r="C96" s="538"/>
      <c r="D96" s="538"/>
      <c r="E96" s="538"/>
      <c r="F96" s="538"/>
      <c r="G96" s="538"/>
      <c r="H96" s="538"/>
      <c r="I96" s="538"/>
      <c r="J96" s="538"/>
    </row>
    <row r="98" ht="15.75">
      <c r="B98" s="353"/>
    </row>
    <row r="100" spans="1:10" ht="25.5" customHeight="1">
      <c r="A100" s="366"/>
      <c r="G100"/>
      <c r="I100"/>
      <c r="J100"/>
    </row>
    <row r="101" spans="1:10" ht="25.5" customHeight="1">
      <c r="A101" s="367"/>
      <c r="G101"/>
      <c r="I101"/>
      <c r="J101"/>
    </row>
    <row r="102" spans="1:10" ht="25.5" customHeight="1">
      <c r="A102" s="367"/>
      <c r="G102"/>
      <c r="I102"/>
      <c r="J102"/>
    </row>
    <row r="103" spans="1:10" ht="25.5" customHeight="1">
      <c r="A103" s="367"/>
      <c r="G103"/>
      <c r="I103"/>
      <c r="J103"/>
    </row>
    <row r="104" spans="1:10" ht="25.5" customHeight="1">
      <c r="A104" s="367"/>
      <c r="G104"/>
      <c r="I104"/>
      <c r="J104"/>
    </row>
    <row r="105" spans="1:10" ht="25.5" customHeight="1">
      <c r="A105" s="367"/>
      <c r="G105"/>
      <c r="I105"/>
      <c r="J105"/>
    </row>
    <row r="106" spans="1:10" ht="25.5" customHeight="1">
      <c r="A106" s="367"/>
      <c r="G106"/>
      <c r="I106"/>
      <c r="J106"/>
    </row>
    <row r="107" spans="1:10" ht="25.5" customHeight="1">
      <c r="A107" s="367"/>
      <c r="G107"/>
      <c r="I107"/>
      <c r="J107"/>
    </row>
    <row r="108" spans="1:10" ht="25.5" customHeight="1">
      <c r="A108" s="367"/>
      <c r="G108"/>
      <c r="I108"/>
      <c r="J108"/>
    </row>
    <row r="109" spans="1:10" ht="25.5" customHeight="1">
      <c r="A109" s="367"/>
      <c r="G109"/>
      <c r="I109"/>
      <c r="J109"/>
    </row>
    <row r="110" spans="1:10" ht="25.5" customHeight="1">
      <c r="A110" s="367"/>
      <c r="G110"/>
      <c r="I110"/>
      <c r="J110"/>
    </row>
    <row r="111" spans="1:10" ht="25.5" customHeight="1">
      <c r="A111" s="367"/>
      <c r="G111"/>
      <c r="I111"/>
      <c r="J111"/>
    </row>
    <row r="112" spans="1:10" ht="25.5" customHeight="1">
      <c r="A112" s="367"/>
      <c r="G112"/>
      <c r="I112"/>
      <c r="J112"/>
    </row>
    <row r="113" spans="1:10" ht="25.5" customHeight="1">
      <c r="A113" s="367"/>
      <c r="G113"/>
      <c r="I113"/>
      <c r="J113"/>
    </row>
    <row r="114" spans="1:10" ht="25.5" customHeight="1">
      <c r="A114" s="367"/>
      <c r="G114"/>
      <c r="I114"/>
      <c r="J114"/>
    </row>
    <row r="115" spans="1:10" ht="25.5" customHeight="1">
      <c r="A115" s="367"/>
      <c r="G115"/>
      <c r="I115"/>
      <c r="J115"/>
    </row>
    <row r="116" spans="1:10" ht="25.5" customHeight="1">
      <c r="A116" s="367"/>
      <c r="G116"/>
      <c r="I116"/>
      <c r="J116"/>
    </row>
    <row r="117" spans="1:10" ht="25.5" customHeight="1">
      <c r="A117" s="367"/>
      <c r="G117"/>
      <c r="I117"/>
      <c r="J117"/>
    </row>
    <row r="118" spans="1:10" ht="25.5" customHeight="1">
      <c r="A118" s="367"/>
      <c r="G118"/>
      <c r="I118"/>
      <c r="J118"/>
    </row>
    <row r="119" spans="1:10" ht="25.5" customHeight="1">
      <c r="A119" s="367"/>
      <c r="G119"/>
      <c r="I119"/>
      <c r="J119"/>
    </row>
    <row r="120" spans="1:10" ht="25.5" customHeight="1">
      <c r="A120" s="367"/>
      <c r="G120"/>
      <c r="I120"/>
      <c r="J120"/>
    </row>
    <row r="121" spans="1:10" ht="25.5" customHeight="1">
      <c r="A121" s="367"/>
      <c r="G121"/>
      <c r="I121"/>
      <c r="J121"/>
    </row>
    <row r="122" spans="1:10" ht="25.5" customHeight="1">
      <c r="A122" s="367"/>
      <c r="G122"/>
      <c r="I122"/>
      <c r="J122"/>
    </row>
    <row r="123" spans="1:10" ht="25.5" customHeight="1">
      <c r="A123" s="367"/>
      <c r="G123"/>
      <c r="I123"/>
      <c r="J123"/>
    </row>
    <row r="124" spans="1:10" ht="25.5" customHeight="1">
      <c r="A124" s="367"/>
      <c r="G124"/>
      <c r="I124"/>
      <c r="J124"/>
    </row>
    <row r="125" spans="1:10" ht="25.5" customHeight="1">
      <c r="A125" s="367"/>
      <c r="G125"/>
      <c r="I125"/>
      <c r="J125"/>
    </row>
    <row r="126" spans="1:10" ht="25.5" customHeight="1">
      <c r="A126" s="367"/>
      <c r="G126"/>
      <c r="I126"/>
      <c r="J126"/>
    </row>
    <row r="127" spans="1:10" ht="25.5" customHeight="1">
      <c r="A127" s="367"/>
      <c r="G127"/>
      <c r="I127"/>
      <c r="J127"/>
    </row>
    <row r="128" spans="1:10" ht="25.5" customHeight="1">
      <c r="A128" s="367"/>
      <c r="G128"/>
      <c r="I128"/>
      <c r="J128"/>
    </row>
    <row r="129" spans="1:10" ht="25.5" customHeight="1">
      <c r="A129" s="367"/>
      <c r="G129"/>
      <c r="I129"/>
      <c r="J129"/>
    </row>
    <row r="130" spans="1:10" ht="25.5" customHeight="1">
      <c r="A130" s="367"/>
      <c r="G130"/>
      <c r="I130"/>
      <c r="J130"/>
    </row>
    <row r="131" spans="1:10" ht="25.5" customHeight="1">
      <c r="A131" s="367"/>
      <c r="G131"/>
      <c r="I131"/>
      <c r="J131"/>
    </row>
    <row r="132" spans="1:10" ht="25.5" customHeight="1">
      <c r="A132" s="367"/>
      <c r="G132"/>
      <c r="I132"/>
      <c r="J132"/>
    </row>
    <row r="133" spans="1:10" ht="25.5" customHeight="1">
      <c r="A133" s="367"/>
      <c r="G133"/>
      <c r="I133"/>
      <c r="J133"/>
    </row>
    <row r="134" spans="1:10" ht="25.5" customHeight="1">
      <c r="A134" s="367"/>
      <c r="G134"/>
      <c r="I134"/>
      <c r="J134"/>
    </row>
    <row r="135" spans="1:10" ht="25.5" customHeight="1">
      <c r="A135" s="368"/>
      <c r="G135"/>
      <c r="I135"/>
      <c r="J135"/>
    </row>
    <row r="136" spans="1:10" ht="12.75">
      <c r="A136" s="369"/>
      <c r="B136" s="369"/>
      <c r="C136" s="369"/>
      <c r="D136" s="369"/>
      <c r="E136" s="369"/>
      <c r="F136" s="369"/>
      <c r="G136" s="370"/>
      <c r="H136" s="369"/>
      <c r="I136" s="370"/>
      <c r="J136" s="371"/>
    </row>
    <row r="137" spans="1:10" ht="12.75">
      <c r="A137" s="369"/>
      <c r="B137" s="369"/>
      <c r="C137" s="369"/>
      <c r="D137" s="369"/>
      <c r="E137" s="369"/>
      <c r="F137" s="369"/>
      <c r="G137" s="370"/>
      <c r="H137" s="369"/>
      <c r="I137" s="370"/>
      <c r="J137" s="371"/>
    </row>
    <row r="138" spans="1:10" ht="12.75">
      <c r="A138" s="369"/>
      <c r="B138" s="369"/>
      <c r="C138" s="369"/>
      <c r="D138" s="369"/>
      <c r="E138" s="369"/>
      <c r="F138" s="369"/>
      <c r="G138" s="370"/>
      <c r="H138" s="369"/>
      <c r="I138" s="370"/>
      <c r="J138" s="371"/>
    </row>
  </sheetData>
  <sheetProtection algorithmName="SHA-512" hashValue="+kQH08VLkM46BwAMYqfJtYIcc3G4sls6RM9+ARic4VvXll1Qz0lmj+WuEgPczu/vnjXZ1hCbU0I8gcQP3uMTmA==" saltValue="f2oaFmUf+evqVqF/YqAw+w==" spinCount="100000" sheet="1" objects="1" scenarios="1"/>
  <mergeCells count="48">
    <mergeCell ref="B36:J36"/>
    <mergeCell ref="B7:J7"/>
    <mergeCell ref="B13:J13"/>
    <mergeCell ref="B23:J23"/>
    <mergeCell ref="B25:J25"/>
    <mergeCell ref="B27:J27"/>
    <mergeCell ref="B28:J28"/>
    <mergeCell ref="B30:J30"/>
    <mergeCell ref="B32:J32"/>
    <mergeCell ref="B33:J33"/>
    <mergeCell ref="B34:J34"/>
    <mergeCell ref="B35:J35"/>
    <mergeCell ref="B55:J55"/>
    <mergeCell ref="B37:J37"/>
    <mergeCell ref="B39:J39"/>
    <mergeCell ref="B41:J41"/>
    <mergeCell ref="B42:J42"/>
    <mergeCell ref="B44:J44"/>
    <mergeCell ref="B45:J45"/>
    <mergeCell ref="B47:J47"/>
    <mergeCell ref="B48:J48"/>
    <mergeCell ref="B50:J50"/>
    <mergeCell ref="B52:J52"/>
    <mergeCell ref="B53:J53"/>
    <mergeCell ref="B77:J77"/>
    <mergeCell ref="B57:J57"/>
    <mergeCell ref="B58:J58"/>
    <mergeCell ref="B60:J60"/>
    <mergeCell ref="B61:J61"/>
    <mergeCell ref="B62:J62"/>
    <mergeCell ref="B64:J64"/>
    <mergeCell ref="B65:J65"/>
    <mergeCell ref="B67:J67"/>
    <mergeCell ref="B68:J68"/>
    <mergeCell ref="B72:J72"/>
    <mergeCell ref="B74:J74"/>
    <mergeCell ref="B96:J96"/>
    <mergeCell ref="B79:J79"/>
    <mergeCell ref="B80:J80"/>
    <mergeCell ref="B81:J81"/>
    <mergeCell ref="B83:J83"/>
    <mergeCell ref="B85:J85"/>
    <mergeCell ref="B86:J86"/>
    <mergeCell ref="B88:J88"/>
    <mergeCell ref="B89:J89"/>
    <mergeCell ref="B91:J91"/>
    <mergeCell ref="B92:J92"/>
    <mergeCell ref="B94:J94"/>
  </mergeCells>
  <printOptions/>
  <pageMargins left="0.7" right="0.7" top="0.787401575" bottom="0.787401575" header="0.3" footer="0.3"/>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C52"/>
  <sheetViews>
    <sheetView showGridLines="0" view="pageBreakPreview" zoomScale="115" zoomScaleSheetLayoutView="115" workbookViewId="0" topLeftCell="A1">
      <pane ySplit="3" topLeftCell="A4" activePane="bottomLeft" state="frozen"/>
      <selection pane="bottomLeft" activeCell="B16" sqref="B16"/>
    </sheetView>
  </sheetViews>
  <sheetFormatPr defaultColWidth="9.140625" defaultRowHeight="12.75" outlineLevelRow="2"/>
  <cols>
    <col min="1" max="1" width="80.7109375" style="0" customWidth="1"/>
    <col min="2" max="2" width="15.7109375" style="0" customWidth="1"/>
  </cols>
  <sheetData>
    <row r="1" spans="1:3" s="150" customFormat="1" ht="23.25" customHeight="1">
      <c r="A1" s="379" t="str">
        <f>Titulka!A9</f>
        <v>ČRo Vinohradská - přestavba 2 prodejních jednotek na rozhlasovou kavárnu „on-air</v>
      </c>
      <c r="B1" s="148"/>
      <c r="C1" s="149"/>
    </row>
    <row r="2" spans="1:3" s="150" customFormat="1" ht="28.5" customHeight="1">
      <c r="A2" s="147" t="s">
        <v>281</v>
      </c>
      <c r="B2" s="148"/>
      <c r="C2" s="149"/>
    </row>
    <row r="3" spans="1:3" ht="21.75" customHeight="1" thickBot="1">
      <c r="A3" s="32" t="s">
        <v>15</v>
      </c>
      <c r="B3" s="32" t="s">
        <v>11</v>
      </c>
      <c r="C3" s="11"/>
    </row>
    <row r="4" spans="1:3" ht="12.75">
      <c r="A4" s="21"/>
      <c r="B4" s="22"/>
      <c r="C4" s="11"/>
    </row>
    <row r="5" spans="1:2" s="152" customFormat="1" ht="22.5" customHeight="1">
      <c r="A5" s="151" t="str">
        <f>IF('01.1_Stavební část'!$D$5=0,"",'01.1_Stavební část'!$D$5)</f>
        <v>SO 01.1: Stavební část</v>
      </c>
      <c r="B5" s="499">
        <f>SUBTOTAL(9,B6:B37)</f>
        <v>0</v>
      </c>
    </row>
    <row r="6" spans="1:2" s="154" customFormat="1" ht="22.5" customHeight="1" outlineLevel="1">
      <c r="A6" s="153" t="str">
        <f>IF('01.1_Stavební část'!$D$6=0,"",'01.1_Stavební část'!$D$6)</f>
        <v>H: Oddíly prací HSV</v>
      </c>
      <c r="B6" s="500">
        <f>SUBTOTAL(9,B7:B16)</f>
        <v>0</v>
      </c>
    </row>
    <row r="7" spans="1:2" s="156" customFormat="1" ht="15" customHeight="1" outlineLevel="2">
      <c r="A7" s="155" t="str">
        <f>IF('01.1_Stavební část'!$D$7=0,"",'01.1_Stavební část'!$D$7)</f>
        <v>0031: Nosné a výplňové zdivo</v>
      </c>
      <c r="B7" s="501" t="str">
        <f>IF('01.1_Stavební část'!$L$7=0,"",'01.1_Stavební část'!$L$7)</f>
        <v/>
      </c>
    </row>
    <row r="8" spans="1:2" s="156" customFormat="1" ht="15" customHeight="1" outlineLevel="2">
      <c r="A8" s="155" t="str">
        <f>IF('01.1_Stavební část'!$D$23=0,"",'01.1_Stavební část'!$D$23)</f>
        <v>0038: Ocelové konstrukce</v>
      </c>
      <c r="B8" s="501" t="str">
        <f>IF('01.1_Stavební část'!$L$23=0,"",'01.1_Stavební část'!$L$23)</f>
        <v/>
      </c>
    </row>
    <row r="9" spans="1:2" s="156" customFormat="1" ht="15" customHeight="1" outlineLevel="2">
      <c r="A9" s="155" t="str">
        <f>IF('01.1_Stavební část'!$D$33=0,"",'01.1_Stavební část'!$D$33)</f>
        <v>0061: Úprava povrchů vnitřní</v>
      </c>
      <c r="B9" s="501" t="str">
        <f>IF('01.1_Stavební část'!$L$33=0,"",'01.1_Stavební část'!$L$33)</f>
        <v/>
      </c>
    </row>
    <row r="10" spans="1:2" s="156" customFormat="1" ht="15" customHeight="1" outlineLevel="2">
      <c r="A10" s="155" t="str">
        <f>IF('01.1_Stavební část'!$D$55=0,"",'01.1_Stavební část'!$D$55)</f>
        <v>0063: Podlahy a podlahové konstrukce</v>
      </c>
      <c r="B10" s="501" t="str">
        <f>IF('01.1_Stavební část'!$L$55=0,"",'01.1_Stavební část'!$L$55)</f>
        <v/>
      </c>
    </row>
    <row r="11" spans="1:2" s="156" customFormat="1" ht="15" customHeight="1" outlineLevel="2">
      <c r="A11" s="155" t="str">
        <f>IF('01.1_Stavební část'!$D$61=0,"",'01.1_Stavební část'!$D$61)</f>
        <v>0094: Lešení, systémové bednění a stavební výtahy</v>
      </c>
      <c r="B11" s="501" t="str">
        <f>IF('01.1_Stavební část'!$L$61=0,"",'01.1_Stavební část'!$L$61)</f>
        <v/>
      </c>
    </row>
    <row r="12" spans="1:2" s="156" customFormat="1" ht="15" customHeight="1" outlineLevel="2">
      <c r="A12" s="155" t="str">
        <f>IF('01.1_Stavební část'!$D$65=0,"",'01.1_Stavební část'!$D$65)</f>
        <v>0095: Dokončovací konstrukce a práce pozemních staveb</v>
      </c>
      <c r="B12" s="501" t="str">
        <f>IF('01.1_Stavební část'!$L$65=0,"",'01.1_Stavební část'!$L$65)</f>
        <v/>
      </c>
    </row>
    <row r="13" spans="1:2" s="156" customFormat="1" ht="15" customHeight="1" outlineLevel="2">
      <c r="A13" s="155" t="str">
        <f>IF('01.1_Stavební část'!$D$70=0,"",'01.1_Stavební část'!$D$70)</f>
        <v>0096: Bourací práce</v>
      </c>
      <c r="B13" s="501" t="str">
        <f>IF('01.1_Stavební část'!$L$70=0,"",'01.1_Stavební část'!$L$70)</f>
        <v/>
      </c>
    </row>
    <row r="14" spans="1:2" s="156" customFormat="1" ht="15" customHeight="1" outlineLevel="2">
      <c r="A14" s="155" t="s">
        <v>379</v>
      </c>
      <c r="B14" s="501" t="str">
        <f>IF('01.1_Stavební část'!$L$104=0,"",'01.1_Stavební část'!$L$104)</f>
        <v/>
      </c>
    </row>
    <row r="15" spans="1:2" s="156" customFormat="1" ht="15" customHeight="1" outlineLevel="2">
      <c r="A15" s="155" t="s">
        <v>295</v>
      </c>
      <c r="B15" s="501" t="str">
        <f>IF('01.1_Stavební část'!$L$113=0,"",'01.1_Stavební část'!$L$113)</f>
        <v/>
      </c>
    </row>
    <row r="16" spans="1:2" s="156" customFormat="1" ht="15" customHeight="1" outlineLevel="2">
      <c r="A16" s="155" t="str">
        <f>IF('01.1_Stavební část'!$D$134=0,"",'01.1_Stavební část'!$D$134)</f>
        <v>099.: Přesun hmot HSV</v>
      </c>
      <c r="B16" s="501" t="str">
        <f>IF('01.1_Stavební část'!$L$134=0,"",'01.1_Stavební část'!$L$134)</f>
        <v/>
      </c>
    </row>
    <row r="17" spans="1:2" s="154" customFormat="1" ht="22.5" customHeight="1" outlineLevel="1">
      <c r="A17" s="153" t="str">
        <f>IF('01.1_Stavební část'!$D$138=0,"",'01.1_Stavební část'!$D$138)</f>
        <v>P: Oddíly prací PSV</v>
      </c>
      <c r="B17" s="500">
        <f>SUBTOTAL(9,B18:B37)</f>
        <v>0</v>
      </c>
    </row>
    <row r="18" spans="1:2" s="156" customFormat="1" ht="15" customHeight="1" outlineLevel="2">
      <c r="A18" s="155" t="str">
        <f>IF('01.1_Stavební část'!$D$139=0,"",'01.1_Stavební část'!$D$139)</f>
        <v>711.: Izolace proti vodě</v>
      </c>
      <c r="B18" s="501" t="str">
        <f>IF('01.1_Stavební část'!$L$139=0,"",'01.1_Stavební část'!$L$139)</f>
        <v/>
      </c>
    </row>
    <row r="19" spans="1:2" s="156" customFormat="1" ht="15" customHeight="1" outlineLevel="2">
      <c r="A19" s="155" t="str">
        <f>IF('01.1_Stavební část'!$D$147=0,"",'01.1_Stavební část'!$D$147)</f>
        <v>713.: Izolace tepelné</v>
      </c>
      <c r="B19" s="501" t="str">
        <f>IF('01.1_Stavební část'!$L$147=0,"",'01.1_Stavební část'!$L$147)</f>
        <v/>
      </c>
    </row>
    <row r="20" spans="1:2" s="156" customFormat="1" ht="15" customHeight="1" outlineLevel="2">
      <c r="A20" s="155" t="str">
        <f>IF('01.1_Stavební část'!$D$162=0,"",'01.1_Stavební část'!$D$162)</f>
        <v>714.: Akustická opatření</v>
      </c>
      <c r="B20" s="501" t="str">
        <f>IF('01.1_Stavební část'!$L$162=0,"",'01.1_Stavební část'!$L$162)</f>
        <v/>
      </c>
    </row>
    <row r="21" spans="1:2" s="156" customFormat="1" ht="15" customHeight="1" outlineLevel="2">
      <c r="A21" s="155" t="str">
        <f>IF('01.1_Stavební část'!$D$176=0,"",'01.1_Stavební část'!$D$176)</f>
        <v>760.1: Podhledy</v>
      </c>
      <c r="B21" s="501" t="str">
        <f>IF('01.1_Stavební část'!$L$176=0,"",'01.1_Stavební část'!$L$176)</f>
        <v/>
      </c>
    </row>
    <row r="22" spans="1:2" s="156" customFormat="1" ht="15" customHeight="1" outlineLevel="2">
      <c r="A22" s="155" t="str">
        <f>IF('01.1_Stavební část'!$D$195=0,"",'01.1_Stavební část'!$D$195)</f>
        <v>760.2: Příčky sádrokartonové</v>
      </c>
      <c r="B22" s="501" t="str">
        <f>IF('01.1_Stavební část'!$L$195=0,"",'01.1_Stavební část'!$L$195)</f>
        <v/>
      </c>
    </row>
    <row r="23" spans="1:2" s="156" customFormat="1" ht="15" customHeight="1" outlineLevel="2">
      <c r="A23" s="155" t="str">
        <f>IF('01.1_Stavební část'!$D$219=0,"",'01.1_Stavební část'!$D$219)</f>
        <v>766.1: Konstrukce truhlářské</v>
      </c>
      <c r="B23" s="501" t="str">
        <f>IF('01.1_Stavební část'!$L$219=0,"",'01.1_Stavební část'!$L$219)</f>
        <v/>
      </c>
    </row>
    <row r="24" spans="1:2" s="156" customFormat="1" ht="15" customHeight="1" outlineLevel="2">
      <c r="A24" s="155" t="str">
        <f>IF('01.1_Stavební část'!$D$239=0,"",'01.1_Stavební část'!$D$239)</f>
        <v>766.2: Dveře vnitřní dřevěné</v>
      </c>
      <c r="B24" s="501" t="str">
        <f>IF('01.1_Stavební část'!$L$239=0,"",'01.1_Stavební část'!$L$239)</f>
        <v/>
      </c>
    </row>
    <row r="25" spans="1:2" s="156" customFormat="1" ht="15" customHeight="1" outlineLevel="2">
      <c r="A25" s="155" t="str">
        <f>IF('01.1_Stavební část'!$D$250=0,"",'01.1_Stavební část'!$D$250)</f>
        <v>767.1: Konstrukce zámečnické</v>
      </c>
      <c r="B25" s="501" t="str">
        <f>IF('01.1_Stavební část'!$L$250=0,"",'01.1_Stavební část'!$L$250)</f>
        <v/>
      </c>
    </row>
    <row r="26" spans="1:2" s="156" customFormat="1" ht="15" customHeight="1" outlineLevel="2">
      <c r="A26" s="155" t="str">
        <f>IF('01.1_Stavební část'!$D$267=0,"",'01.1_Stavební část'!$D$267)</f>
        <v>767.2.: Zdvojené podlahy</v>
      </c>
      <c r="B26" s="501" t="str">
        <f>IF('01.1_Stavební část'!$L$267=0,"",'01.1_Stavební část'!$L$267)</f>
        <v/>
      </c>
    </row>
    <row r="27" spans="1:2" s="156" customFormat="1" ht="15" customHeight="1" outlineLevel="2">
      <c r="A27" s="155" t="str">
        <f>IF('01.1_Stavební část'!$D$279=0,"",'01.1_Stavební část'!$D$279)</f>
        <v>767.3: Prosklené stěny a dveře</v>
      </c>
      <c r="B27" s="501" t="str">
        <f>IF('01.1_Stavební část'!$L$279=0,"",'01.1_Stavební část'!$L$279)</f>
        <v/>
      </c>
    </row>
    <row r="28" spans="1:2" s="156" customFormat="1" ht="15" customHeight="1" outlineLevel="2">
      <c r="A28" s="155" t="str">
        <f>IF('01.1_Stavební část'!$D$292=0,"",'01.1_Stavební část'!$D$292)</f>
        <v>767.4: Ostatní výrobky</v>
      </c>
      <c r="B28" s="501" t="str">
        <f>IF('01.1_Stavební část'!$L$292=0,"",'01.1_Stavební část'!$L$292)</f>
        <v/>
      </c>
    </row>
    <row r="29" spans="1:2" s="156" customFormat="1" ht="15" customHeight="1" outlineLevel="2">
      <c r="A29" s="155" t="str">
        <f>IF('01.1_Stavební část'!$D$309=0,"",'01.1_Stavební část'!$D$309)</f>
        <v>771.: Podlahy z dlaždic</v>
      </c>
      <c r="B29" s="501" t="str">
        <f>IF('01.1_Stavební část'!$L$309=0,"",'01.1_Stavební část'!$L$309)</f>
        <v/>
      </c>
    </row>
    <row r="30" spans="1:2" s="156" customFormat="1" ht="15" customHeight="1" outlineLevel="2">
      <c r="A30" s="155" t="str">
        <f>IF('01.1_Stavební část'!$D$316=0,"",'01.1_Stavební část'!$D$316)</f>
        <v>775.: Podlahy dřevěné</v>
      </c>
      <c r="B30" s="501" t="str">
        <f>IF('01.1_Stavební část'!$L$316=0,"",'01.1_Stavební část'!$L$316)</f>
        <v/>
      </c>
    </row>
    <row r="31" spans="1:2" s="156" customFormat="1" ht="15" customHeight="1" outlineLevel="2">
      <c r="A31" s="155" t="str">
        <f>IF('01.1_Stavební část'!$D$333=0,"",'01.1_Stavební část'!$D$333)</f>
        <v>776.: Podlahy povlakové</v>
      </c>
      <c r="B31" s="501" t="str">
        <f>IF('01.1_Stavební část'!$L$333=0,"",'01.1_Stavební část'!$L$333)</f>
        <v/>
      </c>
    </row>
    <row r="32" spans="1:2" s="156" customFormat="1" ht="15" customHeight="1" outlineLevel="2">
      <c r="A32" s="155" t="str">
        <f>IF('01.1_Stavební část'!$D$349=0,"",'01.1_Stavební část'!$D$349)</f>
        <v>777: Podlahy lité</v>
      </c>
      <c r="B32" s="501" t="str">
        <f>IF('01.1_Stavební část'!$L$349=0,"",'01.1_Stavební část'!$L$349)</f>
        <v/>
      </c>
    </row>
    <row r="33" spans="1:2" s="156" customFormat="1" ht="15" customHeight="1" outlineLevel="2">
      <c r="A33" s="155" t="str">
        <f>IF('01.1_Stavební část'!$D$355=0,"",'01.1_Stavební část'!$D$355)</f>
        <v>781.1.: Obklady keramické</v>
      </c>
      <c r="B33" s="501" t="str">
        <f>IF('01.1_Stavební část'!$L$355=0,"",'01.1_Stavební část'!$L$355)</f>
        <v/>
      </c>
    </row>
    <row r="34" spans="1:2" s="156" customFormat="1" ht="15" customHeight="1" outlineLevel="2">
      <c r="A34" s="155" t="str">
        <f>IF('01.1_Stavební část'!$D$364=0,"",'01.1_Stavební část'!$D$364)</f>
        <v>781.2: Obklady skleněné</v>
      </c>
      <c r="B34" s="501" t="str">
        <f>IF('01.1_Stavební část'!$L$364=0,"",'01.1_Stavební část'!$L$364)</f>
        <v/>
      </c>
    </row>
    <row r="35" spans="1:2" s="156" customFormat="1" ht="15" customHeight="1" outlineLevel="2">
      <c r="A35" s="155" t="str">
        <f>IF('01.1_Stavební část'!$D$371=0,"",'01.1_Stavební část'!$D$371)</f>
        <v>783: Nátěry</v>
      </c>
      <c r="B35" s="501" t="str">
        <f>IF('01.1_Stavební část'!$L$371=0,"",'01.1_Stavební část'!$L$371)</f>
        <v/>
      </c>
    </row>
    <row r="36" spans="1:2" s="156" customFormat="1" ht="15" customHeight="1" outlineLevel="2">
      <c r="A36" s="155" t="str">
        <f>IF('01.1_Stavební část'!$D$377=0,"",'01.1_Stavební část'!$D$377)</f>
        <v>784.: Malby</v>
      </c>
      <c r="B36" s="501" t="str">
        <f>IF('01.1_Stavební část'!$L$377=0,"",'01.1_Stavební část'!$L$377)</f>
        <v/>
      </c>
    </row>
    <row r="37" spans="1:2" s="156" customFormat="1" ht="15" customHeight="1" outlineLevel="2">
      <c r="A37" s="155" t="str">
        <f>IF('01.1_Stavební část'!$D$441=0,"",'01.1_Stavební část'!$D$441)</f>
        <v>790: Mobiliář a doplňky sanity</v>
      </c>
      <c r="B37" s="501" t="str">
        <f>IF('01.1_Stavební část'!$L$441=0,"",'01.1_Stavební část'!$L$441)</f>
        <v/>
      </c>
    </row>
    <row r="38" spans="1:2" s="152" customFormat="1" ht="22.5" customHeight="1">
      <c r="A38" s="151" t="s">
        <v>477</v>
      </c>
      <c r="B38" s="499">
        <f>SUBTOTAL(9,B39:B45)</f>
        <v>0</v>
      </c>
    </row>
    <row r="39" spans="1:2" s="156" customFormat="1" ht="15" customHeight="1" outlineLevel="2">
      <c r="A39" s="155" t="s">
        <v>470</v>
      </c>
      <c r="B39" s="501">
        <f>ZTI!I5</f>
        <v>0</v>
      </c>
    </row>
    <row r="40" spans="1:2" s="156" customFormat="1" ht="15" customHeight="1" outlineLevel="2">
      <c r="A40" s="155" t="s">
        <v>471</v>
      </c>
      <c r="B40" s="501">
        <f>UT!I5</f>
        <v>0</v>
      </c>
    </row>
    <row r="41" spans="1:2" s="156" customFormat="1" ht="15" customHeight="1" outlineLevel="2">
      <c r="A41" s="155" t="s">
        <v>472</v>
      </c>
      <c r="B41" s="501">
        <f>SIL!I6</f>
        <v>0</v>
      </c>
    </row>
    <row r="42" spans="1:2" s="156" customFormat="1" ht="15" customHeight="1" outlineLevel="2">
      <c r="A42" s="155" t="s">
        <v>473</v>
      </c>
      <c r="B42" s="501">
        <f>SLA!J5</f>
        <v>0</v>
      </c>
    </row>
    <row r="43" spans="1:2" s="156" customFormat="1" ht="15" customHeight="1" outlineLevel="2">
      <c r="A43" s="155" t="s">
        <v>474</v>
      </c>
      <c r="B43" s="501">
        <f>VZT!I5</f>
        <v>0</v>
      </c>
    </row>
    <row r="44" spans="1:2" s="156" customFormat="1" ht="15" customHeight="1" outlineLevel="2">
      <c r="A44" s="155" t="s">
        <v>475</v>
      </c>
      <c r="B44" s="501">
        <f>MAR!I6</f>
        <v>0</v>
      </c>
    </row>
    <row r="45" spans="1:2" s="156" customFormat="1" ht="15" customHeight="1" outlineLevel="2">
      <c r="A45" s="155" t="s">
        <v>626</v>
      </c>
      <c r="B45" s="501">
        <f>Gastro!I5</f>
        <v>0</v>
      </c>
    </row>
    <row r="46" spans="1:2" s="152" customFormat="1" ht="22.5" customHeight="1">
      <c r="A46" s="151" t="s">
        <v>476</v>
      </c>
      <c r="B46" s="499">
        <f>SUBTOTAL(9,B47:B49)</f>
        <v>0</v>
      </c>
    </row>
    <row r="47" spans="1:2" s="156" customFormat="1" ht="15" customHeight="1" outlineLevel="2">
      <c r="A47" s="155" t="s">
        <v>480</v>
      </c>
      <c r="B47" s="501">
        <f>'VN+ON'!I6</f>
        <v>0</v>
      </c>
    </row>
    <row r="48" spans="1:2" s="156" customFormat="1" ht="15" customHeight="1" outlineLevel="2">
      <c r="A48" s="155" t="s">
        <v>481</v>
      </c>
      <c r="B48" s="501">
        <f>'VN+ON'!I12</f>
        <v>0</v>
      </c>
    </row>
    <row r="49" spans="1:2" ht="13.5" outlineLevel="2" thickBot="1">
      <c r="A49" s="20"/>
      <c r="B49" s="369"/>
    </row>
    <row r="50" spans="1:2" s="87" customFormat="1" ht="32.25" customHeight="1">
      <c r="A50" s="86" t="s">
        <v>107</v>
      </c>
      <c r="B50" s="502">
        <f>SUBTOTAL(9,B5:B49)</f>
        <v>0</v>
      </c>
    </row>
    <row r="51" spans="1:2" s="87" customFormat="1" ht="29.25" customHeight="1" thickBot="1">
      <c r="A51" s="88" t="s">
        <v>282</v>
      </c>
      <c r="B51" s="503">
        <f>B50*0.21</f>
        <v>0</v>
      </c>
    </row>
    <row r="52" spans="1:2" s="87" customFormat="1" ht="32.25" customHeight="1">
      <c r="A52" s="86" t="s">
        <v>153</v>
      </c>
      <c r="B52" s="502">
        <f>SUM(B50:B51)</f>
        <v>0</v>
      </c>
    </row>
  </sheetData>
  <sheetProtection algorithmName="SHA-512" hashValue="TgK65ytplKPgndMQ4A29HJbbqvVbTaQDeC49ZQr4H1oOQoDIFeGETGaR9wj6TaYptcM5VWOD/+QdwCne6uQQDw==" saltValue="L6A0ffhIw60p2scNqrlU1w==" spinCount="100000" sheet="1" objects="1" scenarios="1"/>
  <printOptions/>
  <pageMargins left="0.7874015748031497" right="0.7874015748031497" top="0.7874015748031497" bottom="0.7874015748031497" header="0.3937007874015748" footer="0.3937007874015748"/>
  <pageSetup fitToHeight="1" fitToWidth="1" horizontalDpi="300" verticalDpi="300" orientation="portrait" paperSize="9" scale="84" r:id="rId1"/>
  <headerFooter>
    <oddFooter>&amp;C&amp;8&amp;P z &amp;N&amp;R&amp;8&amp;A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X451"/>
  <sheetViews>
    <sheetView showGridLines="0" view="pageBreakPreview" zoomScale="115" zoomScaleSheetLayoutView="115" workbookViewId="0" topLeftCell="A1">
      <pane ySplit="3" topLeftCell="A4" activePane="bottomLeft" state="frozen"/>
      <selection pane="bottomLeft" activeCell="H181" sqref="H181"/>
    </sheetView>
  </sheetViews>
  <sheetFormatPr defaultColWidth="9.140625" defaultRowHeight="12.75" outlineLevelRow="3"/>
  <cols>
    <col min="1" max="1" width="5.421875" style="1" customWidth="1"/>
    <col min="2" max="2" width="14.28125" style="3" customWidth="1"/>
    <col min="3" max="3" width="9.140625" style="3" customWidth="1"/>
    <col min="4" max="4" width="60.28125" style="5" customWidth="1"/>
    <col min="5" max="5" width="53.28125" style="5" customWidth="1"/>
    <col min="6" max="6" width="6.421875" style="99" customWidth="1"/>
    <col min="7" max="7" width="4.28125" style="4" customWidth="1"/>
    <col min="8" max="8" width="13.7109375" style="7" customWidth="1"/>
    <col min="9" max="9" width="6.8515625" style="8" customWidth="1"/>
    <col min="10" max="10" width="13.421875" style="7" customWidth="1"/>
    <col min="11" max="11" width="12.421875" style="8" customWidth="1"/>
    <col min="12" max="12" width="15.7109375" style="9" customWidth="1"/>
    <col min="13" max="13" width="11.421875" style="10" hidden="1" customWidth="1"/>
    <col min="14" max="14" width="14.28125" style="8" hidden="1" customWidth="1"/>
    <col min="15" max="15" width="11.421875" style="8" hidden="1" customWidth="1"/>
    <col min="16" max="16" width="14.28125" style="8" hidden="1" customWidth="1"/>
    <col min="17" max="24" width="9.140625" style="137" customWidth="1"/>
  </cols>
  <sheetData>
    <row r="1" spans="1:24" s="115" customFormat="1" ht="21.6" customHeight="1">
      <c r="A1" s="107"/>
      <c r="B1" s="108"/>
      <c r="C1" s="108"/>
      <c r="D1" s="296" t="str">
        <f>Titulka!A9</f>
        <v>ČRo Vinohradská - přestavba 2 prodejních jednotek na rozhlasovou kavárnu „on-air</v>
      </c>
      <c r="E1" s="109"/>
      <c r="F1" s="110"/>
      <c r="G1" s="108"/>
      <c r="H1" s="111"/>
      <c r="I1" s="112"/>
      <c r="J1" s="111"/>
      <c r="K1" s="112"/>
      <c r="L1" s="113"/>
      <c r="M1" s="114"/>
      <c r="N1" s="112"/>
      <c r="O1" s="112"/>
      <c r="P1" s="112"/>
      <c r="Q1" s="135"/>
      <c r="R1" s="135"/>
      <c r="S1" s="135"/>
      <c r="T1" s="135"/>
      <c r="U1" s="135"/>
      <c r="V1" s="135"/>
      <c r="W1" s="135"/>
      <c r="X1" s="135"/>
    </row>
    <row r="2" spans="1:24" s="115" customFormat="1" ht="21.6" customHeight="1">
      <c r="A2" s="107"/>
      <c r="B2" s="108"/>
      <c r="C2" s="108"/>
      <c r="D2" s="116" t="s">
        <v>479</v>
      </c>
      <c r="E2" s="116"/>
      <c r="F2" s="117"/>
      <c r="G2" s="108"/>
      <c r="H2" s="111"/>
      <c r="I2" s="112"/>
      <c r="J2" s="111"/>
      <c r="K2" s="112"/>
      <c r="L2" s="113"/>
      <c r="M2" s="114"/>
      <c r="N2" s="112"/>
      <c r="O2" s="112"/>
      <c r="P2" s="112"/>
      <c r="Q2" s="135"/>
      <c r="R2" s="135"/>
      <c r="S2" s="135"/>
      <c r="T2" s="135"/>
      <c r="U2" s="135"/>
      <c r="V2" s="135"/>
      <c r="W2" s="135"/>
      <c r="X2" s="135"/>
    </row>
    <row r="3" spans="1:24" s="12" customFormat="1" ht="13.5" thickBot="1">
      <c r="A3" s="13" t="s">
        <v>26</v>
      </c>
      <c r="B3" s="13" t="s">
        <v>7</v>
      </c>
      <c r="C3" s="32" t="s">
        <v>291</v>
      </c>
      <c r="D3" s="31" t="s">
        <v>15</v>
      </c>
      <c r="E3" s="89" t="s">
        <v>293</v>
      </c>
      <c r="F3" s="89" t="s">
        <v>294</v>
      </c>
      <c r="G3" s="13" t="s">
        <v>3</v>
      </c>
      <c r="H3" s="13" t="s">
        <v>140</v>
      </c>
      <c r="I3" s="13" t="s">
        <v>24</v>
      </c>
      <c r="J3" s="13" t="s">
        <v>95</v>
      </c>
      <c r="K3" s="13" t="s">
        <v>65</v>
      </c>
      <c r="L3" s="13" t="s">
        <v>11</v>
      </c>
      <c r="M3" s="13" t="s">
        <v>96</v>
      </c>
      <c r="N3" s="13" t="s">
        <v>27</v>
      </c>
      <c r="O3" s="13" t="s">
        <v>110</v>
      </c>
      <c r="P3" s="13" t="s">
        <v>16</v>
      </c>
      <c r="Q3" s="136"/>
      <c r="R3" s="136"/>
      <c r="S3" s="136"/>
      <c r="T3" s="136"/>
      <c r="U3" s="136"/>
      <c r="V3" s="136"/>
      <c r="W3" s="136"/>
      <c r="X3" s="136"/>
    </row>
    <row r="4" spans="1:16" ht="11.25" customHeight="1">
      <c r="A4" s="2"/>
      <c r="B4" s="14"/>
      <c r="C4" s="14"/>
      <c r="D4" s="15"/>
      <c r="E4" s="15"/>
      <c r="F4" s="90"/>
      <c r="G4" s="6"/>
      <c r="H4" s="2"/>
      <c r="I4" s="2"/>
      <c r="J4" s="2"/>
      <c r="K4" s="2"/>
      <c r="L4" s="2"/>
      <c r="M4" s="2"/>
      <c r="N4" s="2"/>
      <c r="O4" s="2"/>
      <c r="P4" s="2"/>
    </row>
    <row r="5" spans="1:24" s="126" customFormat="1" ht="19.5" customHeight="1">
      <c r="A5" s="118"/>
      <c r="B5" s="119"/>
      <c r="C5" s="119"/>
      <c r="D5" s="119" t="s">
        <v>443</v>
      </c>
      <c r="E5" s="119"/>
      <c r="F5" s="120"/>
      <c r="G5" s="121"/>
      <c r="H5" s="122"/>
      <c r="I5" s="123"/>
      <c r="J5" s="122"/>
      <c r="K5" s="123"/>
      <c r="L5" s="462">
        <f>SUBTOTAL(9,L6:L451)</f>
        <v>0</v>
      </c>
      <c r="M5" s="124"/>
      <c r="N5" s="125">
        <f>SUBTOTAL(9,N6:N451)</f>
        <v>10.819023508</v>
      </c>
      <c r="O5" s="123"/>
      <c r="P5" s="125">
        <f>SUBTOTAL(9,P6:P451)</f>
        <v>37.89900523</v>
      </c>
      <c r="Q5" s="138"/>
      <c r="R5" s="138"/>
      <c r="S5" s="138"/>
      <c r="T5" s="138"/>
      <c r="U5" s="138"/>
      <c r="V5" s="138"/>
      <c r="W5" s="138"/>
      <c r="X5" s="138"/>
    </row>
    <row r="6" spans="1:24" s="166" customFormat="1" ht="18.75" customHeight="1">
      <c r="A6" s="157"/>
      <c r="B6" s="158"/>
      <c r="C6" s="158"/>
      <c r="D6" s="158" t="s">
        <v>114</v>
      </c>
      <c r="E6" s="158"/>
      <c r="F6" s="159"/>
      <c r="G6" s="160"/>
      <c r="H6" s="161"/>
      <c r="I6" s="162"/>
      <c r="J6" s="161"/>
      <c r="K6" s="162"/>
      <c r="L6" s="463">
        <f>SUBTOTAL(9,L7:L137)</f>
        <v>0</v>
      </c>
      <c r="M6" s="163"/>
      <c r="N6" s="164">
        <f>SUBTOTAL(9,N7:N137)</f>
        <v>10.819023508</v>
      </c>
      <c r="O6" s="162"/>
      <c r="P6" s="164">
        <f>SUBTOTAL(9,P7:P137)</f>
        <v>37.89900523</v>
      </c>
      <c r="Q6" s="165"/>
      <c r="R6" s="165"/>
      <c r="S6" s="165"/>
      <c r="T6" s="165"/>
      <c r="U6" s="165"/>
      <c r="V6" s="165"/>
      <c r="W6" s="165"/>
      <c r="X6" s="165"/>
    </row>
    <row r="7" spans="1:24" s="68" customFormat="1" ht="16.5" customHeight="1" outlineLevel="1">
      <c r="A7" s="62"/>
      <c r="B7" s="63"/>
      <c r="C7" s="63"/>
      <c r="D7" s="63" t="s">
        <v>178</v>
      </c>
      <c r="E7" s="63"/>
      <c r="F7" s="91"/>
      <c r="G7" s="64"/>
      <c r="H7" s="16"/>
      <c r="I7" s="65"/>
      <c r="J7" s="16"/>
      <c r="K7" s="65"/>
      <c r="L7" s="464">
        <f>SUBTOTAL(9,L8:L22)</f>
        <v>0</v>
      </c>
      <c r="M7" s="66"/>
      <c r="N7" s="67">
        <f>SUBTOTAL(9,N8:N22)</f>
        <v>4.168171848</v>
      </c>
      <c r="O7" s="65"/>
      <c r="P7" s="67">
        <f>SUBTOTAL(9,P8:P22)</f>
        <v>0</v>
      </c>
      <c r="Q7" s="141"/>
      <c r="R7" s="141"/>
      <c r="S7" s="141"/>
      <c r="T7" s="141"/>
      <c r="U7" s="141"/>
      <c r="V7" s="141"/>
      <c r="W7" s="141"/>
      <c r="X7" s="141"/>
    </row>
    <row r="8" spans="1:24" s="72" customFormat="1" ht="36" outlineLevel="2">
      <c r="A8" s="69">
        <v>1</v>
      </c>
      <c r="B8" s="53" t="s">
        <v>68</v>
      </c>
      <c r="C8" s="53" t="s">
        <v>292</v>
      </c>
      <c r="D8" s="54" t="s">
        <v>881</v>
      </c>
      <c r="E8" s="54"/>
      <c r="F8" s="97"/>
      <c r="G8" s="55" t="s">
        <v>6</v>
      </c>
      <c r="H8" s="17">
        <v>2.6788000000000003</v>
      </c>
      <c r="I8" s="51">
        <v>0</v>
      </c>
      <c r="J8" s="17">
        <f>H8*(1+I8/100)</f>
        <v>2.6788000000000003</v>
      </c>
      <c r="K8" s="301"/>
      <c r="L8" s="465">
        <f>J8*K8</f>
        <v>0</v>
      </c>
      <c r="M8" s="70">
        <v>1.25317</v>
      </c>
      <c r="N8" s="71">
        <f>J8*M8</f>
        <v>3.356991796</v>
      </c>
      <c r="O8" s="70"/>
      <c r="P8" s="71">
        <f>J8*O8</f>
        <v>0</v>
      </c>
      <c r="Q8" s="142"/>
      <c r="R8" s="142"/>
      <c r="S8" s="142"/>
      <c r="T8" s="142"/>
      <c r="U8" s="142"/>
      <c r="V8" s="142"/>
      <c r="W8" s="142"/>
      <c r="X8" s="142"/>
    </row>
    <row r="9" spans="1:16" s="78" customFormat="1" ht="11.25" outlineLevel="3">
      <c r="A9" s="73"/>
      <c r="B9" s="74"/>
      <c r="C9" s="74"/>
      <c r="D9" s="75" t="s">
        <v>103</v>
      </c>
      <c r="E9" s="75"/>
      <c r="F9" s="94"/>
      <c r="G9" s="74"/>
      <c r="H9" s="18">
        <v>2.6788000000000003</v>
      </c>
      <c r="I9" s="76"/>
      <c r="J9" s="19"/>
      <c r="K9" s="76"/>
      <c r="L9" s="466"/>
      <c r="M9" s="77"/>
      <c r="N9" s="76"/>
      <c r="O9" s="76"/>
      <c r="P9" s="76"/>
    </row>
    <row r="10" spans="1:24" s="72" customFormat="1" ht="12" outlineLevel="2">
      <c r="A10" s="69">
        <f>A8+1</f>
        <v>2</v>
      </c>
      <c r="B10" s="53" t="s">
        <v>31</v>
      </c>
      <c r="C10" s="53"/>
      <c r="D10" s="54" t="s">
        <v>217</v>
      </c>
      <c r="E10" s="54"/>
      <c r="F10" s="93"/>
      <c r="G10" s="55" t="s">
        <v>2</v>
      </c>
      <c r="H10" s="17">
        <v>0.04898879999999999</v>
      </c>
      <c r="I10" s="51">
        <v>0</v>
      </c>
      <c r="J10" s="17">
        <f>H10*(1+I10/100)</f>
        <v>0.04898879999999999</v>
      </c>
      <c r="K10" s="301"/>
      <c r="L10" s="465">
        <f>J10*K10</f>
        <v>0</v>
      </c>
      <c r="M10" s="70">
        <v>1.09</v>
      </c>
      <c r="N10" s="71">
        <f>J10*M10</f>
        <v>0.05339779199999999</v>
      </c>
      <c r="O10" s="70"/>
      <c r="P10" s="71">
        <f>J10*O10</f>
        <v>0</v>
      </c>
      <c r="Q10" s="142"/>
      <c r="R10" s="142"/>
      <c r="S10" s="142"/>
      <c r="T10" s="142"/>
      <c r="U10" s="142"/>
      <c r="V10" s="142"/>
      <c r="W10" s="142"/>
      <c r="X10" s="142"/>
    </row>
    <row r="11" spans="1:16" s="78" customFormat="1" ht="11.25" outlineLevel="3">
      <c r="A11" s="73"/>
      <c r="B11" s="74"/>
      <c r="C11" s="74"/>
      <c r="D11" s="75" t="s">
        <v>203</v>
      </c>
      <c r="E11" s="75"/>
      <c r="F11" s="94"/>
      <c r="G11" s="74"/>
      <c r="H11" s="18">
        <v>0</v>
      </c>
      <c r="I11" s="76"/>
      <c r="J11" s="19"/>
      <c r="K11" s="76"/>
      <c r="L11" s="466"/>
      <c r="M11" s="77"/>
      <c r="N11" s="76"/>
      <c r="O11" s="76"/>
      <c r="P11" s="76"/>
    </row>
    <row r="12" spans="1:16" s="78" customFormat="1" ht="11.25" outlineLevel="3">
      <c r="A12" s="73"/>
      <c r="B12" s="74"/>
      <c r="C12" s="74"/>
      <c r="D12" s="75" t="s">
        <v>118</v>
      </c>
      <c r="E12" s="75"/>
      <c r="F12" s="94"/>
      <c r="G12" s="74"/>
      <c r="H12" s="18">
        <v>0.04898879999999999</v>
      </c>
      <c r="I12" s="76"/>
      <c r="J12" s="19"/>
      <c r="K12" s="76"/>
      <c r="L12" s="466"/>
      <c r="M12" s="77"/>
      <c r="N12" s="76"/>
      <c r="O12" s="76"/>
      <c r="P12" s="76"/>
    </row>
    <row r="13" spans="1:24" s="72" customFormat="1" ht="12" outlineLevel="2">
      <c r="A13" s="69">
        <f>A10+1</f>
        <v>3</v>
      </c>
      <c r="B13" s="53" t="s">
        <v>30</v>
      </c>
      <c r="C13" s="53"/>
      <c r="D13" s="54" t="s">
        <v>164</v>
      </c>
      <c r="E13" s="54"/>
      <c r="F13" s="93"/>
      <c r="G13" s="55" t="s">
        <v>6</v>
      </c>
      <c r="H13" s="17">
        <v>0.168</v>
      </c>
      <c r="I13" s="51">
        <v>0</v>
      </c>
      <c r="J13" s="17">
        <f>H13*(1+I13/100)</f>
        <v>0.168</v>
      </c>
      <c r="K13" s="301"/>
      <c r="L13" s="465">
        <f>J13*K13</f>
        <v>0</v>
      </c>
      <c r="M13" s="70">
        <v>1.94302</v>
      </c>
      <c r="N13" s="71">
        <f>J13*M13</f>
        <v>0.32642736</v>
      </c>
      <c r="O13" s="70"/>
      <c r="P13" s="71">
        <f>J13*O13</f>
        <v>0</v>
      </c>
      <c r="Q13" s="142"/>
      <c r="R13" s="142"/>
      <c r="S13" s="142"/>
      <c r="T13" s="142"/>
      <c r="U13" s="142"/>
      <c r="V13" s="142"/>
      <c r="W13" s="142"/>
      <c r="X13" s="142"/>
    </row>
    <row r="14" spans="1:16" s="78" customFormat="1" ht="11.25" outlineLevel="3">
      <c r="A14" s="73"/>
      <c r="B14" s="74"/>
      <c r="C14" s="74"/>
      <c r="D14" s="75" t="s">
        <v>392</v>
      </c>
      <c r="E14" s="75"/>
      <c r="F14" s="94"/>
      <c r="G14" s="74"/>
      <c r="H14" s="18">
        <v>0.168</v>
      </c>
      <c r="I14" s="76"/>
      <c r="J14" s="19"/>
      <c r="K14" s="76"/>
      <c r="L14" s="466"/>
      <c r="M14" s="77"/>
      <c r="N14" s="76"/>
      <c r="O14" s="76"/>
      <c r="P14" s="76"/>
    </row>
    <row r="15" spans="1:24" s="72" customFormat="1" ht="12" outlineLevel="2">
      <c r="A15" s="69">
        <f>A13+1</f>
        <v>4</v>
      </c>
      <c r="B15" s="53" t="s">
        <v>32</v>
      </c>
      <c r="C15" s="53"/>
      <c r="D15" s="54" t="s">
        <v>211</v>
      </c>
      <c r="E15" s="54"/>
      <c r="F15" s="93"/>
      <c r="G15" s="55" t="s">
        <v>5</v>
      </c>
      <c r="H15" s="17">
        <v>0.5599999999999999</v>
      </c>
      <c r="I15" s="51">
        <v>0</v>
      </c>
      <c r="J15" s="17">
        <f>H15*(1+I15/100)</f>
        <v>0.5599999999999999</v>
      </c>
      <c r="K15" s="301"/>
      <c r="L15" s="465">
        <f>J15*K15</f>
        <v>0</v>
      </c>
      <c r="M15" s="70">
        <v>0.17818</v>
      </c>
      <c r="N15" s="71">
        <f>J15*M15</f>
        <v>0.09978079999999999</v>
      </c>
      <c r="O15" s="70"/>
      <c r="P15" s="71">
        <f>J15*O15</f>
        <v>0</v>
      </c>
      <c r="Q15" s="142"/>
      <c r="R15" s="142"/>
      <c r="S15" s="142"/>
      <c r="T15" s="142"/>
      <c r="U15" s="142"/>
      <c r="V15" s="142"/>
      <c r="W15" s="142"/>
      <c r="X15" s="142"/>
    </row>
    <row r="16" spans="1:16" s="78" customFormat="1" ht="11.25" outlineLevel="3">
      <c r="A16" s="73"/>
      <c r="B16" s="74"/>
      <c r="C16" s="74"/>
      <c r="D16" s="75" t="s">
        <v>97</v>
      </c>
      <c r="E16" s="75"/>
      <c r="F16" s="94"/>
      <c r="G16" s="74"/>
      <c r="H16" s="18">
        <v>0.5599999999999999</v>
      </c>
      <c r="I16" s="76"/>
      <c r="J16" s="19"/>
      <c r="K16" s="76"/>
      <c r="L16" s="466"/>
      <c r="M16" s="77"/>
      <c r="N16" s="76"/>
      <c r="O16" s="76"/>
      <c r="P16" s="76"/>
    </row>
    <row r="17" spans="1:24" s="72" customFormat="1" ht="12" outlineLevel="2">
      <c r="A17" s="69">
        <f>A15+1</f>
        <v>5</v>
      </c>
      <c r="B17" s="53" t="s">
        <v>36</v>
      </c>
      <c r="C17" s="53"/>
      <c r="D17" s="54" t="s">
        <v>197</v>
      </c>
      <c r="E17" s="54"/>
      <c r="F17" s="93"/>
      <c r="G17" s="55" t="s">
        <v>5</v>
      </c>
      <c r="H17" s="17">
        <v>2.79</v>
      </c>
      <c r="I17" s="51">
        <v>0</v>
      </c>
      <c r="J17" s="17">
        <f>H17*(1+I17/100)</f>
        <v>2.79</v>
      </c>
      <c r="K17" s="301"/>
      <c r="L17" s="465">
        <f>J17*K17</f>
        <v>0</v>
      </c>
      <c r="M17" s="70">
        <v>0.00085</v>
      </c>
      <c r="N17" s="71">
        <f>J17*M17</f>
        <v>0.0023715</v>
      </c>
      <c r="O17" s="70"/>
      <c r="P17" s="71">
        <f>J17*O17</f>
        <v>0</v>
      </c>
      <c r="Q17" s="142"/>
      <c r="R17" s="142"/>
      <c r="S17" s="142"/>
      <c r="T17" s="142"/>
      <c r="U17" s="142"/>
      <c r="V17" s="142"/>
      <c r="W17" s="142"/>
      <c r="X17" s="142"/>
    </row>
    <row r="18" spans="1:16" s="78" customFormat="1" ht="11.25" outlineLevel="3">
      <c r="A18" s="73"/>
      <c r="B18" s="74"/>
      <c r="C18" s="74"/>
      <c r="D18" s="75" t="s">
        <v>393</v>
      </c>
      <c r="E18" s="75"/>
      <c r="F18" s="94"/>
      <c r="G18" s="74"/>
      <c r="H18" s="18">
        <v>2.79</v>
      </c>
      <c r="I18" s="76"/>
      <c r="J18" s="19"/>
      <c r="K18" s="76"/>
      <c r="L18" s="466"/>
      <c r="M18" s="77"/>
      <c r="N18" s="76"/>
      <c r="O18" s="76"/>
      <c r="P18" s="76"/>
    </row>
    <row r="19" spans="1:24" s="72" customFormat="1" ht="12" outlineLevel="2">
      <c r="A19" s="69">
        <f>A17+1</f>
        <v>6</v>
      </c>
      <c r="B19" s="53" t="s">
        <v>34</v>
      </c>
      <c r="C19" s="53"/>
      <c r="D19" s="54" t="s">
        <v>207</v>
      </c>
      <c r="E19" s="54"/>
      <c r="F19" s="93"/>
      <c r="G19" s="55" t="s">
        <v>5</v>
      </c>
      <c r="H19" s="17">
        <v>2.79</v>
      </c>
      <c r="I19" s="51">
        <v>0</v>
      </c>
      <c r="J19" s="17">
        <f>H19*(1+I19/100)</f>
        <v>2.79</v>
      </c>
      <c r="K19" s="301"/>
      <c r="L19" s="465">
        <f>J19*K19</f>
        <v>0</v>
      </c>
      <c r="M19" s="70">
        <v>0.00494</v>
      </c>
      <c r="N19" s="71">
        <f>J19*M19</f>
        <v>0.0137826</v>
      </c>
      <c r="O19" s="70"/>
      <c r="P19" s="71">
        <f>J19*O19</f>
        <v>0</v>
      </c>
      <c r="Q19" s="142"/>
      <c r="R19" s="142"/>
      <c r="S19" s="142"/>
      <c r="T19" s="142"/>
      <c r="U19" s="142"/>
      <c r="V19" s="142"/>
      <c r="W19" s="142"/>
      <c r="X19" s="142"/>
    </row>
    <row r="20" spans="1:24" s="72" customFormat="1" ht="12" outlineLevel="2">
      <c r="A20" s="69">
        <f>A19+1</f>
        <v>7</v>
      </c>
      <c r="B20" s="53" t="s">
        <v>389</v>
      </c>
      <c r="C20" s="53"/>
      <c r="D20" s="54" t="s">
        <v>390</v>
      </c>
      <c r="E20" s="54"/>
      <c r="F20" s="93"/>
      <c r="G20" s="55" t="s">
        <v>6</v>
      </c>
      <c r="H20" s="17">
        <v>0.168</v>
      </c>
      <c r="I20" s="51">
        <v>0</v>
      </c>
      <c r="J20" s="17">
        <f>H20*(1+I20/100)</f>
        <v>0.168</v>
      </c>
      <c r="K20" s="301"/>
      <c r="L20" s="465">
        <f>J20*K20</f>
        <v>0</v>
      </c>
      <c r="M20" s="70">
        <v>1.8775</v>
      </c>
      <c r="N20" s="71">
        <f>J20*M20</f>
        <v>0.31542000000000003</v>
      </c>
      <c r="O20" s="70"/>
      <c r="P20" s="71">
        <f>J20*O20</f>
        <v>0</v>
      </c>
      <c r="Q20" s="142"/>
      <c r="R20" s="142"/>
      <c r="S20" s="142"/>
      <c r="T20" s="142"/>
      <c r="U20" s="142"/>
      <c r="V20" s="142"/>
      <c r="W20" s="142"/>
      <c r="X20" s="142"/>
    </row>
    <row r="21" spans="1:16" s="78" customFormat="1" ht="11.25" outlineLevel="3">
      <c r="A21" s="73"/>
      <c r="B21" s="74"/>
      <c r="C21" s="74"/>
      <c r="D21" s="75" t="s">
        <v>391</v>
      </c>
      <c r="E21" s="75"/>
      <c r="F21" s="94"/>
      <c r="G21" s="74"/>
      <c r="H21" s="18">
        <v>0.168</v>
      </c>
      <c r="I21" s="76"/>
      <c r="J21" s="19"/>
      <c r="K21" s="76"/>
      <c r="L21" s="466"/>
      <c r="M21" s="77"/>
      <c r="N21" s="76"/>
      <c r="O21" s="76"/>
      <c r="P21" s="76"/>
    </row>
    <row r="22" spans="1:24" s="85" customFormat="1" ht="12.75" customHeight="1" outlineLevel="2">
      <c r="A22" s="79"/>
      <c r="B22" s="80"/>
      <c r="C22" s="80"/>
      <c r="D22" s="81"/>
      <c r="E22" s="81"/>
      <c r="F22" s="81"/>
      <c r="G22" s="80"/>
      <c r="H22" s="27"/>
      <c r="I22" s="82"/>
      <c r="J22" s="27"/>
      <c r="K22" s="82"/>
      <c r="L22" s="467"/>
      <c r="M22" s="84"/>
      <c r="N22" s="82"/>
      <c r="O22" s="82"/>
      <c r="P22" s="82"/>
      <c r="Q22" s="143"/>
      <c r="R22" s="143"/>
      <c r="S22" s="143"/>
      <c r="T22" s="143"/>
      <c r="U22" s="143"/>
      <c r="V22" s="143"/>
      <c r="W22" s="143"/>
      <c r="X22" s="143"/>
    </row>
    <row r="23" spans="1:24" s="68" customFormat="1" ht="16.5" customHeight="1" outlineLevel="1">
      <c r="A23" s="62"/>
      <c r="B23" s="63"/>
      <c r="C23" s="63"/>
      <c r="D23" s="63" t="s">
        <v>129</v>
      </c>
      <c r="E23" s="63"/>
      <c r="F23" s="91"/>
      <c r="G23" s="64"/>
      <c r="H23" s="16"/>
      <c r="I23" s="65"/>
      <c r="J23" s="16"/>
      <c r="K23" s="65"/>
      <c r="L23" s="464">
        <f>SUBTOTAL(9,L24:L32)</f>
        <v>0</v>
      </c>
      <c r="M23" s="66"/>
      <c r="N23" s="67">
        <f>SUBTOTAL(9,N24:N32)</f>
        <v>0.505655</v>
      </c>
      <c r="O23" s="65"/>
      <c r="P23" s="67">
        <f>SUBTOTAL(9,P24:P32)</f>
        <v>0</v>
      </c>
      <c r="Q23" s="141"/>
      <c r="R23" s="141"/>
      <c r="S23" s="141"/>
      <c r="T23" s="141"/>
      <c r="U23" s="141"/>
      <c r="V23" s="141"/>
      <c r="W23" s="141"/>
      <c r="X23" s="141"/>
    </row>
    <row r="24" spans="1:24" s="72" customFormat="1" ht="36" outlineLevel="2">
      <c r="A24" s="69">
        <f>A20+1</f>
        <v>8</v>
      </c>
      <c r="B24" s="53" t="s">
        <v>12</v>
      </c>
      <c r="C24" s="53"/>
      <c r="D24" s="54" t="s">
        <v>344</v>
      </c>
      <c r="E24" s="54" t="s">
        <v>421</v>
      </c>
      <c r="F24" s="93"/>
      <c r="G24" s="55" t="s">
        <v>4</v>
      </c>
      <c r="H24" s="17">
        <v>272.54999999999995</v>
      </c>
      <c r="I24" s="51">
        <v>0</v>
      </c>
      <c r="J24" s="17">
        <f>H24*(1+I24/100)</f>
        <v>272.54999999999995</v>
      </c>
      <c r="K24" s="301"/>
      <c r="L24" s="465">
        <f>J24*K24</f>
        <v>0</v>
      </c>
      <c r="M24" s="70">
        <v>0.001</v>
      </c>
      <c r="N24" s="71">
        <f>J24*M24</f>
        <v>0.27254999999999996</v>
      </c>
      <c r="O24" s="70"/>
      <c r="P24" s="71">
        <f>J24*O24</f>
        <v>0</v>
      </c>
      <c r="Q24" s="142"/>
      <c r="R24" s="142"/>
      <c r="S24" s="142"/>
      <c r="T24" s="142"/>
      <c r="U24" s="142"/>
      <c r="V24" s="142"/>
      <c r="W24" s="142"/>
      <c r="X24" s="142"/>
    </row>
    <row r="25" spans="1:16" s="78" customFormat="1" ht="11.25" outlineLevel="3">
      <c r="A25" s="73"/>
      <c r="B25" s="74"/>
      <c r="C25" s="74"/>
      <c r="D25" s="75" t="s">
        <v>196</v>
      </c>
      <c r="E25" s="75"/>
      <c r="F25" s="94"/>
      <c r="G25" s="74"/>
      <c r="H25" s="18">
        <v>0</v>
      </c>
      <c r="I25" s="76"/>
      <c r="J25" s="19"/>
      <c r="K25" s="76"/>
      <c r="L25" s="466"/>
      <c r="M25" s="77"/>
      <c r="N25" s="76"/>
      <c r="O25" s="76"/>
      <c r="P25" s="76"/>
    </row>
    <row r="26" spans="1:16" s="78" customFormat="1" ht="11.25" outlineLevel="3">
      <c r="A26" s="73"/>
      <c r="B26" s="74"/>
      <c r="C26" s="74"/>
      <c r="D26" s="75" t="s">
        <v>122</v>
      </c>
      <c r="E26" s="75"/>
      <c r="F26" s="94"/>
      <c r="G26" s="74"/>
      <c r="H26" s="18">
        <v>272.54999999999995</v>
      </c>
      <c r="I26" s="76"/>
      <c r="J26" s="19"/>
      <c r="K26" s="76"/>
      <c r="L26" s="466"/>
      <c r="M26" s="77"/>
      <c r="N26" s="76"/>
      <c r="O26" s="76"/>
      <c r="P26" s="76"/>
    </row>
    <row r="27" spans="1:24" s="72" customFormat="1" ht="48" outlineLevel="2">
      <c r="A27" s="69">
        <f>A24+1</f>
        <v>9</v>
      </c>
      <c r="B27" s="53" t="s">
        <v>13</v>
      </c>
      <c r="C27" s="53"/>
      <c r="D27" s="54" t="s">
        <v>1007</v>
      </c>
      <c r="E27" s="54" t="s">
        <v>422</v>
      </c>
      <c r="F27" s="93"/>
      <c r="G27" s="55" t="s">
        <v>4</v>
      </c>
      <c r="H27" s="17">
        <v>233.10499999999996</v>
      </c>
      <c r="I27" s="51">
        <v>0</v>
      </c>
      <c r="J27" s="17">
        <f>H27*(1+I27/100)</f>
        <v>233.10499999999996</v>
      </c>
      <c r="K27" s="301"/>
      <c r="L27" s="465">
        <f>J27*K27</f>
        <v>0</v>
      </c>
      <c r="M27" s="70">
        <v>0.001</v>
      </c>
      <c r="N27" s="71">
        <f>J27*M27</f>
        <v>0.23310499999999998</v>
      </c>
      <c r="O27" s="70"/>
      <c r="P27" s="71">
        <f>J27*O27</f>
        <v>0</v>
      </c>
      <c r="Q27" s="142"/>
      <c r="R27" s="142"/>
      <c r="S27" s="142"/>
      <c r="T27" s="142"/>
      <c r="U27" s="142"/>
      <c r="V27" s="142"/>
      <c r="W27" s="142"/>
      <c r="X27" s="142"/>
    </row>
    <row r="28" spans="1:16" s="78" customFormat="1" ht="11.25" outlineLevel="3">
      <c r="A28" s="73"/>
      <c r="B28" s="74"/>
      <c r="C28" s="74"/>
      <c r="D28" s="75" t="s">
        <v>196</v>
      </c>
      <c r="E28" s="75"/>
      <c r="F28" s="94"/>
      <c r="G28" s="74"/>
      <c r="H28" s="18">
        <v>0</v>
      </c>
      <c r="I28" s="76"/>
      <c r="J28" s="19"/>
      <c r="K28" s="76"/>
      <c r="L28" s="466"/>
      <c r="M28" s="77"/>
      <c r="N28" s="76"/>
      <c r="O28" s="76"/>
      <c r="P28" s="76"/>
    </row>
    <row r="29" spans="1:16" s="78" customFormat="1" ht="11.25" outlineLevel="3">
      <c r="A29" s="73"/>
      <c r="B29" s="74"/>
      <c r="C29" s="74"/>
      <c r="D29" s="75" t="s">
        <v>121</v>
      </c>
      <c r="E29" s="75"/>
      <c r="F29" s="94"/>
      <c r="G29" s="74"/>
      <c r="H29" s="18">
        <v>171.00499999999997</v>
      </c>
      <c r="I29" s="76"/>
      <c r="J29" s="19"/>
      <c r="K29" s="76"/>
      <c r="L29" s="466"/>
      <c r="M29" s="77"/>
      <c r="N29" s="76"/>
      <c r="O29" s="76"/>
      <c r="P29" s="76"/>
    </row>
    <row r="30" spans="1:16" s="78" customFormat="1" ht="11.25" outlineLevel="3">
      <c r="A30" s="73"/>
      <c r="B30" s="74"/>
      <c r="C30" s="74"/>
      <c r="D30" s="75" t="s">
        <v>111</v>
      </c>
      <c r="E30" s="75"/>
      <c r="F30" s="94"/>
      <c r="G30" s="74"/>
      <c r="H30" s="18">
        <v>62.099999999999994</v>
      </c>
      <c r="I30" s="76"/>
      <c r="J30" s="19"/>
      <c r="K30" s="76"/>
      <c r="L30" s="466"/>
      <c r="M30" s="77"/>
      <c r="N30" s="76"/>
      <c r="O30" s="76"/>
      <c r="P30" s="76"/>
    </row>
    <row r="31" spans="1:16" s="78" customFormat="1" ht="11.25" outlineLevel="3">
      <c r="A31" s="73"/>
      <c r="B31" s="74"/>
      <c r="C31" s="74"/>
      <c r="D31" s="75" t="s">
        <v>0</v>
      </c>
      <c r="E31" s="75"/>
      <c r="F31" s="94"/>
      <c r="G31" s="74"/>
      <c r="H31" s="18">
        <v>233.10499999999996</v>
      </c>
      <c r="I31" s="76"/>
      <c r="J31" s="19"/>
      <c r="K31" s="76"/>
      <c r="L31" s="466"/>
      <c r="M31" s="77"/>
      <c r="N31" s="76"/>
      <c r="O31" s="76"/>
      <c r="P31" s="76"/>
    </row>
    <row r="32" spans="1:24" s="85" customFormat="1" ht="12.75" customHeight="1" outlineLevel="2">
      <c r="A32" s="79"/>
      <c r="B32" s="80"/>
      <c r="C32" s="80"/>
      <c r="D32" s="81"/>
      <c r="E32" s="81"/>
      <c r="F32" s="81"/>
      <c r="G32" s="80"/>
      <c r="H32" s="27"/>
      <c r="I32" s="82"/>
      <c r="J32" s="27"/>
      <c r="K32" s="82"/>
      <c r="L32" s="467"/>
      <c r="M32" s="84"/>
      <c r="N32" s="82"/>
      <c r="O32" s="82"/>
      <c r="P32" s="82"/>
      <c r="Q32" s="143"/>
      <c r="R32" s="143"/>
      <c r="S32" s="143"/>
      <c r="T32" s="143"/>
      <c r="U32" s="143"/>
      <c r="V32" s="143"/>
      <c r="W32" s="143"/>
      <c r="X32" s="143"/>
    </row>
    <row r="33" spans="1:24" s="68" customFormat="1" ht="16.5" customHeight="1" outlineLevel="1">
      <c r="A33" s="62"/>
      <c r="B33" s="63"/>
      <c r="C33" s="63"/>
      <c r="D33" s="63" t="s">
        <v>179</v>
      </c>
      <c r="E33" s="63"/>
      <c r="F33" s="91"/>
      <c r="G33" s="64"/>
      <c r="H33" s="16"/>
      <c r="I33" s="65"/>
      <c r="J33" s="16"/>
      <c r="K33" s="65"/>
      <c r="L33" s="464">
        <f>SUBTOTAL(9,L34:L54)</f>
        <v>0</v>
      </c>
      <c r="M33" s="66"/>
      <c r="N33" s="67">
        <f>SUBTOTAL(9,N34:N54)</f>
        <v>2.3133039</v>
      </c>
      <c r="O33" s="65"/>
      <c r="P33" s="67">
        <f>SUBTOTAL(9,P34:P54)</f>
        <v>0</v>
      </c>
      <c r="Q33" s="141"/>
      <c r="R33" s="141"/>
      <c r="S33" s="141"/>
      <c r="T33" s="141"/>
      <c r="U33" s="141"/>
      <c r="V33" s="141"/>
      <c r="W33" s="141"/>
      <c r="X33" s="141"/>
    </row>
    <row r="34" spans="1:24" s="72" customFormat="1" ht="24" outlineLevel="2">
      <c r="A34" s="69">
        <f>A27+1</f>
        <v>10</v>
      </c>
      <c r="B34" s="53" t="s">
        <v>35</v>
      </c>
      <c r="C34" s="53"/>
      <c r="D34" s="54" t="s">
        <v>219</v>
      </c>
      <c r="E34" s="54"/>
      <c r="F34" s="93"/>
      <c r="G34" s="55" t="s">
        <v>5</v>
      </c>
      <c r="H34" s="17">
        <v>135.597</v>
      </c>
      <c r="I34" s="51">
        <v>0</v>
      </c>
      <c r="J34" s="17">
        <f>H34*(1+I34/100)</f>
        <v>135.597</v>
      </c>
      <c r="K34" s="301"/>
      <c r="L34" s="465">
        <f>J34*K34</f>
        <v>0</v>
      </c>
      <c r="M34" s="70">
        <v>0.0057</v>
      </c>
      <c r="N34" s="71">
        <f>J34*M34</f>
        <v>0.7729029000000001</v>
      </c>
      <c r="O34" s="70"/>
      <c r="P34" s="71">
        <f>J34*O34</f>
        <v>0</v>
      </c>
      <c r="Q34" s="142"/>
      <c r="R34" s="142"/>
      <c r="S34" s="142"/>
      <c r="T34" s="142"/>
      <c r="U34" s="142"/>
      <c r="V34" s="142"/>
      <c r="W34" s="142"/>
      <c r="X34" s="142"/>
    </row>
    <row r="35" spans="1:16" s="78" customFormat="1" ht="11.25" outlineLevel="3">
      <c r="A35" s="73"/>
      <c r="B35" s="74"/>
      <c r="C35" s="74"/>
      <c r="D35" s="75" t="s">
        <v>131</v>
      </c>
      <c r="E35" s="75"/>
      <c r="F35" s="94"/>
      <c r="G35" s="74"/>
      <c r="H35" s="18">
        <v>0</v>
      </c>
      <c r="I35" s="76"/>
      <c r="J35" s="19"/>
      <c r="K35" s="76"/>
      <c r="L35" s="466"/>
      <c r="M35" s="77"/>
      <c r="N35" s="76"/>
      <c r="O35" s="76"/>
      <c r="P35" s="76"/>
    </row>
    <row r="36" spans="1:16" s="78" customFormat="1" ht="11.25" outlineLevel="3">
      <c r="A36" s="73"/>
      <c r="B36" s="74"/>
      <c r="C36" s="74"/>
      <c r="D36" s="75" t="s">
        <v>22</v>
      </c>
      <c r="E36" s="75"/>
      <c r="F36" s="94"/>
      <c r="G36" s="74"/>
      <c r="H36" s="18">
        <v>0</v>
      </c>
      <c r="I36" s="76"/>
      <c r="J36" s="19"/>
      <c r="K36" s="76"/>
      <c r="L36" s="466"/>
      <c r="M36" s="77"/>
      <c r="N36" s="76"/>
      <c r="O36" s="76"/>
      <c r="P36" s="76"/>
    </row>
    <row r="37" spans="1:16" s="78" customFormat="1" ht="11.25" outlineLevel="3">
      <c r="A37" s="73"/>
      <c r="B37" s="74"/>
      <c r="C37" s="74"/>
      <c r="D37" s="75" t="s">
        <v>176</v>
      </c>
      <c r="E37" s="75"/>
      <c r="F37" s="94"/>
      <c r="G37" s="74"/>
      <c r="H37" s="18">
        <v>1.8450000000000002</v>
      </c>
      <c r="I37" s="76"/>
      <c r="J37" s="19"/>
      <c r="K37" s="76"/>
      <c r="L37" s="466"/>
      <c r="M37" s="77"/>
      <c r="N37" s="76"/>
      <c r="O37" s="76"/>
      <c r="P37" s="76"/>
    </row>
    <row r="38" spans="1:16" s="78" customFormat="1" ht="11.25" outlineLevel="3">
      <c r="A38" s="73"/>
      <c r="B38" s="74"/>
      <c r="C38" s="74"/>
      <c r="D38" s="75" t="s">
        <v>192</v>
      </c>
      <c r="E38" s="75"/>
      <c r="F38" s="94"/>
      <c r="G38" s="74"/>
      <c r="H38" s="18">
        <v>40.345000000000006</v>
      </c>
      <c r="I38" s="76"/>
      <c r="J38" s="19"/>
      <c r="K38" s="76"/>
      <c r="L38" s="466"/>
      <c r="M38" s="77"/>
      <c r="N38" s="76"/>
      <c r="O38" s="76"/>
      <c r="P38" s="76"/>
    </row>
    <row r="39" spans="1:16" s="78" customFormat="1" ht="11.25" outlineLevel="3">
      <c r="A39" s="73"/>
      <c r="B39" s="74"/>
      <c r="C39" s="74"/>
      <c r="D39" s="75" t="s">
        <v>182</v>
      </c>
      <c r="E39" s="75"/>
      <c r="F39" s="94"/>
      <c r="G39" s="74"/>
      <c r="H39" s="18">
        <v>15.936</v>
      </c>
      <c r="I39" s="76"/>
      <c r="J39" s="19"/>
      <c r="K39" s="76"/>
      <c r="L39" s="466"/>
      <c r="M39" s="77"/>
      <c r="N39" s="76"/>
      <c r="O39" s="76"/>
      <c r="P39" s="76"/>
    </row>
    <row r="40" spans="1:16" s="78" customFormat="1" ht="11.25" outlineLevel="3">
      <c r="A40" s="73"/>
      <c r="B40" s="74"/>
      <c r="C40" s="74"/>
      <c r="D40" s="75" t="s">
        <v>25</v>
      </c>
      <c r="E40" s="75"/>
      <c r="F40" s="94"/>
      <c r="G40" s="74"/>
      <c r="H40" s="18">
        <v>0</v>
      </c>
      <c r="I40" s="76"/>
      <c r="J40" s="19"/>
      <c r="K40" s="76"/>
      <c r="L40" s="466"/>
      <c r="M40" s="77"/>
      <c r="N40" s="76"/>
      <c r="O40" s="76"/>
      <c r="P40" s="76"/>
    </row>
    <row r="41" spans="1:16" s="78" customFormat="1" ht="22.5" outlineLevel="3">
      <c r="A41" s="73"/>
      <c r="B41" s="74"/>
      <c r="C41" s="74"/>
      <c r="D41" s="75" t="s">
        <v>936</v>
      </c>
      <c r="E41" s="75"/>
      <c r="F41" s="94"/>
      <c r="G41" s="74"/>
      <c r="H41" s="18">
        <v>25.583</v>
      </c>
      <c r="I41" s="76"/>
      <c r="J41" s="19"/>
      <c r="K41" s="76"/>
      <c r="L41" s="466"/>
      <c r="M41" s="77"/>
      <c r="N41" s="76"/>
      <c r="O41" s="76"/>
      <c r="P41" s="76"/>
    </row>
    <row r="42" spans="1:16" s="78" customFormat="1" ht="11.25" outlineLevel="3">
      <c r="A42" s="73"/>
      <c r="B42" s="74"/>
      <c r="C42" s="74"/>
      <c r="D42" s="75" t="s">
        <v>165</v>
      </c>
      <c r="E42" s="75"/>
      <c r="F42" s="94"/>
      <c r="G42" s="74"/>
      <c r="H42" s="18">
        <v>51.887999999999984</v>
      </c>
      <c r="I42" s="76"/>
      <c r="J42" s="19"/>
      <c r="K42" s="76"/>
      <c r="L42" s="466"/>
      <c r="M42" s="77"/>
      <c r="N42" s="76"/>
      <c r="O42" s="76"/>
      <c r="P42" s="76"/>
    </row>
    <row r="43" spans="1:16" s="78" customFormat="1" ht="11.25" outlineLevel="3">
      <c r="A43" s="73"/>
      <c r="B43" s="74"/>
      <c r="C43" s="74"/>
      <c r="D43" s="75" t="s">
        <v>0</v>
      </c>
      <c r="E43" s="75"/>
      <c r="F43" s="94"/>
      <c r="G43" s="74"/>
      <c r="H43" s="18">
        <f>SUM(H35:H42)</f>
        <v>135.59699999999998</v>
      </c>
      <c r="I43" s="76"/>
      <c r="J43" s="19"/>
      <c r="K43" s="76"/>
      <c r="L43" s="466"/>
      <c r="M43" s="77"/>
      <c r="N43" s="76"/>
      <c r="O43" s="76"/>
      <c r="P43" s="76"/>
    </row>
    <row r="44" spans="1:24" s="72" customFormat="1" ht="24" outlineLevel="2">
      <c r="A44" s="69">
        <f>A34+1</f>
        <v>11</v>
      </c>
      <c r="B44" s="53" t="s">
        <v>70</v>
      </c>
      <c r="C44" s="53"/>
      <c r="D44" s="54" t="s">
        <v>882</v>
      </c>
      <c r="E44" s="54"/>
      <c r="F44" s="97"/>
      <c r="G44" s="55" t="s">
        <v>5</v>
      </c>
      <c r="H44" s="17">
        <v>135.597</v>
      </c>
      <c r="I44" s="51">
        <v>0</v>
      </c>
      <c r="J44" s="17">
        <f>H44*(1+I44/100)</f>
        <v>135.597</v>
      </c>
      <c r="K44" s="301"/>
      <c r="L44" s="465">
        <f>J44*K44</f>
        <v>0</v>
      </c>
      <c r="M44" s="70">
        <v>0.003</v>
      </c>
      <c r="N44" s="71">
        <f>J44*M44</f>
        <v>0.406791</v>
      </c>
      <c r="O44" s="70"/>
      <c r="P44" s="71">
        <f>J44*O44</f>
        <v>0</v>
      </c>
      <c r="Q44" s="142"/>
      <c r="R44" s="142"/>
      <c r="S44" s="142"/>
      <c r="T44" s="142"/>
      <c r="U44" s="142"/>
      <c r="V44" s="142"/>
      <c r="W44" s="142"/>
      <c r="X44" s="142"/>
    </row>
    <row r="45" spans="1:24" s="72" customFormat="1" ht="24" outlineLevel="2">
      <c r="A45" s="69">
        <f>A44+1</f>
        <v>12</v>
      </c>
      <c r="B45" s="53" t="s">
        <v>33</v>
      </c>
      <c r="C45" s="53"/>
      <c r="D45" s="54" t="s">
        <v>220</v>
      </c>
      <c r="E45" s="54"/>
      <c r="F45" s="93"/>
      <c r="G45" s="55" t="s">
        <v>5</v>
      </c>
      <c r="H45" s="17">
        <v>130.3</v>
      </c>
      <c r="I45" s="51">
        <v>0</v>
      </c>
      <c r="J45" s="17">
        <f>H45*(1+I45/100)</f>
        <v>130.3</v>
      </c>
      <c r="K45" s="301"/>
      <c r="L45" s="465">
        <f>J45*K45</f>
        <v>0</v>
      </c>
      <c r="M45" s="70">
        <v>0.0057</v>
      </c>
      <c r="N45" s="71">
        <f>J45*M45</f>
        <v>0.7427100000000001</v>
      </c>
      <c r="O45" s="70"/>
      <c r="P45" s="71">
        <f>J45*O45</f>
        <v>0</v>
      </c>
      <c r="Q45" s="142"/>
      <c r="R45" s="142"/>
      <c r="S45" s="142"/>
      <c r="T45" s="142"/>
      <c r="U45" s="142"/>
      <c r="V45" s="142"/>
      <c r="W45" s="142"/>
      <c r="X45" s="142"/>
    </row>
    <row r="46" spans="1:16" s="78" customFormat="1" ht="11.25" outlineLevel="3">
      <c r="A46" s="73"/>
      <c r="B46" s="74"/>
      <c r="C46" s="74"/>
      <c r="D46" s="75" t="s">
        <v>21</v>
      </c>
      <c r="E46" s="75"/>
      <c r="F46" s="94"/>
      <c r="G46" s="74"/>
      <c r="H46" s="18">
        <v>0</v>
      </c>
      <c r="I46" s="76"/>
      <c r="J46" s="19"/>
      <c r="K46" s="76"/>
      <c r="L46" s="466"/>
      <c r="M46" s="77"/>
      <c r="N46" s="76"/>
      <c r="O46" s="76"/>
      <c r="P46" s="76"/>
    </row>
    <row r="47" spans="1:16" s="78" customFormat="1" ht="11.25" outlineLevel="3">
      <c r="A47" s="73"/>
      <c r="B47" s="74"/>
      <c r="C47" s="74"/>
      <c r="D47" s="75" t="s">
        <v>937</v>
      </c>
      <c r="E47" s="75"/>
      <c r="F47" s="94"/>
      <c r="G47" s="74"/>
      <c r="H47" s="18">
        <v>5.1</v>
      </c>
      <c r="I47" s="76"/>
      <c r="J47" s="19"/>
      <c r="K47" s="76"/>
      <c r="L47" s="466"/>
      <c r="M47" s="77"/>
      <c r="N47" s="76"/>
      <c r="O47" s="76"/>
      <c r="P47" s="76"/>
    </row>
    <row r="48" spans="1:16" s="78" customFormat="1" ht="11.25" outlineLevel="3">
      <c r="A48" s="73"/>
      <c r="B48" s="74"/>
      <c r="C48" s="74"/>
      <c r="D48" s="75" t="s">
        <v>938</v>
      </c>
      <c r="E48" s="75"/>
      <c r="F48" s="94"/>
      <c r="G48" s="74"/>
      <c r="H48" s="18">
        <v>37.4</v>
      </c>
      <c r="I48" s="76"/>
      <c r="J48" s="19"/>
      <c r="K48" s="76"/>
      <c r="L48" s="466"/>
      <c r="M48" s="77"/>
      <c r="N48" s="76"/>
      <c r="O48" s="76"/>
      <c r="P48" s="76"/>
    </row>
    <row r="49" spans="1:16" s="78" customFormat="1" ht="11.25" outlineLevel="3">
      <c r="A49" s="73"/>
      <c r="B49" s="74"/>
      <c r="C49" s="74"/>
      <c r="D49" s="75" t="s">
        <v>939</v>
      </c>
      <c r="E49" s="75"/>
      <c r="F49" s="94"/>
      <c r="G49" s="74"/>
      <c r="H49" s="18">
        <v>74.6</v>
      </c>
      <c r="I49" s="76"/>
      <c r="J49" s="19"/>
      <c r="K49" s="76"/>
      <c r="L49" s="466"/>
      <c r="M49" s="77"/>
      <c r="N49" s="76"/>
      <c r="O49" s="76"/>
      <c r="P49" s="76"/>
    </row>
    <row r="50" spans="1:16" s="78" customFormat="1" ht="11.25" outlineLevel="3">
      <c r="A50" s="73"/>
      <c r="B50" s="74"/>
      <c r="C50" s="74"/>
      <c r="D50" s="75" t="s">
        <v>136</v>
      </c>
      <c r="E50" s="75"/>
      <c r="F50" s="94"/>
      <c r="G50" s="74"/>
      <c r="H50" s="18">
        <v>11.2</v>
      </c>
      <c r="I50" s="76"/>
      <c r="J50" s="19"/>
      <c r="K50" s="76"/>
      <c r="L50" s="466"/>
      <c r="M50" s="77"/>
      <c r="N50" s="76"/>
      <c r="O50" s="76"/>
      <c r="P50" s="76"/>
    </row>
    <row r="51" spans="1:16" s="78" customFormat="1" ht="11.25" outlineLevel="3">
      <c r="A51" s="73"/>
      <c r="B51" s="74"/>
      <c r="C51" s="74"/>
      <c r="D51" s="75" t="s">
        <v>128</v>
      </c>
      <c r="E51" s="75"/>
      <c r="F51" s="94"/>
      <c r="G51" s="74"/>
      <c r="H51" s="18">
        <v>2</v>
      </c>
      <c r="I51" s="76"/>
      <c r="J51" s="19"/>
      <c r="K51" s="76"/>
      <c r="L51" s="466"/>
      <c r="M51" s="77"/>
      <c r="N51" s="76"/>
      <c r="O51" s="76"/>
      <c r="P51" s="76"/>
    </row>
    <row r="52" spans="1:16" s="78" customFormat="1" ht="11.25" outlineLevel="3">
      <c r="A52" s="73"/>
      <c r="B52" s="74"/>
      <c r="C52" s="74"/>
      <c r="D52" s="75" t="s">
        <v>0</v>
      </c>
      <c r="E52" s="75"/>
      <c r="F52" s="94"/>
      <c r="G52" s="74"/>
      <c r="H52" s="18">
        <f>SUM(H47:H51)</f>
        <v>130.29999999999998</v>
      </c>
      <c r="I52" s="76"/>
      <c r="J52" s="19"/>
      <c r="K52" s="76"/>
      <c r="L52" s="466"/>
      <c r="M52" s="77"/>
      <c r="N52" s="76"/>
      <c r="O52" s="76"/>
      <c r="P52" s="76"/>
    </row>
    <row r="53" spans="1:24" s="72" customFormat="1" ht="24" outlineLevel="2">
      <c r="A53" s="69">
        <f>A45+1</f>
        <v>13</v>
      </c>
      <c r="B53" s="53" t="s">
        <v>69</v>
      </c>
      <c r="C53" s="53"/>
      <c r="D53" s="54" t="s">
        <v>883</v>
      </c>
      <c r="E53" s="54"/>
      <c r="F53" s="97"/>
      <c r="G53" s="55" t="s">
        <v>5</v>
      </c>
      <c r="H53" s="17">
        <v>130.3</v>
      </c>
      <c r="I53" s="51">
        <v>0</v>
      </c>
      <c r="J53" s="17">
        <f>H53*(1+I53/100)</f>
        <v>130.3</v>
      </c>
      <c r="K53" s="301"/>
      <c r="L53" s="465">
        <f>J53*K53</f>
        <v>0</v>
      </c>
      <c r="M53" s="70">
        <v>0.003</v>
      </c>
      <c r="N53" s="71">
        <f>J53*M53</f>
        <v>0.3909</v>
      </c>
      <c r="O53" s="70"/>
      <c r="P53" s="71">
        <f>J53*O53</f>
        <v>0</v>
      </c>
      <c r="Q53" s="142"/>
      <c r="R53" s="142"/>
      <c r="S53" s="142"/>
      <c r="T53" s="142"/>
      <c r="U53" s="142"/>
      <c r="V53" s="142"/>
      <c r="W53" s="142"/>
      <c r="X53" s="142"/>
    </row>
    <row r="54" spans="1:24" s="85" customFormat="1" ht="12.75" customHeight="1" outlineLevel="2">
      <c r="A54" s="79"/>
      <c r="B54" s="80"/>
      <c r="C54" s="80"/>
      <c r="D54" s="81"/>
      <c r="E54" s="81"/>
      <c r="F54" s="81"/>
      <c r="G54" s="80"/>
      <c r="H54" s="27"/>
      <c r="I54" s="82"/>
      <c r="J54" s="27"/>
      <c r="K54" s="82"/>
      <c r="L54" s="467"/>
      <c r="M54" s="84"/>
      <c r="N54" s="82"/>
      <c r="O54" s="82"/>
      <c r="P54" s="82"/>
      <c r="Q54" s="143"/>
      <c r="R54" s="143"/>
      <c r="S54" s="143"/>
      <c r="T54" s="143"/>
      <c r="U54" s="143"/>
      <c r="V54" s="143"/>
      <c r="W54" s="143"/>
      <c r="X54" s="143"/>
    </row>
    <row r="55" spans="1:24" s="68" customFormat="1" ht="16.5" customHeight="1" outlineLevel="1">
      <c r="A55" s="62"/>
      <c r="B55" s="63"/>
      <c r="C55" s="63"/>
      <c r="D55" s="63" t="s">
        <v>152</v>
      </c>
      <c r="E55" s="63"/>
      <c r="F55" s="91"/>
      <c r="G55" s="64"/>
      <c r="H55" s="16"/>
      <c r="I55" s="65"/>
      <c r="J55" s="16"/>
      <c r="K55" s="65"/>
      <c r="L55" s="464">
        <f>SUBTOTAL(9,L56:L60)</f>
        <v>0</v>
      </c>
      <c r="M55" s="66"/>
      <c r="N55" s="67">
        <f>SUBTOTAL(9,N56:N60)</f>
        <v>1.503216</v>
      </c>
      <c r="O55" s="65"/>
      <c r="P55" s="67">
        <f>SUBTOTAL(9,P56:P60)</f>
        <v>0</v>
      </c>
      <c r="Q55" s="141"/>
      <c r="R55" s="141"/>
      <c r="S55" s="141"/>
      <c r="T55" s="141"/>
      <c r="U55" s="141"/>
      <c r="V55" s="141"/>
      <c r="W55" s="141"/>
      <c r="X55" s="141"/>
    </row>
    <row r="56" spans="1:24" s="72" customFormat="1" ht="24" outlineLevel="2">
      <c r="A56" s="69">
        <f>A53+1</f>
        <v>14</v>
      </c>
      <c r="B56" s="53" t="s">
        <v>410</v>
      </c>
      <c r="C56" s="53"/>
      <c r="D56" s="54" t="s">
        <v>884</v>
      </c>
      <c r="E56" s="54"/>
      <c r="F56" s="97"/>
      <c r="G56" s="55" t="s">
        <v>5</v>
      </c>
      <c r="H56" s="17">
        <v>14.3</v>
      </c>
      <c r="I56" s="51"/>
      <c r="J56" s="17">
        <f>H56*(1+I56/100)</f>
        <v>14.3</v>
      </c>
      <c r="K56" s="301"/>
      <c r="L56" s="465">
        <f>J56*K56</f>
        <v>0</v>
      </c>
      <c r="M56" s="70">
        <v>0.105</v>
      </c>
      <c r="N56" s="71">
        <f>J56*M56</f>
        <v>1.5015</v>
      </c>
      <c r="O56" s="70"/>
      <c r="P56" s="71">
        <f>J56*O56</f>
        <v>0</v>
      </c>
      <c r="Q56" s="142"/>
      <c r="R56" s="142"/>
      <c r="S56" s="142"/>
      <c r="T56" s="142"/>
      <c r="U56" s="142"/>
      <c r="V56" s="142"/>
      <c r="W56" s="142"/>
      <c r="X56" s="142"/>
    </row>
    <row r="57" spans="1:16" s="78" customFormat="1" ht="11.25" outlineLevel="3">
      <c r="A57" s="73"/>
      <c r="B57" s="74"/>
      <c r="C57" s="74"/>
      <c r="D57" s="75" t="s">
        <v>413</v>
      </c>
      <c r="E57" s="75"/>
      <c r="F57" s="94"/>
      <c r="G57" s="74"/>
      <c r="H57" s="18">
        <v>14.3</v>
      </c>
      <c r="I57" s="76"/>
      <c r="J57" s="19"/>
      <c r="K57" s="76"/>
      <c r="L57" s="466"/>
      <c r="M57" s="77"/>
      <c r="N57" s="76"/>
      <c r="O57" s="76"/>
      <c r="P57" s="76"/>
    </row>
    <row r="58" spans="1:24" s="72" customFormat="1" ht="15" outlineLevel="2">
      <c r="A58" s="69">
        <f>A56+1</f>
        <v>15</v>
      </c>
      <c r="B58" s="53" t="s">
        <v>411</v>
      </c>
      <c r="C58" s="53"/>
      <c r="D58" s="54" t="s">
        <v>412</v>
      </c>
      <c r="E58" s="54"/>
      <c r="F58" s="97"/>
      <c r="G58" s="55" t="s">
        <v>5</v>
      </c>
      <c r="H58" s="17">
        <v>14.3</v>
      </c>
      <c r="I58" s="51"/>
      <c r="J58" s="17">
        <f>H58*(1+I58/100)</f>
        <v>14.3</v>
      </c>
      <c r="K58" s="301"/>
      <c r="L58" s="465">
        <f>J58*K58</f>
        <v>0</v>
      </c>
      <c r="M58" s="70">
        <v>0.00012</v>
      </c>
      <c r="N58" s="71">
        <f>J58*M58</f>
        <v>0.001716</v>
      </c>
      <c r="O58" s="70"/>
      <c r="P58" s="71">
        <f>J58*O58</f>
        <v>0</v>
      </c>
      <c r="Q58" s="142"/>
      <c r="R58" s="142"/>
      <c r="S58" s="142"/>
      <c r="T58" s="142"/>
      <c r="U58" s="142"/>
      <c r="V58" s="142"/>
      <c r="W58" s="142"/>
      <c r="X58" s="142"/>
    </row>
    <row r="59" spans="1:16" s="78" customFormat="1" ht="11.25" outlineLevel="3">
      <c r="A59" s="73"/>
      <c r="B59" s="74"/>
      <c r="C59" s="74"/>
      <c r="D59" s="75" t="s">
        <v>413</v>
      </c>
      <c r="E59" s="75"/>
      <c r="F59" s="94"/>
      <c r="G59" s="74"/>
      <c r="H59" s="18">
        <v>14.3</v>
      </c>
      <c r="I59" s="76"/>
      <c r="J59" s="19"/>
      <c r="K59" s="76"/>
      <c r="L59" s="466"/>
      <c r="M59" s="77"/>
      <c r="N59" s="76"/>
      <c r="O59" s="76"/>
      <c r="P59" s="76"/>
    </row>
    <row r="60" spans="1:24" s="85" customFormat="1" ht="12.75" customHeight="1" outlineLevel="2">
      <c r="A60" s="79"/>
      <c r="B60" s="80"/>
      <c r="C60" s="80"/>
      <c r="D60" s="81"/>
      <c r="E60" s="81"/>
      <c r="F60" s="81"/>
      <c r="G60" s="80"/>
      <c r="H60" s="27"/>
      <c r="I60" s="82"/>
      <c r="J60" s="27"/>
      <c r="K60" s="82"/>
      <c r="L60" s="467"/>
      <c r="M60" s="84"/>
      <c r="N60" s="82"/>
      <c r="O60" s="82"/>
      <c r="P60" s="82"/>
      <c r="Q60" s="143"/>
      <c r="R60" s="143"/>
      <c r="S60" s="143"/>
      <c r="T60" s="143"/>
      <c r="U60" s="143"/>
      <c r="V60" s="143"/>
      <c r="W60" s="143"/>
      <c r="X60" s="143"/>
    </row>
    <row r="61" spans="1:24" s="68" customFormat="1" ht="16.5" customHeight="1" outlineLevel="1">
      <c r="A61" s="62"/>
      <c r="B61" s="63"/>
      <c r="C61" s="63"/>
      <c r="D61" s="63" t="s">
        <v>200</v>
      </c>
      <c r="E61" s="63"/>
      <c r="F61" s="91"/>
      <c r="G61" s="64"/>
      <c r="H61" s="16"/>
      <c r="I61" s="65"/>
      <c r="J61" s="16"/>
      <c r="K61" s="65"/>
      <c r="L61" s="464">
        <f>SUBTOTAL(9,L62:L64)</f>
        <v>0</v>
      </c>
      <c r="M61" s="66"/>
      <c r="N61" s="67">
        <f>SUBTOTAL(9,N62:N64)</f>
        <v>0.025570999999999997</v>
      </c>
      <c r="O61" s="65"/>
      <c r="P61" s="67">
        <f>SUBTOTAL(9,P62:P64)</f>
        <v>0</v>
      </c>
      <c r="Q61" s="141"/>
      <c r="R61" s="141"/>
      <c r="S61" s="141"/>
      <c r="T61" s="141"/>
      <c r="U61" s="141"/>
      <c r="V61" s="141"/>
      <c r="W61" s="141"/>
      <c r="X61" s="141"/>
    </row>
    <row r="62" spans="1:24" s="72" customFormat="1" ht="24" outlineLevel="2">
      <c r="A62" s="69">
        <f>A58+1</f>
        <v>16</v>
      </c>
      <c r="B62" s="53" t="s">
        <v>91</v>
      </c>
      <c r="C62" s="53"/>
      <c r="D62" s="54" t="s">
        <v>224</v>
      </c>
      <c r="E62" s="54"/>
      <c r="F62" s="93"/>
      <c r="G62" s="55" t="s">
        <v>5</v>
      </c>
      <c r="H62" s="17">
        <v>196.7</v>
      </c>
      <c r="I62" s="51">
        <v>0</v>
      </c>
      <c r="J62" s="17">
        <f>H62*(1+I62/100)</f>
        <v>196.7</v>
      </c>
      <c r="K62" s="301"/>
      <c r="L62" s="465">
        <f>J62*K62</f>
        <v>0</v>
      </c>
      <c r="M62" s="70">
        <v>0.00013</v>
      </c>
      <c r="N62" s="71">
        <f>J62*M62</f>
        <v>0.025570999999999997</v>
      </c>
      <c r="O62" s="70"/>
      <c r="P62" s="71">
        <f>J62*O62</f>
        <v>0</v>
      </c>
      <c r="Q62" s="142"/>
      <c r="R62" s="142"/>
      <c r="S62" s="142"/>
      <c r="T62" s="142"/>
      <c r="U62" s="142"/>
      <c r="V62" s="142"/>
      <c r="W62" s="142"/>
      <c r="X62" s="142"/>
    </row>
    <row r="63" spans="1:16" s="78" customFormat="1" ht="11.25" outlineLevel="3">
      <c r="A63" s="73"/>
      <c r="B63" s="74"/>
      <c r="C63" s="74"/>
      <c r="D63" s="75" t="s">
        <v>177</v>
      </c>
      <c r="E63" s="75"/>
      <c r="F63" s="94"/>
      <c r="G63" s="74"/>
      <c r="H63" s="18">
        <v>196.7</v>
      </c>
      <c r="I63" s="76"/>
      <c r="J63" s="19"/>
      <c r="K63" s="76"/>
      <c r="L63" s="466"/>
      <c r="M63" s="77"/>
      <c r="N63" s="76"/>
      <c r="O63" s="76"/>
      <c r="P63" s="76"/>
    </row>
    <row r="64" spans="1:24" s="85" customFormat="1" ht="12.75" customHeight="1" outlineLevel="2">
      <c r="A64" s="79"/>
      <c r="B64" s="80"/>
      <c r="C64" s="80"/>
      <c r="D64" s="81"/>
      <c r="E64" s="81"/>
      <c r="F64" s="81"/>
      <c r="G64" s="80"/>
      <c r="H64" s="27"/>
      <c r="I64" s="82"/>
      <c r="J64" s="27"/>
      <c r="K64" s="82"/>
      <c r="L64" s="467"/>
      <c r="M64" s="84"/>
      <c r="N64" s="82"/>
      <c r="O64" s="82"/>
      <c r="P64" s="82"/>
      <c r="Q64" s="143"/>
      <c r="R64" s="143"/>
      <c r="S64" s="143"/>
      <c r="T64" s="143"/>
      <c r="U64" s="143"/>
      <c r="V64" s="143"/>
      <c r="W64" s="143"/>
      <c r="X64" s="143"/>
    </row>
    <row r="65" spans="1:24" s="68" customFormat="1" ht="16.5" customHeight="1" outlineLevel="1">
      <c r="A65" s="62"/>
      <c r="B65" s="63"/>
      <c r="C65" s="63"/>
      <c r="D65" s="63" t="s">
        <v>204</v>
      </c>
      <c r="E65" s="63"/>
      <c r="F65" s="91"/>
      <c r="G65" s="64"/>
      <c r="H65" s="16"/>
      <c r="I65" s="65"/>
      <c r="J65" s="16"/>
      <c r="K65" s="65"/>
      <c r="L65" s="464">
        <f>SUBTOTAL(9,L66:L69)</f>
        <v>0</v>
      </c>
      <c r="M65" s="66"/>
      <c r="N65" s="67">
        <f>SUBTOTAL(9,N66:N69)</f>
        <v>0.0088</v>
      </c>
      <c r="O65" s="65"/>
      <c r="P65" s="67">
        <f>SUBTOTAL(9,P66:P69)</f>
        <v>0</v>
      </c>
      <c r="Q65" s="141"/>
      <c r="R65" s="141"/>
      <c r="S65" s="141"/>
      <c r="T65" s="141"/>
      <c r="U65" s="141"/>
      <c r="V65" s="141"/>
      <c r="W65" s="141"/>
      <c r="X65" s="141"/>
    </row>
    <row r="66" spans="1:24" s="72" customFormat="1" ht="12" outlineLevel="2">
      <c r="A66" s="69">
        <f>A62+1</f>
        <v>17</v>
      </c>
      <c r="B66" s="53" t="s">
        <v>46</v>
      </c>
      <c r="C66" s="53"/>
      <c r="D66" s="54" t="s">
        <v>216</v>
      </c>
      <c r="E66" s="54"/>
      <c r="F66" s="93"/>
      <c r="G66" s="55" t="s">
        <v>5</v>
      </c>
      <c r="H66" s="17">
        <v>220</v>
      </c>
      <c r="I66" s="51">
        <v>0</v>
      </c>
      <c r="J66" s="17">
        <f>H66*(1+I66/100)</f>
        <v>220</v>
      </c>
      <c r="K66" s="301"/>
      <c r="L66" s="465">
        <f>J66*K66</f>
        <v>0</v>
      </c>
      <c r="M66" s="70">
        <v>4E-05</v>
      </c>
      <c r="N66" s="71">
        <f>J66*M66</f>
        <v>0.0088</v>
      </c>
      <c r="O66" s="70"/>
      <c r="P66" s="71">
        <f>J66*O66</f>
        <v>0</v>
      </c>
      <c r="Q66" s="142"/>
      <c r="R66" s="142"/>
      <c r="S66" s="142"/>
      <c r="T66" s="142"/>
      <c r="U66" s="142"/>
      <c r="V66" s="142"/>
      <c r="W66" s="142"/>
      <c r="X66" s="142"/>
    </row>
    <row r="67" spans="1:16" s="78" customFormat="1" ht="11.25" outlineLevel="3">
      <c r="A67" s="73"/>
      <c r="B67" s="74"/>
      <c r="C67" s="74"/>
      <c r="D67" s="75" t="s">
        <v>180</v>
      </c>
      <c r="E67" s="75"/>
      <c r="F67" s="94"/>
      <c r="G67" s="74"/>
      <c r="H67" s="18">
        <v>0</v>
      </c>
      <c r="I67" s="76"/>
      <c r="J67" s="19"/>
      <c r="K67" s="76"/>
      <c r="L67" s="466"/>
      <c r="M67" s="77"/>
      <c r="N67" s="76"/>
      <c r="O67" s="76"/>
      <c r="P67" s="76"/>
    </row>
    <row r="68" spans="1:16" s="78" customFormat="1" ht="11.25" outlineLevel="3">
      <c r="A68" s="73"/>
      <c r="B68" s="74"/>
      <c r="C68" s="74"/>
      <c r="D68" s="75" t="s">
        <v>94</v>
      </c>
      <c r="E68" s="75"/>
      <c r="F68" s="94"/>
      <c r="G68" s="74"/>
      <c r="H68" s="18">
        <v>220</v>
      </c>
      <c r="I68" s="76"/>
      <c r="J68" s="19"/>
      <c r="K68" s="76"/>
      <c r="L68" s="466"/>
      <c r="M68" s="77"/>
      <c r="N68" s="76"/>
      <c r="O68" s="76"/>
      <c r="P68" s="76"/>
    </row>
    <row r="69" spans="1:24" s="85" customFormat="1" ht="12.75" customHeight="1" outlineLevel="2">
      <c r="A69" s="79"/>
      <c r="B69" s="80"/>
      <c r="C69" s="80"/>
      <c r="D69" s="81"/>
      <c r="E69" s="81"/>
      <c r="F69" s="81"/>
      <c r="G69" s="80"/>
      <c r="H69" s="27"/>
      <c r="I69" s="82"/>
      <c r="J69" s="27"/>
      <c r="K69" s="82"/>
      <c r="L69" s="467"/>
      <c r="M69" s="84"/>
      <c r="N69" s="82"/>
      <c r="O69" s="82"/>
      <c r="P69" s="82"/>
      <c r="Q69" s="143"/>
      <c r="R69" s="143"/>
      <c r="S69" s="143"/>
      <c r="T69" s="143"/>
      <c r="U69" s="143"/>
      <c r="V69" s="143"/>
      <c r="W69" s="143"/>
      <c r="X69" s="143"/>
    </row>
    <row r="70" spans="1:24" s="68" customFormat="1" ht="16.5" customHeight="1" outlineLevel="1">
      <c r="A70" s="62"/>
      <c r="B70" s="63"/>
      <c r="C70" s="63"/>
      <c r="D70" s="63" t="s">
        <v>113</v>
      </c>
      <c r="E70" s="63"/>
      <c r="F70" s="91"/>
      <c r="G70" s="64"/>
      <c r="H70" s="16"/>
      <c r="I70" s="65"/>
      <c r="J70" s="16"/>
      <c r="K70" s="65"/>
      <c r="L70" s="464">
        <f>SUBTOTAL(9,L71:L103)</f>
        <v>0</v>
      </c>
      <c r="M70" s="66"/>
      <c r="N70" s="67">
        <f>SUBTOTAL(9,N71:N103)</f>
        <v>0.292638</v>
      </c>
      <c r="O70" s="65"/>
      <c r="P70" s="67">
        <f>SUBTOTAL(9,P71:P103)</f>
        <v>35.66637698</v>
      </c>
      <c r="Q70" s="141"/>
      <c r="R70" s="141"/>
      <c r="S70" s="141"/>
      <c r="T70" s="141"/>
      <c r="U70" s="141"/>
      <c r="V70" s="141"/>
      <c r="W70" s="141"/>
      <c r="X70" s="141"/>
    </row>
    <row r="71" spans="1:24" s="72" customFormat="1" ht="12" outlineLevel="2">
      <c r="A71" s="69">
        <f>A66+1</f>
        <v>18</v>
      </c>
      <c r="B71" s="53" t="s">
        <v>45</v>
      </c>
      <c r="C71" s="53"/>
      <c r="D71" s="54" t="s">
        <v>195</v>
      </c>
      <c r="E71" s="54"/>
      <c r="F71" s="93"/>
      <c r="G71" s="55" t="s">
        <v>5</v>
      </c>
      <c r="H71" s="17">
        <v>140.254</v>
      </c>
      <c r="I71" s="51">
        <v>0</v>
      </c>
      <c r="J71" s="17">
        <f>H71*(1+I71/100)</f>
        <v>140.254</v>
      </c>
      <c r="K71" s="301"/>
      <c r="L71" s="465">
        <f>J71*K71</f>
        <v>0</v>
      </c>
      <c r="M71" s="70">
        <v>0.001</v>
      </c>
      <c r="N71" s="71">
        <f>J71*M71</f>
        <v>0.140254</v>
      </c>
      <c r="O71" s="70">
        <v>0.00031</v>
      </c>
      <c r="P71" s="71">
        <f>J71*O71</f>
        <v>0.043478739999999995</v>
      </c>
      <c r="Q71" s="142"/>
      <c r="R71" s="142"/>
      <c r="S71" s="142"/>
      <c r="T71" s="142"/>
      <c r="U71" s="142"/>
      <c r="V71" s="142"/>
      <c r="W71" s="142"/>
      <c r="X71" s="142"/>
    </row>
    <row r="72" spans="1:16" s="78" customFormat="1" ht="22.5" outlineLevel="3">
      <c r="A72" s="73"/>
      <c r="B72" s="74"/>
      <c r="C72" s="74"/>
      <c r="D72" s="75" t="s">
        <v>350</v>
      </c>
      <c r="E72" s="75"/>
      <c r="F72" s="94"/>
      <c r="G72" s="74"/>
      <c r="H72" s="18">
        <v>140.254</v>
      </c>
      <c r="I72" s="76"/>
      <c r="J72" s="19"/>
      <c r="K72" s="76"/>
      <c r="L72" s="466"/>
      <c r="M72" s="77"/>
      <c r="N72" s="76"/>
      <c r="O72" s="76"/>
      <c r="P72" s="76"/>
    </row>
    <row r="73" spans="1:24" s="72" customFormat="1" ht="12" outlineLevel="2">
      <c r="A73" s="309">
        <f>A71+1</f>
        <v>19</v>
      </c>
      <c r="B73" s="53" t="s">
        <v>940</v>
      </c>
      <c r="C73" s="53"/>
      <c r="D73" s="54" t="s">
        <v>941</v>
      </c>
      <c r="E73" s="54"/>
      <c r="F73" s="93"/>
      <c r="G73" s="55" t="s">
        <v>5</v>
      </c>
      <c r="H73" s="17">
        <v>140.254</v>
      </c>
      <c r="I73" s="51">
        <v>0</v>
      </c>
      <c r="J73" s="17">
        <f>H73*(1+I73/100)</f>
        <v>140.254</v>
      </c>
      <c r="K73" s="301"/>
      <c r="L73" s="465">
        <f>J73*K73</f>
        <v>0</v>
      </c>
      <c r="M73" s="70">
        <v>0.001</v>
      </c>
      <c r="N73" s="71">
        <f>J73*M73</f>
        <v>0.140254</v>
      </c>
      <c r="O73" s="70">
        <v>0.00031</v>
      </c>
      <c r="P73" s="71">
        <f>J73*O73</f>
        <v>0.043478739999999995</v>
      </c>
      <c r="Q73" s="142"/>
      <c r="R73" s="142"/>
      <c r="S73" s="142"/>
      <c r="T73" s="142"/>
      <c r="U73" s="142"/>
      <c r="V73" s="142"/>
      <c r="W73" s="142"/>
      <c r="X73" s="142"/>
    </row>
    <row r="74" spans="1:16" s="78" customFormat="1" ht="11.25" outlineLevel="3">
      <c r="A74" s="73"/>
      <c r="B74" s="74"/>
      <c r="C74" s="74"/>
      <c r="D74" s="75"/>
      <c r="E74" s="75"/>
      <c r="F74" s="94"/>
      <c r="G74" s="74"/>
      <c r="H74" s="18"/>
      <c r="I74" s="76"/>
      <c r="J74" s="19"/>
      <c r="K74" s="76"/>
      <c r="L74" s="466"/>
      <c r="M74" s="77"/>
      <c r="N74" s="76"/>
      <c r="O74" s="76"/>
      <c r="P74" s="76"/>
    </row>
    <row r="75" spans="1:24" s="72" customFormat="1" ht="24" outlineLevel="2">
      <c r="A75" s="69">
        <f>A73+1</f>
        <v>20</v>
      </c>
      <c r="B75" s="53" t="s">
        <v>40</v>
      </c>
      <c r="C75" s="53"/>
      <c r="D75" s="54" t="s">
        <v>223</v>
      </c>
      <c r="E75" s="54"/>
      <c r="F75" s="93"/>
      <c r="G75" s="55" t="s">
        <v>5</v>
      </c>
      <c r="H75" s="17">
        <v>173.8</v>
      </c>
      <c r="I75" s="51">
        <v>0</v>
      </c>
      <c r="J75" s="17">
        <f>H75*(1+I75/100)</f>
        <v>173.8</v>
      </c>
      <c r="K75" s="301"/>
      <c r="L75" s="465">
        <f>J75*K75</f>
        <v>0</v>
      </c>
      <c r="M75" s="70"/>
      <c r="N75" s="71">
        <f>J75*M75</f>
        <v>0</v>
      </c>
      <c r="O75" s="70">
        <v>0.02831</v>
      </c>
      <c r="P75" s="71">
        <f>J75*O75</f>
        <v>4.920278</v>
      </c>
      <c r="Q75" s="142"/>
      <c r="R75" s="142"/>
      <c r="S75" s="142"/>
      <c r="T75" s="142"/>
      <c r="U75" s="142"/>
      <c r="V75" s="142"/>
      <c r="W75" s="142"/>
      <c r="X75" s="142"/>
    </row>
    <row r="76" spans="1:16" s="78" customFormat="1" ht="11.25" outlineLevel="3">
      <c r="A76" s="73"/>
      <c r="B76" s="74"/>
      <c r="C76" s="74"/>
      <c r="D76" s="75" t="s">
        <v>119</v>
      </c>
      <c r="E76" s="75"/>
      <c r="F76" s="94"/>
      <c r="G76" s="74"/>
      <c r="H76" s="18">
        <v>173.8</v>
      </c>
      <c r="I76" s="76"/>
      <c r="J76" s="19"/>
      <c r="K76" s="76"/>
      <c r="L76" s="466"/>
      <c r="M76" s="77"/>
      <c r="N76" s="76"/>
      <c r="O76" s="76"/>
      <c r="P76" s="76"/>
    </row>
    <row r="77" spans="1:24" s="72" customFormat="1" ht="12" outlineLevel="2">
      <c r="A77" s="69">
        <f>A75+1</f>
        <v>21</v>
      </c>
      <c r="B77" s="53" t="s">
        <v>44</v>
      </c>
      <c r="C77" s="53"/>
      <c r="D77" s="54" t="s">
        <v>209</v>
      </c>
      <c r="E77" s="54"/>
      <c r="F77" s="93"/>
      <c r="G77" s="55" t="s">
        <v>5</v>
      </c>
      <c r="H77" s="17">
        <v>31.4</v>
      </c>
      <c r="I77" s="51">
        <v>0</v>
      </c>
      <c r="J77" s="17">
        <f>H77*(1+I77/100)</f>
        <v>31.4</v>
      </c>
      <c r="K77" s="301"/>
      <c r="L77" s="465">
        <f>J77*K77</f>
        <v>0</v>
      </c>
      <c r="M77" s="70"/>
      <c r="N77" s="71">
        <f>J77*M77</f>
        <v>0</v>
      </c>
      <c r="O77" s="70">
        <v>0.0815</v>
      </c>
      <c r="P77" s="71">
        <f>J77*O77</f>
        <v>2.5591</v>
      </c>
      <c r="Q77" s="142"/>
      <c r="R77" s="142"/>
      <c r="S77" s="142"/>
      <c r="T77" s="142"/>
      <c r="U77" s="142"/>
      <c r="V77" s="142"/>
      <c r="W77" s="142"/>
      <c r="X77" s="142"/>
    </row>
    <row r="78" spans="1:16" s="78" customFormat="1" ht="11.25" outlineLevel="3">
      <c r="A78" s="73"/>
      <c r="B78" s="74"/>
      <c r="C78" s="74"/>
      <c r="D78" s="75" t="s">
        <v>156</v>
      </c>
      <c r="E78" s="75"/>
      <c r="F78" s="94"/>
      <c r="G78" s="74"/>
      <c r="H78" s="18">
        <v>31.4</v>
      </c>
      <c r="I78" s="76"/>
      <c r="J78" s="19"/>
      <c r="K78" s="76"/>
      <c r="L78" s="466"/>
      <c r="M78" s="77"/>
      <c r="N78" s="76"/>
      <c r="O78" s="76"/>
      <c r="P78" s="76"/>
    </row>
    <row r="79" spans="1:24" s="72" customFormat="1" ht="12" outlineLevel="2">
      <c r="A79" s="69">
        <f>A77+1</f>
        <v>22</v>
      </c>
      <c r="B79" s="53" t="s">
        <v>47</v>
      </c>
      <c r="C79" s="53"/>
      <c r="D79" s="54" t="s">
        <v>352</v>
      </c>
      <c r="E79" s="54"/>
      <c r="F79" s="93"/>
      <c r="G79" s="55" t="s">
        <v>5</v>
      </c>
      <c r="H79" s="17">
        <v>68.767</v>
      </c>
      <c r="I79" s="51">
        <v>0</v>
      </c>
      <c r="J79" s="17">
        <f>H79*(1+I79/100)</f>
        <v>68.767</v>
      </c>
      <c r="K79" s="301"/>
      <c r="L79" s="465">
        <f>J79*K79</f>
        <v>0</v>
      </c>
      <c r="M79" s="70"/>
      <c r="N79" s="71">
        <f>J79*M79</f>
        <v>0</v>
      </c>
      <c r="O79" s="70">
        <v>0.117</v>
      </c>
      <c r="P79" s="71">
        <f>J79*O79</f>
        <v>8.045739</v>
      </c>
      <c r="Q79" s="142"/>
      <c r="R79" s="142"/>
      <c r="S79" s="142"/>
      <c r="T79" s="142"/>
      <c r="U79" s="142"/>
      <c r="V79" s="142"/>
      <c r="W79" s="142"/>
      <c r="X79" s="142"/>
    </row>
    <row r="80" spans="1:16" s="78" customFormat="1" ht="11.25" outlineLevel="3">
      <c r="A80" s="73"/>
      <c r="B80" s="74"/>
      <c r="C80" s="74"/>
      <c r="D80" s="75" t="s">
        <v>98</v>
      </c>
      <c r="E80" s="75"/>
      <c r="F80" s="94"/>
      <c r="G80" s="74"/>
      <c r="H80" s="18">
        <v>0</v>
      </c>
      <c r="I80" s="76"/>
      <c r="J80" s="19"/>
      <c r="K80" s="76"/>
      <c r="L80" s="466"/>
      <c r="M80" s="77"/>
      <c r="N80" s="76"/>
      <c r="O80" s="76"/>
      <c r="P80" s="76"/>
    </row>
    <row r="81" spans="1:16" s="78" customFormat="1" ht="11.25" outlineLevel="3">
      <c r="A81" s="73"/>
      <c r="B81" s="74"/>
      <c r="C81" s="74"/>
      <c r="D81" s="75" t="s">
        <v>147</v>
      </c>
      <c r="E81" s="75"/>
      <c r="F81" s="94"/>
      <c r="G81" s="74"/>
      <c r="H81" s="18">
        <v>68.767</v>
      </c>
      <c r="I81" s="76"/>
      <c r="J81" s="19"/>
      <c r="K81" s="76"/>
      <c r="L81" s="466"/>
      <c r="M81" s="77"/>
      <c r="N81" s="76"/>
      <c r="O81" s="76"/>
      <c r="P81" s="76"/>
    </row>
    <row r="82" spans="1:24" s="72" customFormat="1" ht="12" outlineLevel="2">
      <c r="A82" s="69">
        <f>A79+1</f>
        <v>23</v>
      </c>
      <c r="B82" s="53" t="s">
        <v>48</v>
      </c>
      <c r="C82" s="53"/>
      <c r="D82" s="54" t="s">
        <v>351</v>
      </c>
      <c r="E82" s="54"/>
      <c r="F82" s="93"/>
      <c r="G82" s="55" t="s">
        <v>6</v>
      </c>
      <c r="H82" s="17">
        <v>3.556</v>
      </c>
      <c r="I82" s="51">
        <v>0</v>
      </c>
      <c r="J82" s="17">
        <f>H82*(1+I82/100)</f>
        <v>3.556</v>
      </c>
      <c r="K82" s="301"/>
      <c r="L82" s="465">
        <f>J82*K82</f>
        <v>0</v>
      </c>
      <c r="M82" s="70"/>
      <c r="N82" s="71">
        <f>J82*M82</f>
        <v>0</v>
      </c>
      <c r="O82" s="70">
        <v>1.95</v>
      </c>
      <c r="P82" s="71">
        <f>J82*O82</f>
        <v>6.9342</v>
      </c>
      <c r="Q82" s="142"/>
      <c r="R82" s="142"/>
      <c r="S82" s="142"/>
      <c r="T82" s="142"/>
      <c r="U82" s="142"/>
      <c r="V82" s="142"/>
      <c r="W82" s="142"/>
      <c r="X82" s="142"/>
    </row>
    <row r="83" spans="1:16" s="78" customFormat="1" ht="11.25" outlineLevel="3">
      <c r="A83" s="73"/>
      <c r="B83" s="74"/>
      <c r="C83" s="74"/>
      <c r="D83" s="75" t="s">
        <v>100</v>
      </c>
      <c r="E83" s="75"/>
      <c r="F83" s="94"/>
      <c r="G83" s="74"/>
      <c r="H83" s="18">
        <v>1.69092</v>
      </c>
      <c r="I83" s="76"/>
      <c r="J83" s="19"/>
      <c r="K83" s="76"/>
      <c r="L83" s="466"/>
      <c r="M83" s="77"/>
      <c r="N83" s="76"/>
      <c r="O83" s="76"/>
      <c r="P83" s="76"/>
    </row>
    <row r="84" spans="1:16" s="78" customFormat="1" ht="11.25" outlineLevel="3">
      <c r="A84" s="73"/>
      <c r="B84" s="74"/>
      <c r="C84" s="74"/>
      <c r="D84" s="75" t="s">
        <v>427</v>
      </c>
      <c r="E84" s="75"/>
      <c r="F84" s="94"/>
      <c r="G84" s="74"/>
      <c r="H84" s="18">
        <f>1.1*2.2*0.33*2+1.4*0.58*0.33</f>
        <v>1.8651600000000004</v>
      </c>
      <c r="I84" s="76"/>
      <c r="J84" s="19"/>
      <c r="K84" s="76"/>
      <c r="L84" s="466"/>
      <c r="M84" s="77"/>
      <c r="N84" s="76"/>
      <c r="O84" s="76"/>
      <c r="P84" s="76"/>
    </row>
    <row r="85" spans="1:24" s="72" customFormat="1" ht="12" outlineLevel="2">
      <c r="A85" s="69">
        <f>A82+1</f>
        <v>24</v>
      </c>
      <c r="B85" s="53" t="s">
        <v>49</v>
      </c>
      <c r="C85" s="53"/>
      <c r="D85" s="54" t="s">
        <v>353</v>
      </c>
      <c r="E85" s="54"/>
      <c r="F85" s="93"/>
      <c r="G85" s="55" t="s">
        <v>6</v>
      </c>
      <c r="H85" s="17">
        <v>4.878300000000001</v>
      </c>
      <c r="I85" s="51">
        <v>0</v>
      </c>
      <c r="J85" s="17">
        <f>H85*(1+I85/100)</f>
        <v>4.878300000000001</v>
      </c>
      <c r="K85" s="301"/>
      <c r="L85" s="465">
        <f>J85*K85</f>
        <v>0</v>
      </c>
      <c r="M85" s="70"/>
      <c r="N85" s="71">
        <f>J85*M85</f>
        <v>0</v>
      </c>
      <c r="O85" s="70">
        <v>1.175</v>
      </c>
      <c r="P85" s="71">
        <f>J85*O85</f>
        <v>5.732002500000002</v>
      </c>
      <c r="Q85" s="142"/>
      <c r="R85" s="142"/>
      <c r="S85" s="142"/>
      <c r="T85" s="142"/>
      <c r="U85" s="142"/>
      <c r="V85" s="142"/>
      <c r="W85" s="142"/>
      <c r="X85" s="142"/>
    </row>
    <row r="86" spans="1:16" s="78" customFormat="1" ht="11.25" outlineLevel="3">
      <c r="A86" s="73"/>
      <c r="B86" s="74"/>
      <c r="C86" s="74"/>
      <c r="D86" s="75" t="s">
        <v>102</v>
      </c>
      <c r="E86" s="75"/>
      <c r="F86" s="94"/>
      <c r="G86" s="74"/>
      <c r="H86" s="18">
        <v>2.7300000000000004</v>
      </c>
      <c r="I86" s="76"/>
      <c r="J86" s="19"/>
      <c r="K86" s="76"/>
      <c r="L86" s="466"/>
      <c r="M86" s="77"/>
      <c r="N86" s="76"/>
      <c r="O86" s="76"/>
      <c r="P86" s="76"/>
    </row>
    <row r="87" spans="1:16" s="78" customFormat="1" ht="11.25" outlineLevel="3">
      <c r="A87" s="73"/>
      <c r="B87" s="74"/>
      <c r="C87" s="74"/>
      <c r="D87" s="75" t="s">
        <v>101</v>
      </c>
      <c r="E87" s="75"/>
      <c r="F87" s="94"/>
      <c r="G87" s="74"/>
      <c r="H87" s="18">
        <v>2.1483000000000003</v>
      </c>
      <c r="I87" s="76"/>
      <c r="J87" s="19"/>
      <c r="K87" s="76"/>
      <c r="L87" s="466"/>
      <c r="M87" s="77"/>
      <c r="N87" s="76"/>
      <c r="O87" s="76"/>
      <c r="P87" s="76"/>
    </row>
    <row r="88" spans="1:24" s="72" customFormat="1" ht="24" outlineLevel="2">
      <c r="A88" s="69">
        <f>A85+1</f>
        <v>25</v>
      </c>
      <c r="B88" s="53" t="s">
        <v>354</v>
      </c>
      <c r="C88" s="53"/>
      <c r="D88" s="54" t="s">
        <v>356</v>
      </c>
      <c r="E88" s="54"/>
      <c r="F88" s="93"/>
      <c r="G88" s="55" t="s">
        <v>9</v>
      </c>
      <c r="H88" s="17">
        <v>2</v>
      </c>
      <c r="I88" s="51">
        <v>0</v>
      </c>
      <c r="J88" s="17">
        <f>H88*(1+I88/100)</f>
        <v>2</v>
      </c>
      <c r="K88" s="301"/>
      <c r="L88" s="465">
        <f>J88*K88</f>
        <v>0</v>
      </c>
      <c r="M88" s="70">
        <v>0.004</v>
      </c>
      <c r="N88" s="71">
        <f>J88*M88</f>
        <v>0.008</v>
      </c>
      <c r="O88" s="70">
        <v>0.06</v>
      </c>
      <c r="P88" s="71">
        <f>J88*O88</f>
        <v>0.12</v>
      </c>
      <c r="Q88" s="142"/>
      <c r="R88" s="142"/>
      <c r="S88" s="142"/>
      <c r="T88" s="142"/>
      <c r="U88" s="142"/>
      <c r="V88" s="142"/>
      <c r="W88" s="142"/>
      <c r="X88" s="142"/>
    </row>
    <row r="89" spans="1:24" s="72" customFormat="1" ht="24" outlineLevel="2">
      <c r="A89" s="69">
        <f>A88+1</f>
        <v>26</v>
      </c>
      <c r="B89" s="53" t="s">
        <v>355</v>
      </c>
      <c r="C89" s="53"/>
      <c r="D89" s="54" t="s">
        <v>357</v>
      </c>
      <c r="E89" s="54"/>
      <c r="F89" s="93"/>
      <c r="G89" s="55" t="s">
        <v>9</v>
      </c>
      <c r="H89" s="17">
        <v>1</v>
      </c>
      <c r="I89" s="51">
        <v>0</v>
      </c>
      <c r="J89" s="17">
        <f>H89*(1+I89/100)</f>
        <v>1</v>
      </c>
      <c r="K89" s="301"/>
      <c r="L89" s="465">
        <f>J89*K89</f>
        <v>0</v>
      </c>
      <c r="M89" s="70">
        <v>0.004</v>
      </c>
      <c r="N89" s="71">
        <f>J89*M89</f>
        <v>0.004</v>
      </c>
      <c r="O89" s="70">
        <v>0.031</v>
      </c>
      <c r="P89" s="71">
        <f>J89*O89</f>
        <v>0.031</v>
      </c>
      <c r="Q89" s="142"/>
      <c r="R89" s="142"/>
      <c r="S89" s="142"/>
      <c r="T89" s="142"/>
      <c r="U89" s="142"/>
      <c r="V89" s="142"/>
      <c r="W89" s="142"/>
      <c r="X89" s="142"/>
    </row>
    <row r="90" spans="1:24" s="72" customFormat="1" ht="24" outlineLevel="2">
      <c r="A90" s="69">
        <f>A89+1</f>
        <v>27</v>
      </c>
      <c r="B90" s="53" t="s">
        <v>51</v>
      </c>
      <c r="C90" s="53"/>
      <c r="D90" s="54" t="s">
        <v>221</v>
      </c>
      <c r="E90" s="54"/>
      <c r="F90" s="93"/>
      <c r="G90" s="55" t="s">
        <v>1</v>
      </c>
      <c r="H90" s="17">
        <v>2.8</v>
      </c>
      <c r="I90" s="51">
        <v>0</v>
      </c>
      <c r="J90" s="17">
        <f>H90*(1+I90/100)</f>
        <v>2.8</v>
      </c>
      <c r="K90" s="301"/>
      <c r="L90" s="465">
        <f>J90*K90</f>
        <v>0</v>
      </c>
      <c r="M90" s="70"/>
      <c r="N90" s="71">
        <f>J90*M90</f>
        <v>0</v>
      </c>
      <c r="O90" s="70">
        <v>0.065</v>
      </c>
      <c r="P90" s="71">
        <f>J90*O90</f>
        <v>0.182</v>
      </c>
      <c r="Q90" s="142"/>
      <c r="R90" s="142"/>
      <c r="S90" s="142"/>
      <c r="T90" s="142"/>
      <c r="U90" s="142"/>
      <c r="V90" s="142"/>
      <c r="W90" s="142"/>
      <c r="X90" s="142"/>
    </row>
    <row r="91" spans="1:16" s="78" customFormat="1" ht="11.25" outlineLevel="3">
      <c r="A91" s="73"/>
      <c r="B91" s="74"/>
      <c r="C91" s="74"/>
      <c r="D91" s="75" t="s">
        <v>378</v>
      </c>
      <c r="E91" s="75"/>
      <c r="F91" s="94"/>
      <c r="G91" s="74"/>
      <c r="H91" s="18">
        <v>2.8</v>
      </c>
      <c r="I91" s="76"/>
      <c r="J91" s="19"/>
      <c r="K91" s="76"/>
      <c r="L91" s="466"/>
      <c r="M91" s="77"/>
      <c r="N91" s="76"/>
      <c r="O91" s="76"/>
      <c r="P91" s="76"/>
    </row>
    <row r="92" spans="1:24" s="72" customFormat="1" ht="12" outlineLevel="2">
      <c r="A92" s="69">
        <f>A90+1</f>
        <v>28</v>
      </c>
      <c r="B92" s="53" t="s">
        <v>52</v>
      </c>
      <c r="C92" s="53"/>
      <c r="D92" s="54" t="s">
        <v>214</v>
      </c>
      <c r="E92" s="54"/>
      <c r="F92" s="93"/>
      <c r="G92" s="55" t="s">
        <v>1</v>
      </c>
      <c r="H92" s="17">
        <v>13</v>
      </c>
      <c r="I92" s="51">
        <v>0</v>
      </c>
      <c r="J92" s="17">
        <f>H92*(1+I92/100)</f>
        <v>13</v>
      </c>
      <c r="K92" s="301"/>
      <c r="L92" s="465">
        <f>J92*K92</f>
        <v>0</v>
      </c>
      <c r="M92" s="70">
        <v>1E-05</v>
      </c>
      <c r="N92" s="71">
        <f>J92*M92</f>
        <v>0.00013000000000000002</v>
      </c>
      <c r="O92" s="70"/>
      <c r="P92" s="71">
        <f>J92*O92</f>
        <v>0</v>
      </c>
      <c r="Q92" s="142"/>
      <c r="R92" s="142"/>
      <c r="S92" s="142"/>
      <c r="T92" s="142"/>
      <c r="U92" s="142"/>
      <c r="V92" s="142"/>
      <c r="W92" s="142"/>
      <c r="X92" s="142"/>
    </row>
    <row r="93" spans="1:16" s="78" customFormat="1" ht="11.25" outlineLevel="3">
      <c r="A93" s="73"/>
      <c r="B93" s="74"/>
      <c r="C93" s="74"/>
      <c r="D93" s="75" t="s">
        <v>145</v>
      </c>
      <c r="E93" s="75"/>
      <c r="F93" s="94"/>
      <c r="G93" s="74"/>
      <c r="H93" s="18">
        <v>13</v>
      </c>
      <c r="I93" s="76"/>
      <c r="J93" s="19"/>
      <c r="K93" s="76"/>
      <c r="L93" s="466"/>
      <c r="M93" s="77"/>
      <c r="N93" s="76"/>
      <c r="O93" s="76"/>
      <c r="P93" s="76"/>
    </row>
    <row r="94" spans="1:24" s="72" customFormat="1" ht="24" outlineLevel="2">
      <c r="A94" s="69">
        <f>A92+1</f>
        <v>29</v>
      </c>
      <c r="B94" s="53" t="s">
        <v>50</v>
      </c>
      <c r="C94" s="53"/>
      <c r="D94" s="54" t="s">
        <v>218</v>
      </c>
      <c r="E94" s="54"/>
      <c r="F94" s="93"/>
      <c r="G94" s="55" t="s">
        <v>6</v>
      </c>
      <c r="H94" s="17">
        <v>3.2025</v>
      </c>
      <c r="I94" s="51">
        <v>0</v>
      </c>
      <c r="J94" s="17">
        <f>H94*(1+I94/100)</f>
        <v>3.2025</v>
      </c>
      <c r="K94" s="301"/>
      <c r="L94" s="465">
        <f>J94*K94</f>
        <v>0</v>
      </c>
      <c r="M94" s="70"/>
      <c r="N94" s="71">
        <f>J94*M94</f>
        <v>0</v>
      </c>
      <c r="O94" s="70">
        <v>2.2</v>
      </c>
      <c r="P94" s="71">
        <f>J94*O94</f>
        <v>7.0455000000000005</v>
      </c>
      <c r="Q94" s="142"/>
      <c r="R94" s="142"/>
      <c r="S94" s="142"/>
      <c r="T94" s="142"/>
      <c r="U94" s="142"/>
      <c r="V94" s="142"/>
      <c r="W94" s="142"/>
      <c r="X94" s="142"/>
    </row>
    <row r="95" spans="1:16" s="78" customFormat="1" ht="11.25" outlineLevel="3">
      <c r="A95" s="73"/>
      <c r="B95" s="74"/>
      <c r="C95" s="74"/>
      <c r="D95" s="75" t="s">
        <v>67</v>
      </c>
      <c r="E95" s="75"/>
      <c r="F95" s="94"/>
      <c r="G95" s="74"/>
      <c r="H95" s="18">
        <v>3.2025</v>
      </c>
      <c r="I95" s="76"/>
      <c r="J95" s="19"/>
      <c r="K95" s="76"/>
      <c r="L95" s="466"/>
      <c r="M95" s="77"/>
      <c r="N95" s="76"/>
      <c r="O95" s="76"/>
      <c r="P95" s="76"/>
    </row>
    <row r="96" spans="1:24" s="72" customFormat="1" ht="12" outlineLevel="2">
      <c r="A96" s="69">
        <f>A94+1</f>
        <v>30</v>
      </c>
      <c r="B96" s="53" t="s">
        <v>41</v>
      </c>
      <c r="C96" s="53"/>
      <c r="D96" s="54" t="s">
        <v>215</v>
      </c>
      <c r="E96" s="54"/>
      <c r="F96" s="93"/>
      <c r="G96" s="55" t="s">
        <v>5</v>
      </c>
      <c r="H96" s="17">
        <v>3.2</v>
      </c>
      <c r="I96" s="51">
        <v>0</v>
      </c>
      <c r="J96" s="17">
        <f>H96*(1+I96/100)</f>
        <v>3.2</v>
      </c>
      <c r="K96" s="301"/>
      <c r="L96" s="465">
        <f>J96*K96</f>
        <v>0</v>
      </c>
      <c r="M96" s="70"/>
      <c r="N96" s="71">
        <f>J96*M96</f>
        <v>0</v>
      </c>
      <c r="O96" s="70">
        <v>0.003</v>
      </c>
      <c r="P96" s="71">
        <f>J96*O96</f>
        <v>0.009600000000000001</v>
      </c>
      <c r="Q96" s="142"/>
      <c r="R96" s="142"/>
      <c r="S96" s="142"/>
      <c r="T96" s="142"/>
      <c r="U96" s="142"/>
      <c r="V96" s="142"/>
      <c r="W96" s="142"/>
      <c r="X96" s="142"/>
    </row>
    <row r="97" spans="1:16" s="78" customFormat="1" ht="11.25" outlineLevel="3">
      <c r="A97" s="73"/>
      <c r="B97" s="74"/>
      <c r="C97" s="74"/>
      <c r="D97" s="75" t="s">
        <v>29</v>
      </c>
      <c r="E97" s="75"/>
      <c r="F97" s="94"/>
      <c r="G97" s="74"/>
      <c r="H97" s="18">
        <v>3.2</v>
      </c>
      <c r="I97" s="76"/>
      <c r="J97" s="19"/>
      <c r="K97" s="76"/>
      <c r="L97" s="466"/>
      <c r="M97" s="77"/>
      <c r="N97" s="76"/>
      <c r="O97" s="76"/>
      <c r="P97" s="76"/>
    </row>
    <row r="98" spans="1:24" s="72" customFormat="1" ht="24" outlineLevel="2">
      <c r="A98" s="69">
        <f>A96+1</f>
        <v>31</v>
      </c>
      <c r="B98" s="53" t="s">
        <v>320</v>
      </c>
      <c r="C98" s="53"/>
      <c r="D98" s="54" t="s">
        <v>319</v>
      </c>
      <c r="E98" s="54"/>
      <c r="F98" s="93"/>
      <c r="G98" s="55" t="s">
        <v>2</v>
      </c>
      <c r="H98" s="17">
        <v>37.9</v>
      </c>
      <c r="I98" s="51">
        <v>0</v>
      </c>
      <c r="J98" s="17">
        <f aca="true" t="shared" si="0" ref="J98:J102">H98*(1+I98/100)</f>
        <v>37.9</v>
      </c>
      <c r="K98" s="301"/>
      <c r="L98" s="465">
        <f aca="true" t="shared" si="1" ref="L98:L102">J98*K98</f>
        <v>0</v>
      </c>
      <c r="M98" s="70"/>
      <c r="N98" s="71">
        <f aca="true" t="shared" si="2" ref="N98:N102">J98*M98</f>
        <v>0</v>
      </c>
      <c r="O98" s="70"/>
      <c r="P98" s="71">
        <f aca="true" t="shared" si="3" ref="P98:P102">J98*O98</f>
        <v>0</v>
      </c>
      <c r="Q98" s="142"/>
      <c r="R98" s="142"/>
      <c r="S98" s="142"/>
      <c r="T98" s="142"/>
      <c r="U98" s="142"/>
      <c r="V98" s="142"/>
      <c r="W98" s="142"/>
      <c r="X98" s="142"/>
    </row>
    <row r="99" spans="1:24" s="72" customFormat="1" ht="24" outlineLevel="2">
      <c r="A99" s="309">
        <f>A98+1</f>
        <v>32</v>
      </c>
      <c r="B99" s="53" t="s">
        <v>53</v>
      </c>
      <c r="C99" s="53"/>
      <c r="D99" s="54" t="s">
        <v>430</v>
      </c>
      <c r="E99" s="54"/>
      <c r="F99" s="93"/>
      <c r="G99" s="55" t="s">
        <v>2</v>
      </c>
      <c r="H99" s="17">
        <v>37.9</v>
      </c>
      <c r="I99" s="51">
        <v>0</v>
      </c>
      <c r="J99" s="17">
        <f t="shared" si="0"/>
        <v>37.9</v>
      </c>
      <c r="K99" s="301"/>
      <c r="L99" s="465">
        <f t="shared" si="1"/>
        <v>0</v>
      </c>
      <c r="M99" s="70"/>
      <c r="N99" s="71">
        <f t="shared" si="2"/>
        <v>0</v>
      </c>
      <c r="O99" s="70"/>
      <c r="P99" s="71">
        <f t="shared" si="3"/>
        <v>0</v>
      </c>
      <c r="Q99" s="142"/>
      <c r="R99" s="142"/>
      <c r="S99" s="142"/>
      <c r="T99" s="142"/>
      <c r="U99" s="142"/>
      <c r="V99" s="142"/>
      <c r="W99" s="142"/>
      <c r="X99" s="142"/>
    </row>
    <row r="100" spans="1:24" s="72" customFormat="1" ht="24" outlineLevel="2">
      <c r="A100" s="309">
        <f>A99+1</f>
        <v>33</v>
      </c>
      <c r="B100" s="53" t="s">
        <v>431</v>
      </c>
      <c r="C100" s="53"/>
      <c r="D100" s="54" t="s">
        <v>432</v>
      </c>
      <c r="E100" s="54"/>
      <c r="F100" s="93"/>
      <c r="G100" s="55" t="s">
        <v>2</v>
      </c>
      <c r="H100" s="17">
        <v>758</v>
      </c>
      <c r="I100" s="51">
        <v>0</v>
      </c>
      <c r="J100" s="17">
        <f aca="true" t="shared" si="4" ref="J100">H100*(1+I100/100)</f>
        <v>758</v>
      </c>
      <c r="K100" s="301"/>
      <c r="L100" s="465">
        <f aca="true" t="shared" si="5" ref="L100">J100*K100</f>
        <v>0</v>
      </c>
      <c r="M100" s="70"/>
      <c r="N100" s="71">
        <f aca="true" t="shared" si="6" ref="N100">J100*M100</f>
        <v>0</v>
      </c>
      <c r="O100" s="70"/>
      <c r="P100" s="71">
        <f aca="true" t="shared" si="7" ref="P100">J100*O100</f>
        <v>0</v>
      </c>
      <c r="Q100" s="142"/>
      <c r="R100" s="142"/>
      <c r="S100" s="142"/>
      <c r="T100" s="142"/>
      <c r="U100" s="142"/>
      <c r="V100" s="142"/>
      <c r="W100" s="142"/>
      <c r="X100" s="142"/>
    </row>
    <row r="101" spans="1:16" s="78" customFormat="1" ht="11.25" outlineLevel="3">
      <c r="A101" s="73"/>
      <c r="B101" s="74"/>
      <c r="C101" s="74"/>
      <c r="D101" s="75" t="s">
        <v>942</v>
      </c>
      <c r="E101" s="75"/>
      <c r="F101" s="94"/>
      <c r="G101" s="74"/>
      <c r="H101" s="18">
        <v>758</v>
      </c>
      <c r="I101" s="76"/>
      <c r="J101" s="19"/>
      <c r="K101" s="76"/>
      <c r="L101" s="466"/>
      <c r="M101" s="77"/>
      <c r="N101" s="76"/>
      <c r="O101" s="76"/>
      <c r="P101" s="76"/>
    </row>
    <row r="102" spans="1:24" s="72" customFormat="1" ht="12" outlineLevel="2">
      <c r="A102" s="69">
        <f>A100+1</f>
        <v>34</v>
      </c>
      <c r="B102" s="53" t="s">
        <v>429</v>
      </c>
      <c r="C102" s="53"/>
      <c r="D102" s="54" t="s">
        <v>428</v>
      </c>
      <c r="E102" s="54"/>
      <c r="F102" s="93"/>
      <c r="G102" s="55" t="s">
        <v>2</v>
      </c>
      <c r="H102" s="17">
        <v>37.9</v>
      </c>
      <c r="I102" s="51">
        <v>0</v>
      </c>
      <c r="J102" s="17">
        <f t="shared" si="0"/>
        <v>37.9</v>
      </c>
      <c r="K102" s="301"/>
      <c r="L102" s="465">
        <f t="shared" si="1"/>
        <v>0</v>
      </c>
      <c r="M102" s="70"/>
      <c r="N102" s="71">
        <f t="shared" si="2"/>
        <v>0</v>
      </c>
      <c r="O102" s="70"/>
      <c r="P102" s="71">
        <f t="shared" si="3"/>
        <v>0</v>
      </c>
      <c r="Q102" s="142"/>
      <c r="R102" s="142"/>
      <c r="S102" s="142"/>
      <c r="T102" s="142"/>
      <c r="U102" s="142"/>
      <c r="V102" s="142"/>
      <c r="W102" s="142"/>
      <c r="X102" s="142"/>
    </row>
    <row r="103" spans="1:24" s="85" customFormat="1" ht="12.75" customHeight="1" outlineLevel="2">
      <c r="A103" s="79"/>
      <c r="B103" s="80"/>
      <c r="C103" s="80"/>
      <c r="D103" s="81"/>
      <c r="E103" s="81"/>
      <c r="F103" s="81"/>
      <c r="G103" s="80"/>
      <c r="H103" s="27"/>
      <c r="I103" s="82"/>
      <c r="J103" s="27"/>
      <c r="K103" s="82"/>
      <c r="L103" s="467"/>
      <c r="M103" s="84"/>
      <c r="N103" s="82"/>
      <c r="O103" s="82"/>
      <c r="P103" s="82"/>
      <c r="Q103" s="143"/>
      <c r="R103" s="143"/>
      <c r="S103" s="143"/>
      <c r="T103" s="143"/>
      <c r="U103" s="143"/>
      <c r="V103" s="143"/>
      <c r="W103" s="143"/>
      <c r="X103" s="143"/>
    </row>
    <row r="104" spans="1:24" s="68" customFormat="1" ht="16.5" customHeight="1" outlineLevel="1">
      <c r="A104" s="62"/>
      <c r="B104" s="63"/>
      <c r="C104" s="63"/>
      <c r="D104" s="63" t="s">
        <v>379</v>
      </c>
      <c r="E104" s="63"/>
      <c r="F104" s="91"/>
      <c r="G104" s="64"/>
      <c r="H104" s="16"/>
      <c r="I104" s="65"/>
      <c r="J104" s="16"/>
      <c r="K104" s="65"/>
      <c r="L104" s="464">
        <f>SUBTOTAL(9,L105:L112)</f>
        <v>0</v>
      </c>
      <c r="M104" s="66"/>
      <c r="N104" s="67">
        <f>SUBTOTAL(9,N105:N112)</f>
        <v>0.24088</v>
      </c>
      <c r="O104" s="65"/>
      <c r="P104" s="67">
        <f>SUBTOTAL(9,P105:P112)</f>
        <v>0</v>
      </c>
      <c r="Q104" s="141"/>
      <c r="R104" s="141"/>
      <c r="S104" s="141"/>
      <c r="T104" s="141"/>
      <c r="U104" s="141"/>
      <c r="V104" s="141"/>
      <c r="W104" s="141"/>
      <c r="X104" s="141"/>
    </row>
    <row r="105" spans="1:24" s="72" customFormat="1" ht="24" outlineLevel="2">
      <c r="A105" s="69">
        <f>A102+1</f>
        <v>35</v>
      </c>
      <c r="B105" s="53" t="s">
        <v>382</v>
      </c>
      <c r="C105" s="53"/>
      <c r="D105" s="54" t="s">
        <v>380</v>
      </c>
      <c r="E105" s="54" t="s">
        <v>394</v>
      </c>
      <c r="F105" s="93"/>
      <c r="G105" s="55" t="s">
        <v>1</v>
      </c>
      <c r="H105" s="17">
        <v>8</v>
      </c>
      <c r="I105" s="51">
        <v>0</v>
      </c>
      <c r="J105" s="17">
        <f>H105*(1+I105/100)</f>
        <v>8</v>
      </c>
      <c r="K105" s="301"/>
      <c r="L105" s="465">
        <f>J105*K105</f>
        <v>0</v>
      </c>
      <c r="M105" s="70">
        <v>0.02363</v>
      </c>
      <c r="N105" s="71">
        <f>J105*M105</f>
        <v>0.18904</v>
      </c>
      <c r="O105" s="70"/>
      <c r="P105" s="71">
        <f>J105*O105</f>
        <v>0</v>
      </c>
      <c r="Q105" s="142"/>
      <c r="R105" s="142"/>
      <c r="S105" s="142"/>
      <c r="T105" s="142"/>
      <c r="U105" s="142"/>
      <c r="V105" s="142"/>
      <c r="W105" s="142"/>
      <c r="X105" s="142"/>
    </row>
    <row r="106" spans="1:16" s="78" customFormat="1" ht="11.25" outlineLevel="3">
      <c r="A106" s="73"/>
      <c r="B106" s="74"/>
      <c r="C106" s="74"/>
      <c r="D106" s="75" t="s">
        <v>384</v>
      </c>
      <c r="E106" s="75"/>
      <c r="F106" s="94"/>
      <c r="G106" s="74"/>
      <c r="H106" s="18">
        <v>0</v>
      </c>
      <c r="I106" s="76"/>
      <c r="J106" s="19"/>
      <c r="K106" s="76"/>
      <c r="L106" s="466"/>
      <c r="M106" s="77"/>
      <c r="N106" s="76"/>
      <c r="O106" s="76"/>
      <c r="P106" s="76"/>
    </row>
    <row r="107" spans="1:16" s="78" customFormat="1" ht="11.25" outlineLevel="3">
      <c r="A107" s="73"/>
      <c r="B107" s="74"/>
      <c r="C107" s="74"/>
      <c r="D107" s="75" t="s">
        <v>385</v>
      </c>
      <c r="E107" s="75"/>
      <c r="F107" s="94"/>
      <c r="G107" s="74"/>
      <c r="H107" s="18">
        <v>0</v>
      </c>
      <c r="I107" s="76"/>
      <c r="J107" s="19"/>
      <c r="K107" s="76"/>
      <c r="L107" s="466"/>
      <c r="M107" s="77"/>
      <c r="N107" s="76"/>
      <c r="O107" s="76"/>
      <c r="P107" s="76"/>
    </row>
    <row r="108" spans="1:16" s="78" customFormat="1" ht="11.25" outlineLevel="3">
      <c r="A108" s="73"/>
      <c r="B108" s="74"/>
      <c r="C108" s="74"/>
      <c r="D108" s="75" t="s">
        <v>386</v>
      </c>
      <c r="E108" s="75"/>
      <c r="F108" s="94"/>
      <c r="G108" s="74"/>
      <c r="H108" s="18">
        <v>8</v>
      </c>
      <c r="I108" s="76"/>
      <c r="J108" s="19"/>
      <c r="K108" s="76"/>
      <c r="L108" s="466"/>
      <c r="M108" s="77"/>
      <c r="N108" s="76"/>
      <c r="O108" s="76"/>
      <c r="P108" s="76"/>
    </row>
    <row r="109" spans="1:24" s="72" customFormat="1" ht="24" outlineLevel="2">
      <c r="A109" s="69">
        <f>A105+1</f>
        <v>36</v>
      </c>
      <c r="B109" s="53" t="s">
        <v>383</v>
      </c>
      <c r="C109" s="53"/>
      <c r="D109" s="54" t="s">
        <v>381</v>
      </c>
      <c r="E109" s="54" t="s">
        <v>394</v>
      </c>
      <c r="F109" s="93"/>
      <c r="G109" s="55" t="s">
        <v>1</v>
      </c>
      <c r="H109" s="17">
        <v>12</v>
      </c>
      <c r="I109" s="51">
        <v>0</v>
      </c>
      <c r="J109" s="17">
        <f>H109*(1+I109/100)</f>
        <v>12</v>
      </c>
      <c r="K109" s="301"/>
      <c r="L109" s="465">
        <f>J109*K109</f>
        <v>0</v>
      </c>
      <c r="M109" s="70">
        <v>0.00432</v>
      </c>
      <c r="N109" s="71">
        <f>J109*M109</f>
        <v>0.05184</v>
      </c>
      <c r="O109" s="70"/>
      <c r="P109" s="71">
        <f>J109*O109</f>
        <v>0</v>
      </c>
      <c r="Q109" s="142"/>
      <c r="R109" s="142"/>
      <c r="S109" s="142"/>
      <c r="T109" s="142"/>
      <c r="U109" s="142"/>
      <c r="V109" s="142"/>
      <c r="W109" s="142"/>
      <c r="X109" s="142"/>
    </row>
    <row r="110" spans="1:16" s="78" customFormat="1" ht="11.25" outlineLevel="3">
      <c r="A110" s="73"/>
      <c r="B110" s="74"/>
      <c r="C110" s="74"/>
      <c r="D110" s="75" t="s">
        <v>387</v>
      </c>
      <c r="E110" s="75"/>
      <c r="F110" s="94"/>
      <c r="G110" s="74"/>
      <c r="H110" s="18">
        <v>0</v>
      </c>
      <c r="I110" s="76"/>
      <c r="J110" s="19"/>
      <c r="K110" s="76"/>
      <c r="L110" s="466"/>
      <c r="M110" s="77"/>
      <c r="N110" s="76"/>
      <c r="O110" s="76"/>
      <c r="P110" s="76"/>
    </row>
    <row r="111" spans="1:16" s="78" customFormat="1" ht="11.25" outlineLevel="3">
      <c r="A111" s="73"/>
      <c r="B111" s="74"/>
      <c r="C111" s="74"/>
      <c r="D111" s="75" t="s">
        <v>388</v>
      </c>
      <c r="E111" s="75"/>
      <c r="F111" s="94"/>
      <c r="G111" s="74"/>
      <c r="H111" s="18">
        <v>220</v>
      </c>
      <c r="I111" s="76"/>
      <c r="J111" s="19"/>
      <c r="K111" s="76"/>
      <c r="L111" s="466"/>
      <c r="M111" s="77"/>
      <c r="N111" s="76"/>
      <c r="O111" s="76"/>
      <c r="P111" s="76"/>
    </row>
    <row r="112" spans="1:24" s="85" customFormat="1" ht="12.75" customHeight="1" outlineLevel="2">
      <c r="A112" s="79"/>
      <c r="B112" s="80"/>
      <c r="C112" s="80"/>
      <c r="D112" s="81"/>
      <c r="E112" s="81"/>
      <c r="F112" s="81"/>
      <c r="G112" s="80"/>
      <c r="H112" s="27"/>
      <c r="I112" s="82"/>
      <c r="J112" s="27"/>
      <c r="K112" s="82"/>
      <c r="L112" s="467"/>
      <c r="M112" s="84"/>
      <c r="N112" s="82"/>
      <c r="O112" s="82"/>
      <c r="P112" s="82"/>
      <c r="Q112" s="143"/>
      <c r="R112" s="143"/>
      <c r="S112" s="143"/>
      <c r="T112" s="143"/>
      <c r="U112" s="143"/>
      <c r="V112" s="143"/>
      <c r="W112" s="143"/>
      <c r="X112" s="143"/>
    </row>
    <row r="113" spans="1:24" s="68" customFormat="1" ht="16.5" customHeight="1" outlineLevel="1">
      <c r="A113" s="62"/>
      <c r="B113" s="63"/>
      <c r="C113" s="63"/>
      <c r="D113" s="63" t="s">
        <v>295</v>
      </c>
      <c r="E113" s="63"/>
      <c r="F113" s="91"/>
      <c r="G113" s="64"/>
      <c r="H113" s="16"/>
      <c r="I113" s="65"/>
      <c r="J113" s="16"/>
      <c r="K113" s="65"/>
      <c r="L113" s="464">
        <f>SUBTOTAL(9,L114:L133)</f>
        <v>0</v>
      </c>
      <c r="M113" s="66"/>
      <c r="N113" s="67">
        <f>SUBTOTAL(9,N114:N133)</f>
        <v>1.7607877600000001</v>
      </c>
      <c r="O113" s="65"/>
      <c r="P113" s="67">
        <f>SUBTOTAL(9,P114:P133)</f>
        <v>2.2326282500000003</v>
      </c>
      <c r="Q113" s="141"/>
      <c r="R113" s="141"/>
      <c r="S113" s="141"/>
      <c r="T113" s="141"/>
      <c r="U113" s="141"/>
      <c r="V113" s="141"/>
      <c r="W113" s="141"/>
      <c r="X113" s="141"/>
    </row>
    <row r="114" spans="1:24" s="72" customFormat="1" ht="36" outlineLevel="2">
      <c r="A114" s="69">
        <f>A109+1</f>
        <v>37</v>
      </c>
      <c r="B114" s="53" t="s">
        <v>359</v>
      </c>
      <c r="C114" s="53"/>
      <c r="D114" s="54" t="s">
        <v>433</v>
      </c>
      <c r="E114" s="54" t="s">
        <v>358</v>
      </c>
      <c r="F114" s="93"/>
      <c r="G114" s="55" t="s">
        <v>8</v>
      </c>
      <c r="H114" s="17">
        <v>1</v>
      </c>
      <c r="I114" s="51"/>
      <c r="J114" s="17">
        <f>H114*(1+I114/100)</f>
        <v>1</v>
      </c>
      <c r="K114" s="301"/>
      <c r="L114" s="465">
        <f>J114*K114</f>
        <v>0</v>
      </c>
      <c r="M114" s="70"/>
      <c r="N114" s="71">
        <f>J114*M114</f>
        <v>0</v>
      </c>
      <c r="O114" s="70"/>
      <c r="P114" s="71">
        <f>J114*O114</f>
        <v>0</v>
      </c>
      <c r="Q114" s="142"/>
      <c r="R114" s="142"/>
      <c r="S114" s="142"/>
      <c r="T114" s="142"/>
      <c r="U114" s="142"/>
      <c r="V114" s="142"/>
      <c r="W114" s="142"/>
      <c r="X114" s="142"/>
    </row>
    <row r="115" spans="1:24" s="72" customFormat="1" ht="36" outlineLevel="2">
      <c r="A115" s="69">
        <f>A114+1</f>
        <v>38</v>
      </c>
      <c r="B115" s="53" t="s">
        <v>360</v>
      </c>
      <c r="C115" s="53"/>
      <c r="D115" s="54" t="s">
        <v>434</v>
      </c>
      <c r="E115" s="54" t="s">
        <v>358</v>
      </c>
      <c r="F115" s="93"/>
      <c r="G115" s="55" t="s">
        <v>8</v>
      </c>
      <c r="H115" s="17">
        <v>4</v>
      </c>
      <c r="I115" s="51"/>
      <c r="J115" s="17">
        <f>H115*(1+I115/100)</f>
        <v>4</v>
      </c>
      <c r="K115" s="301"/>
      <c r="L115" s="465">
        <f>J115*K115</f>
        <v>0</v>
      </c>
      <c r="M115" s="70"/>
      <c r="N115" s="71">
        <f>J115*M115</f>
        <v>0</v>
      </c>
      <c r="O115" s="70"/>
      <c r="P115" s="71">
        <f>J115*O115</f>
        <v>0</v>
      </c>
      <c r="Q115" s="142"/>
      <c r="R115" s="142"/>
      <c r="S115" s="142"/>
      <c r="T115" s="142"/>
      <c r="U115" s="142"/>
      <c r="V115" s="142"/>
      <c r="W115" s="142"/>
      <c r="X115" s="142"/>
    </row>
    <row r="116" spans="1:24" s="72" customFormat="1" ht="36" outlineLevel="2">
      <c r="A116" s="309">
        <f aca="true" t="shared" si="8" ref="A116:A117">A115+1</f>
        <v>39</v>
      </c>
      <c r="B116" s="53" t="s">
        <v>361</v>
      </c>
      <c r="C116" s="53"/>
      <c r="D116" s="54" t="s">
        <v>435</v>
      </c>
      <c r="E116" s="54" t="s">
        <v>358</v>
      </c>
      <c r="F116" s="93"/>
      <c r="G116" s="55" t="s">
        <v>9</v>
      </c>
      <c r="H116" s="17">
        <v>1</v>
      </c>
      <c r="I116" s="51"/>
      <c r="J116" s="17">
        <f>H116*(1+I116/100)</f>
        <v>1</v>
      </c>
      <c r="K116" s="301"/>
      <c r="L116" s="465">
        <f>J116*K116</f>
        <v>0</v>
      </c>
      <c r="M116" s="70"/>
      <c r="N116" s="71">
        <f>J116*M116</f>
        <v>0</v>
      </c>
      <c r="O116" s="70"/>
      <c r="P116" s="71">
        <f>J116*O116</f>
        <v>0</v>
      </c>
      <c r="Q116" s="142"/>
      <c r="R116" s="142"/>
      <c r="S116" s="142"/>
      <c r="T116" s="142"/>
      <c r="U116" s="142"/>
      <c r="V116" s="142"/>
      <c r="W116" s="142"/>
      <c r="X116" s="142"/>
    </row>
    <row r="117" spans="1:24" s="72" customFormat="1" ht="60" outlineLevel="2">
      <c r="A117" s="309">
        <f t="shared" si="8"/>
        <v>40</v>
      </c>
      <c r="B117" s="53" t="s">
        <v>362</v>
      </c>
      <c r="C117" s="53"/>
      <c r="D117" s="54" t="s">
        <v>436</v>
      </c>
      <c r="E117" s="54" t="s">
        <v>369</v>
      </c>
      <c r="F117" s="93"/>
      <c r="G117" s="55" t="s">
        <v>5</v>
      </c>
      <c r="H117" s="17">
        <v>11.7</v>
      </c>
      <c r="I117" s="51"/>
      <c r="J117" s="17">
        <f>H117*(1+I117/100)</f>
        <v>11.7</v>
      </c>
      <c r="K117" s="301"/>
      <c r="L117" s="465">
        <f>J117*K117</f>
        <v>0</v>
      </c>
      <c r="M117" s="70"/>
      <c r="N117" s="71">
        <f>J117*M117</f>
        <v>0</v>
      </c>
      <c r="O117" s="70"/>
      <c r="P117" s="71">
        <f>J117*O117</f>
        <v>0</v>
      </c>
      <c r="Q117" s="142"/>
      <c r="R117" s="142"/>
      <c r="S117" s="142"/>
      <c r="T117" s="142"/>
      <c r="U117" s="142"/>
      <c r="V117" s="142"/>
      <c r="W117" s="142"/>
      <c r="X117" s="142"/>
    </row>
    <row r="118" spans="1:16" s="78" customFormat="1" ht="12" outlineLevel="3">
      <c r="A118" s="73"/>
      <c r="B118" s="74"/>
      <c r="C118" s="74"/>
      <c r="D118" s="75" t="s">
        <v>719</v>
      </c>
      <c r="E118" s="54"/>
      <c r="F118" s="94"/>
      <c r="G118" s="74"/>
      <c r="H118" s="18">
        <f>3.25*3.6</f>
        <v>11.700000000000001</v>
      </c>
      <c r="I118" s="76"/>
      <c r="J118" s="19"/>
      <c r="K118" s="76"/>
      <c r="L118" s="466"/>
      <c r="M118" s="77"/>
      <c r="N118" s="76"/>
      <c r="O118" s="76"/>
      <c r="P118" s="76"/>
    </row>
    <row r="119" spans="1:24" s="72" customFormat="1" ht="48" outlineLevel="2">
      <c r="A119" s="69">
        <f>A117+1</f>
        <v>41</v>
      </c>
      <c r="B119" s="53" t="s">
        <v>363</v>
      </c>
      <c r="C119" s="53"/>
      <c r="D119" s="54" t="s">
        <v>437</v>
      </c>
      <c r="E119" s="54" t="s">
        <v>358</v>
      </c>
      <c r="F119" s="93"/>
      <c r="G119" s="55" t="s">
        <v>8</v>
      </c>
      <c r="H119" s="17">
        <v>1</v>
      </c>
      <c r="I119" s="51"/>
      <c r="J119" s="17">
        <f aca="true" t="shared" si="9" ref="J119:J125">H119*(1+I119/100)</f>
        <v>1</v>
      </c>
      <c r="K119" s="301"/>
      <c r="L119" s="465">
        <f aca="true" t="shared" si="10" ref="L119:L125">J119*K119</f>
        <v>0</v>
      </c>
      <c r="M119" s="70"/>
      <c r="N119" s="71">
        <f aca="true" t="shared" si="11" ref="N119:N125">J119*M119</f>
        <v>0</v>
      </c>
      <c r="O119" s="70"/>
      <c r="P119" s="71">
        <f aca="true" t="shared" si="12" ref="P119:P125">J119*O119</f>
        <v>0</v>
      </c>
      <c r="Q119" s="142"/>
      <c r="R119" s="142"/>
      <c r="S119" s="142"/>
      <c r="T119" s="142"/>
      <c r="U119" s="142"/>
      <c r="V119" s="142"/>
      <c r="W119" s="142"/>
      <c r="X119" s="142"/>
    </row>
    <row r="120" spans="1:24" s="72" customFormat="1" ht="36" outlineLevel="2">
      <c r="A120" s="69">
        <f>A119+1</f>
        <v>42</v>
      </c>
      <c r="B120" s="53" t="s">
        <v>364</v>
      </c>
      <c r="C120" s="53"/>
      <c r="D120" s="54" t="s">
        <v>438</v>
      </c>
      <c r="E120" s="54" t="s">
        <v>358</v>
      </c>
      <c r="F120" s="93"/>
      <c r="G120" s="55" t="s">
        <v>9</v>
      </c>
      <c r="H120" s="17">
        <v>4</v>
      </c>
      <c r="I120" s="51"/>
      <c r="J120" s="17">
        <f t="shared" si="9"/>
        <v>4</v>
      </c>
      <c r="K120" s="301"/>
      <c r="L120" s="465">
        <f t="shared" si="10"/>
        <v>0</v>
      </c>
      <c r="M120" s="70"/>
      <c r="N120" s="71">
        <f t="shared" si="11"/>
        <v>0</v>
      </c>
      <c r="O120" s="70"/>
      <c r="P120" s="71">
        <f t="shared" si="12"/>
        <v>0</v>
      </c>
      <c r="Q120" s="142"/>
      <c r="R120" s="142"/>
      <c r="S120" s="142"/>
      <c r="T120" s="142"/>
      <c r="U120" s="142"/>
      <c r="V120" s="142"/>
      <c r="W120" s="142"/>
      <c r="X120" s="142"/>
    </row>
    <row r="121" spans="1:24" s="72" customFormat="1" ht="24" outlineLevel="2">
      <c r="A121" s="309">
        <f aca="true" t="shared" si="13" ref="A121:A125">A120+1</f>
        <v>43</v>
      </c>
      <c r="B121" s="53" t="s">
        <v>365</v>
      </c>
      <c r="C121" s="53"/>
      <c r="D121" s="54" t="s">
        <v>370</v>
      </c>
      <c r="E121" s="54" t="s">
        <v>358</v>
      </c>
      <c r="F121" s="93"/>
      <c r="G121" s="55" t="s">
        <v>9</v>
      </c>
      <c r="H121" s="17">
        <v>4</v>
      </c>
      <c r="I121" s="51"/>
      <c r="J121" s="17">
        <f t="shared" si="9"/>
        <v>4</v>
      </c>
      <c r="K121" s="301"/>
      <c r="L121" s="465">
        <f t="shared" si="10"/>
        <v>0</v>
      </c>
      <c r="M121" s="70"/>
      <c r="N121" s="71">
        <f t="shared" si="11"/>
        <v>0</v>
      </c>
      <c r="O121" s="70"/>
      <c r="P121" s="71">
        <f t="shared" si="12"/>
        <v>0</v>
      </c>
      <c r="Q121" s="142"/>
      <c r="R121" s="142"/>
      <c r="S121" s="142"/>
      <c r="T121" s="142"/>
      <c r="U121" s="142"/>
      <c r="V121" s="142"/>
      <c r="W121" s="142"/>
      <c r="X121" s="142"/>
    </row>
    <row r="122" spans="1:24" s="72" customFormat="1" ht="24" outlineLevel="2">
      <c r="A122" s="309">
        <f t="shared" si="13"/>
        <v>44</v>
      </c>
      <c r="B122" s="53" t="s">
        <v>366</v>
      </c>
      <c r="C122" s="53"/>
      <c r="D122" s="54" t="s">
        <v>439</v>
      </c>
      <c r="E122" s="54" t="s">
        <v>358</v>
      </c>
      <c r="F122" s="93"/>
      <c r="G122" s="55" t="s">
        <v>8</v>
      </c>
      <c r="H122" s="17">
        <v>1</v>
      </c>
      <c r="I122" s="51"/>
      <c r="J122" s="17">
        <f t="shared" si="9"/>
        <v>1</v>
      </c>
      <c r="K122" s="301"/>
      <c r="L122" s="465">
        <f t="shared" si="10"/>
        <v>0</v>
      </c>
      <c r="M122" s="70"/>
      <c r="N122" s="71">
        <f t="shared" si="11"/>
        <v>0</v>
      </c>
      <c r="O122" s="70"/>
      <c r="P122" s="71">
        <f t="shared" si="12"/>
        <v>0</v>
      </c>
      <c r="Q122" s="142"/>
      <c r="R122" s="142"/>
      <c r="S122" s="142"/>
      <c r="T122" s="142"/>
      <c r="U122" s="142"/>
      <c r="V122" s="142"/>
      <c r="W122" s="142"/>
      <c r="X122" s="142"/>
    </row>
    <row r="123" spans="1:24" s="72" customFormat="1" ht="36" outlineLevel="2">
      <c r="A123" s="309">
        <f t="shared" si="13"/>
        <v>45</v>
      </c>
      <c r="B123" s="53" t="s">
        <v>367</v>
      </c>
      <c r="C123" s="53"/>
      <c r="D123" s="54" t="s">
        <v>440</v>
      </c>
      <c r="E123" s="54" t="s">
        <v>358</v>
      </c>
      <c r="F123" s="93"/>
      <c r="G123" s="55" t="s">
        <v>8</v>
      </c>
      <c r="H123" s="17">
        <v>1</v>
      </c>
      <c r="I123" s="51"/>
      <c r="J123" s="17">
        <f t="shared" si="9"/>
        <v>1</v>
      </c>
      <c r="K123" s="301"/>
      <c r="L123" s="465">
        <f t="shared" si="10"/>
        <v>0</v>
      </c>
      <c r="M123" s="70"/>
      <c r="N123" s="71">
        <f t="shared" si="11"/>
        <v>0</v>
      </c>
      <c r="O123" s="70"/>
      <c r="P123" s="71">
        <f t="shared" si="12"/>
        <v>0</v>
      </c>
      <c r="Q123" s="142"/>
      <c r="R123" s="142"/>
      <c r="S123" s="142"/>
      <c r="T123" s="142"/>
      <c r="U123" s="142"/>
      <c r="V123" s="142"/>
      <c r="W123" s="142"/>
      <c r="X123" s="142"/>
    </row>
    <row r="124" spans="1:24" s="72" customFormat="1" ht="24" outlineLevel="2">
      <c r="A124" s="309">
        <f t="shared" si="13"/>
        <v>46</v>
      </c>
      <c r="B124" s="53" t="s">
        <v>368</v>
      </c>
      <c r="C124" s="53"/>
      <c r="D124" s="54" t="s">
        <v>441</v>
      </c>
      <c r="E124" s="54" t="s">
        <v>371</v>
      </c>
      <c r="F124" s="93"/>
      <c r="G124" s="55" t="s">
        <v>9</v>
      </c>
      <c r="H124" s="17">
        <v>1</v>
      </c>
      <c r="I124" s="51"/>
      <c r="J124" s="17">
        <f t="shared" si="9"/>
        <v>1</v>
      </c>
      <c r="K124" s="301"/>
      <c r="L124" s="465">
        <f t="shared" si="10"/>
        <v>0</v>
      </c>
      <c r="M124" s="70"/>
      <c r="N124" s="71">
        <f t="shared" si="11"/>
        <v>0</v>
      </c>
      <c r="O124" s="70"/>
      <c r="P124" s="71">
        <f t="shared" si="12"/>
        <v>0</v>
      </c>
      <c r="Q124" s="142"/>
      <c r="R124" s="142"/>
      <c r="S124" s="142"/>
      <c r="T124" s="142"/>
      <c r="U124" s="142"/>
      <c r="V124" s="142"/>
      <c r="W124" s="142"/>
      <c r="X124" s="142"/>
    </row>
    <row r="125" spans="1:24" s="72" customFormat="1" ht="48" outlineLevel="2">
      <c r="A125" s="309">
        <f t="shared" si="13"/>
        <v>47</v>
      </c>
      <c r="B125" s="53" t="s">
        <v>718</v>
      </c>
      <c r="C125" s="53" t="s">
        <v>404</v>
      </c>
      <c r="D125" s="54" t="s">
        <v>712</v>
      </c>
      <c r="E125" s="54" t="s">
        <v>324</v>
      </c>
      <c r="F125" s="93"/>
      <c r="G125" s="55" t="s">
        <v>5</v>
      </c>
      <c r="H125" s="17">
        <v>18.308</v>
      </c>
      <c r="I125" s="51">
        <v>0</v>
      </c>
      <c r="J125" s="17">
        <f t="shared" si="9"/>
        <v>18.308</v>
      </c>
      <c r="K125" s="301"/>
      <c r="L125" s="465">
        <f t="shared" si="10"/>
        <v>0</v>
      </c>
      <c r="M125" s="70">
        <v>0.02504</v>
      </c>
      <c r="N125" s="71">
        <f t="shared" si="11"/>
        <v>0.45843232</v>
      </c>
      <c r="O125" s="70"/>
      <c r="P125" s="71">
        <f t="shared" si="12"/>
        <v>0</v>
      </c>
      <c r="Q125" s="142"/>
      <c r="R125" s="142"/>
      <c r="S125" s="142"/>
      <c r="T125" s="142"/>
      <c r="U125" s="142"/>
      <c r="V125" s="142"/>
      <c r="W125" s="142"/>
      <c r="X125" s="142"/>
    </row>
    <row r="126" spans="1:16" s="78" customFormat="1" ht="11.25" outlineLevel="3">
      <c r="A126" s="73"/>
      <c r="B126" s="74"/>
      <c r="C126" s="74"/>
      <c r="D126" s="75" t="s">
        <v>325</v>
      </c>
      <c r="E126" s="75"/>
      <c r="F126" s="94"/>
      <c r="G126" s="74"/>
      <c r="H126" s="18">
        <f>(0.41*2)*4.15+0.6*2*2.15+1.45*2*4.25</f>
        <v>18.308</v>
      </c>
      <c r="I126" s="76"/>
      <c r="J126" s="19"/>
      <c r="K126" s="76"/>
      <c r="L126" s="466"/>
      <c r="M126" s="77"/>
      <c r="N126" s="76"/>
      <c r="O126" s="76"/>
      <c r="P126" s="76"/>
    </row>
    <row r="127" spans="1:24" s="72" customFormat="1" ht="48" outlineLevel="2">
      <c r="A127" s="69">
        <f>A125+1</f>
        <v>48</v>
      </c>
      <c r="B127" s="53" t="s">
        <v>718</v>
      </c>
      <c r="C127" s="53" t="s">
        <v>404</v>
      </c>
      <c r="D127" s="54" t="s">
        <v>712</v>
      </c>
      <c r="E127" s="54" t="s">
        <v>323</v>
      </c>
      <c r="F127" s="93"/>
      <c r="G127" s="55" t="s">
        <v>5</v>
      </c>
      <c r="H127" s="17">
        <v>52.011</v>
      </c>
      <c r="I127" s="51">
        <v>0</v>
      </c>
      <c r="J127" s="17">
        <f>H127*(1+I127/100)</f>
        <v>52.011</v>
      </c>
      <c r="K127" s="301"/>
      <c r="L127" s="465">
        <f>J127*K127</f>
        <v>0</v>
      </c>
      <c r="M127" s="70">
        <v>0.02504</v>
      </c>
      <c r="N127" s="71">
        <f>J127*M127</f>
        <v>1.3023554400000001</v>
      </c>
      <c r="O127" s="70"/>
      <c r="P127" s="71">
        <f>J127*O127</f>
        <v>0</v>
      </c>
      <c r="Q127" s="142"/>
      <c r="R127" s="142"/>
      <c r="S127" s="142"/>
      <c r="T127" s="142"/>
      <c r="U127" s="142"/>
      <c r="V127" s="142"/>
      <c r="W127" s="142"/>
      <c r="X127" s="142"/>
    </row>
    <row r="128" spans="1:16" s="78" customFormat="1" ht="11.25" outlineLevel="3">
      <c r="A128" s="73"/>
      <c r="B128" s="74"/>
      <c r="C128" s="74"/>
      <c r="D128" s="75" t="s">
        <v>714</v>
      </c>
      <c r="E128" s="75"/>
      <c r="F128" s="94"/>
      <c r="G128" s="74"/>
      <c r="H128" s="18">
        <f>(24.9+1.02)*4.15/2-0.9*1.97</f>
        <v>52.010999999999996</v>
      </c>
      <c r="I128" s="76"/>
      <c r="J128" s="19"/>
      <c r="K128" s="76"/>
      <c r="L128" s="466"/>
      <c r="M128" s="77"/>
      <c r="N128" s="76"/>
      <c r="O128" s="76"/>
      <c r="P128" s="76"/>
    </row>
    <row r="129" spans="1:24" s="40" customFormat="1" ht="48" outlineLevel="2">
      <c r="A129" s="41">
        <f>A127+1</f>
        <v>49</v>
      </c>
      <c r="B129" s="42" t="s">
        <v>248</v>
      </c>
      <c r="C129" s="42" t="s">
        <v>248</v>
      </c>
      <c r="D129" s="47" t="s">
        <v>442</v>
      </c>
      <c r="E129" s="47" t="s">
        <v>374</v>
      </c>
      <c r="F129" s="97"/>
      <c r="G129" s="44" t="s">
        <v>9</v>
      </c>
      <c r="H129" s="17">
        <v>1</v>
      </c>
      <c r="I129" s="44"/>
      <c r="J129" s="17">
        <f aca="true" t="shared" si="14" ref="J129">H129*(1+I129/100)</f>
        <v>1</v>
      </c>
      <c r="K129" s="301"/>
      <c r="L129" s="465">
        <f>J129*K129</f>
        <v>0</v>
      </c>
      <c r="M129" s="70"/>
      <c r="N129" s="71">
        <f>J129*M129</f>
        <v>0</v>
      </c>
      <c r="O129" s="70"/>
      <c r="P129" s="71">
        <f>J129*O129</f>
        <v>0</v>
      </c>
      <c r="Q129" s="140"/>
      <c r="R129" s="140"/>
      <c r="S129" s="140"/>
      <c r="T129" s="140"/>
      <c r="U129" s="140"/>
      <c r="V129" s="140"/>
      <c r="W129" s="140"/>
      <c r="X129" s="140"/>
    </row>
    <row r="130" spans="1:24" s="72" customFormat="1" ht="36" outlineLevel="2">
      <c r="A130" s="69">
        <f>A129+1</f>
        <v>50</v>
      </c>
      <c r="B130" s="53" t="s">
        <v>717</v>
      </c>
      <c r="C130" s="53"/>
      <c r="D130" s="54" t="s">
        <v>716</v>
      </c>
      <c r="E130" s="54"/>
      <c r="F130" s="93"/>
      <c r="G130" s="55" t="s">
        <v>5</v>
      </c>
      <c r="H130" s="17">
        <v>70.319</v>
      </c>
      <c r="I130" s="51">
        <v>0</v>
      </c>
      <c r="J130" s="17">
        <f>H130*(1+I130/100)</f>
        <v>70.319</v>
      </c>
      <c r="K130" s="301"/>
      <c r="L130" s="465">
        <f>J130*K130</f>
        <v>0</v>
      </c>
      <c r="M130" s="70"/>
      <c r="N130" s="71">
        <f>J130*M130</f>
        <v>0</v>
      </c>
      <c r="O130" s="70">
        <v>0.03175</v>
      </c>
      <c r="P130" s="71">
        <f>J130*O130</f>
        <v>2.2326282500000003</v>
      </c>
      <c r="Q130" s="142"/>
      <c r="R130" s="142"/>
      <c r="S130" s="142"/>
      <c r="T130" s="142"/>
      <c r="U130" s="142"/>
      <c r="V130" s="142"/>
      <c r="W130" s="142"/>
      <c r="X130" s="142"/>
    </row>
    <row r="131" spans="1:16" s="78" customFormat="1" ht="11.25" outlineLevel="3">
      <c r="A131" s="73"/>
      <c r="B131" s="74"/>
      <c r="C131" s="74"/>
      <c r="D131" s="75" t="s">
        <v>715</v>
      </c>
      <c r="E131" s="75"/>
      <c r="F131" s="94"/>
      <c r="G131" s="74"/>
      <c r="H131" s="18">
        <f>18.308+52.011</f>
        <v>70.319</v>
      </c>
      <c r="I131" s="76"/>
      <c r="J131" s="19"/>
      <c r="K131" s="76"/>
      <c r="L131" s="466"/>
      <c r="M131" s="77"/>
      <c r="N131" s="76"/>
      <c r="O131" s="76"/>
      <c r="P131" s="76"/>
    </row>
    <row r="132" spans="1:24" s="40" customFormat="1" ht="24" outlineLevel="2">
      <c r="A132" s="41">
        <f>A130+1</f>
        <v>51</v>
      </c>
      <c r="B132" s="42" t="s">
        <v>372</v>
      </c>
      <c r="C132" s="42"/>
      <c r="D132" s="47" t="s">
        <v>373</v>
      </c>
      <c r="E132" s="47" t="s">
        <v>403</v>
      </c>
      <c r="F132" s="97"/>
      <c r="G132" s="44" t="s">
        <v>8</v>
      </c>
      <c r="H132" s="17">
        <v>1</v>
      </c>
      <c r="I132" s="44"/>
      <c r="J132" s="17">
        <f aca="true" t="shared" si="15" ref="J132">H132*(1+I132/100)</f>
        <v>1</v>
      </c>
      <c r="K132" s="301"/>
      <c r="L132" s="465">
        <f>J132*K132</f>
        <v>0</v>
      </c>
      <c r="M132" s="70"/>
      <c r="N132" s="71">
        <f>J132*M132</f>
        <v>0</v>
      </c>
      <c r="O132" s="70"/>
      <c r="P132" s="71">
        <f>J132*O132</f>
        <v>0</v>
      </c>
      <c r="Q132" s="140"/>
      <c r="R132" s="140"/>
      <c r="S132" s="140"/>
      <c r="T132" s="140"/>
      <c r="U132" s="140"/>
      <c r="V132" s="140"/>
      <c r="W132" s="140"/>
      <c r="X132" s="140"/>
    </row>
    <row r="133" spans="1:24" s="85" customFormat="1" ht="12.75" customHeight="1" outlineLevel="2">
      <c r="A133" s="79"/>
      <c r="B133" s="80"/>
      <c r="C133" s="80"/>
      <c r="D133" s="81"/>
      <c r="E133" s="81"/>
      <c r="F133" s="81"/>
      <c r="G133" s="80"/>
      <c r="H133" s="27"/>
      <c r="I133" s="82"/>
      <c r="J133" s="27"/>
      <c r="K133" s="82"/>
      <c r="L133" s="467"/>
      <c r="M133" s="84"/>
      <c r="N133" s="82"/>
      <c r="O133" s="82"/>
      <c r="P133" s="82"/>
      <c r="Q133" s="143"/>
      <c r="R133" s="143"/>
      <c r="S133" s="143"/>
      <c r="T133" s="143"/>
      <c r="U133" s="143"/>
      <c r="V133" s="143"/>
      <c r="W133" s="143"/>
      <c r="X133" s="143"/>
    </row>
    <row r="134" spans="1:24" s="68" customFormat="1" ht="16.5" customHeight="1" outlineLevel="1">
      <c r="A134" s="62"/>
      <c r="B134" s="63"/>
      <c r="C134" s="63"/>
      <c r="D134" s="63" t="s">
        <v>160</v>
      </c>
      <c r="E134" s="63"/>
      <c r="F134" s="91"/>
      <c r="G134" s="64"/>
      <c r="H134" s="16"/>
      <c r="I134" s="65"/>
      <c r="J134" s="16"/>
      <c r="K134" s="65"/>
      <c r="L134" s="464">
        <f>SUBTOTAL(9,L135:L136)</f>
        <v>0</v>
      </c>
      <c r="M134" s="66"/>
      <c r="N134" s="67">
        <f>SUBTOTAL(9,N135:N136)</f>
        <v>0</v>
      </c>
      <c r="O134" s="65"/>
      <c r="P134" s="67">
        <f>SUBTOTAL(9,P135:P136)</f>
        <v>0</v>
      </c>
      <c r="Q134" s="141"/>
      <c r="R134" s="141"/>
      <c r="S134" s="141"/>
      <c r="T134" s="141"/>
      <c r="U134" s="141"/>
      <c r="V134" s="141"/>
      <c r="W134" s="141"/>
      <c r="X134" s="141"/>
    </row>
    <row r="135" spans="1:24" s="72" customFormat="1" ht="12" outlineLevel="2">
      <c r="A135" s="69">
        <f>A132+1</f>
        <v>52</v>
      </c>
      <c r="B135" s="53" t="s">
        <v>321</v>
      </c>
      <c r="C135" s="53"/>
      <c r="D135" s="54" t="s">
        <v>322</v>
      </c>
      <c r="E135" s="54"/>
      <c r="F135" s="93"/>
      <c r="G135" s="55" t="s">
        <v>2</v>
      </c>
      <c r="H135" s="17">
        <v>9.4</v>
      </c>
      <c r="I135" s="51">
        <v>0</v>
      </c>
      <c r="J135" s="17">
        <f>H135*(1+I135/100)</f>
        <v>9.4</v>
      </c>
      <c r="K135" s="301"/>
      <c r="L135" s="465">
        <f>J135*K135</f>
        <v>0</v>
      </c>
      <c r="M135" s="70"/>
      <c r="N135" s="71">
        <f>J135*M135</f>
        <v>0</v>
      </c>
      <c r="O135" s="70"/>
      <c r="P135" s="71">
        <f>J135*O135</f>
        <v>0</v>
      </c>
      <c r="Q135" s="142"/>
      <c r="R135" s="142"/>
      <c r="S135" s="142"/>
      <c r="T135" s="142"/>
      <c r="U135" s="142"/>
      <c r="V135" s="142"/>
      <c r="W135" s="142"/>
      <c r="X135" s="142"/>
    </row>
    <row r="136" spans="1:24" s="85" customFormat="1" ht="12.75" customHeight="1" outlineLevel="2">
      <c r="A136" s="79"/>
      <c r="B136" s="80"/>
      <c r="C136" s="80"/>
      <c r="D136" s="81"/>
      <c r="E136" s="81"/>
      <c r="F136" s="81"/>
      <c r="G136" s="80"/>
      <c r="H136" s="27"/>
      <c r="I136" s="82"/>
      <c r="J136" s="27"/>
      <c r="K136" s="82"/>
      <c r="L136" s="467"/>
      <c r="M136" s="84"/>
      <c r="N136" s="82"/>
      <c r="O136" s="82"/>
      <c r="P136" s="82"/>
      <c r="Q136" s="143"/>
      <c r="R136" s="143"/>
      <c r="S136" s="143"/>
      <c r="T136" s="143"/>
      <c r="U136" s="143"/>
      <c r="V136" s="143"/>
      <c r="W136" s="143"/>
      <c r="X136" s="143"/>
    </row>
    <row r="137" spans="1:24" s="85" customFormat="1" ht="12.75" customHeight="1" outlineLevel="1">
      <c r="A137" s="79"/>
      <c r="B137" s="80"/>
      <c r="C137" s="80"/>
      <c r="D137" s="81"/>
      <c r="E137" s="81"/>
      <c r="F137" s="81"/>
      <c r="G137" s="80"/>
      <c r="H137" s="27"/>
      <c r="I137" s="82"/>
      <c r="J137" s="27"/>
      <c r="K137" s="82"/>
      <c r="L137" s="467"/>
      <c r="M137" s="84"/>
      <c r="N137" s="82"/>
      <c r="O137" s="82"/>
      <c r="P137" s="82"/>
      <c r="Q137" s="143"/>
      <c r="R137" s="143"/>
      <c r="S137" s="143"/>
      <c r="T137" s="143"/>
      <c r="U137" s="143"/>
      <c r="V137" s="143"/>
      <c r="W137" s="143"/>
      <c r="X137" s="143"/>
    </row>
    <row r="138" spans="1:24" s="166" customFormat="1" ht="18.75" customHeight="1">
      <c r="A138" s="157"/>
      <c r="B138" s="158"/>
      <c r="C138" s="158"/>
      <c r="D138" s="158" t="s">
        <v>115</v>
      </c>
      <c r="E138" s="158"/>
      <c r="F138" s="159"/>
      <c r="G138" s="160"/>
      <c r="H138" s="161"/>
      <c r="I138" s="162"/>
      <c r="J138" s="161"/>
      <c r="K138" s="162"/>
      <c r="L138" s="463">
        <f>SUBTOTAL(9,L139:L449)</f>
        <v>0</v>
      </c>
      <c r="M138" s="163"/>
      <c r="N138" s="164">
        <f>SUBTOTAL(9,N139:N449)</f>
        <v>0</v>
      </c>
      <c r="O138" s="162"/>
      <c r="P138" s="164">
        <f>SUBTOTAL(9,P139:P449)</f>
        <v>0</v>
      </c>
      <c r="Q138" s="165"/>
      <c r="R138" s="165"/>
      <c r="S138" s="165"/>
      <c r="T138" s="165"/>
      <c r="U138" s="165"/>
      <c r="V138" s="165"/>
      <c r="W138" s="165"/>
      <c r="X138" s="165"/>
    </row>
    <row r="139" spans="1:24" s="68" customFormat="1" ht="16.5" customHeight="1" outlineLevel="1">
      <c r="A139" s="62"/>
      <c r="B139" s="63"/>
      <c r="C139" s="63"/>
      <c r="D139" s="63" t="s">
        <v>169</v>
      </c>
      <c r="E139" s="63"/>
      <c r="F139" s="91"/>
      <c r="G139" s="64"/>
      <c r="H139" s="16"/>
      <c r="I139" s="65"/>
      <c r="J139" s="16"/>
      <c r="K139" s="65"/>
      <c r="L139" s="464">
        <f>SUBTOTAL(9,L140:L146)</f>
        <v>0</v>
      </c>
      <c r="M139" s="66"/>
      <c r="N139" s="67">
        <f>SUBTOTAL(9,N140:N146)</f>
        <v>0</v>
      </c>
      <c r="O139" s="65"/>
      <c r="P139" s="67">
        <f>SUBTOTAL(9,P140:P146)</f>
        <v>0</v>
      </c>
      <c r="Q139" s="141"/>
      <c r="R139" s="141"/>
      <c r="S139" s="141"/>
      <c r="T139" s="141"/>
      <c r="U139" s="141"/>
      <c r="V139" s="141"/>
      <c r="W139" s="141"/>
      <c r="X139" s="141"/>
    </row>
    <row r="140" spans="1:24" s="72" customFormat="1" ht="36" outlineLevel="2">
      <c r="A140" s="69">
        <f>A135+1</f>
        <v>53</v>
      </c>
      <c r="B140" s="53" t="s">
        <v>71</v>
      </c>
      <c r="C140" s="53"/>
      <c r="D140" s="54" t="s">
        <v>885</v>
      </c>
      <c r="E140" s="54"/>
      <c r="F140" s="97"/>
      <c r="G140" s="55" t="s">
        <v>5</v>
      </c>
      <c r="H140" s="17">
        <v>22.200000000000003</v>
      </c>
      <c r="I140" s="51">
        <v>0</v>
      </c>
      <c r="J140" s="17">
        <f>H140*(1+I140/100)</f>
        <v>22.200000000000003</v>
      </c>
      <c r="K140" s="301"/>
      <c r="L140" s="465">
        <f>J140*K140</f>
        <v>0</v>
      </c>
      <c r="M140" s="70"/>
      <c r="N140" s="71">
        <f aca="true" t="shared" si="16" ref="N140:N145">J140*M140</f>
        <v>0</v>
      </c>
      <c r="O140" s="70"/>
      <c r="P140" s="71">
        <f aca="true" t="shared" si="17" ref="P140:P145">J140*O140</f>
        <v>0</v>
      </c>
      <c r="Q140" s="142"/>
      <c r="R140" s="142"/>
      <c r="S140" s="142"/>
      <c r="T140" s="142"/>
      <c r="U140" s="142"/>
      <c r="V140" s="142"/>
      <c r="W140" s="142"/>
      <c r="X140" s="142"/>
    </row>
    <row r="141" spans="1:16" s="78" customFormat="1" ht="12" outlineLevel="3">
      <c r="A141" s="73"/>
      <c r="B141" s="74"/>
      <c r="C141" s="74"/>
      <c r="D141" s="75" t="s">
        <v>125</v>
      </c>
      <c r="E141" s="75"/>
      <c r="F141" s="94"/>
      <c r="G141" s="74"/>
      <c r="H141" s="18">
        <v>5.3</v>
      </c>
      <c r="I141" s="76"/>
      <c r="J141" s="19"/>
      <c r="K141" s="76"/>
      <c r="L141" s="466"/>
      <c r="M141" s="77"/>
      <c r="N141" s="71">
        <f t="shared" si="16"/>
        <v>0</v>
      </c>
      <c r="O141" s="76"/>
      <c r="P141" s="71">
        <f t="shared" si="17"/>
        <v>0</v>
      </c>
    </row>
    <row r="142" spans="1:16" s="78" customFormat="1" ht="12" outlineLevel="3">
      <c r="A142" s="73"/>
      <c r="B142" s="74"/>
      <c r="C142" s="74"/>
      <c r="D142" s="75" t="s">
        <v>106</v>
      </c>
      <c r="E142" s="75"/>
      <c r="F142" s="94"/>
      <c r="G142" s="74"/>
      <c r="H142" s="18">
        <v>14.3</v>
      </c>
      <c r="I142" s="76"/>
      <c r="J142" s="19"/>
      <c r="K142" s="76"/>
      <c r="L142" s="466"/>
      <c r="M142" s="77"/>
      <c r="N142" s="71">
        <f t="shared" si="16"/>
        <v>0</v>
      </c>
      <c r="O142" s="76"/>
      <c r="P142" s="71">
        <f t="shared" si="17"/>
        <v>0</v>
      </c>
    </row>
    <row r="143" spans="1:16" s="78" customFormat="1" ht="12" outlineLevel="3">
      <c r="A143" s="73"/>
      <c r="B143" s="74"/>
      <c r="C143" s="74"/>
      <c r="D143" s="75" t="s">
        <v>143</v>
      </c>
      <c r="E143" s="75"/>
      <c r="F143" s="94"/>
      <c r="G143" s="74"/>
      <c r="H143" s="18">
        <v>2.6</v>
      </c>
      <c r="I143" s="76"/>
      <c r="J143" s="19"/>
      <c r="K143" s="76"/>
      <c r="L143" s="466"/>
      <c r="M143" s="77"/>
      <c r="N143" s="71">
        <f t="shared" si="16"/>
        <v>0</v>
      </c>
      <c r="O143" s="76"/>
      <c r="P143" s="71">
        <f t="shared" si="17"/>
        <v>0</v>
      </c>
    </row>
    <row r="144" spans="1:24" s="72" customFormat="1" ht="36" outlineLevel="2">
      <c r="A144" s="69">
        <f>A140+1</f>
        <v>54</v>
      </c>
      <c r="B144" s="53" t="s">
        <v>71</v>
      </c>
      <c r="C144" s="53"/>
      <c r="D144" s="54" t="s">
        <v>886</v>
      </c>
      <c r="E144" s="54"/>
      <c r="F144" s="97"/>
      <c r="G144" s="55" t="s">
        <v>5</v>
      </c>
      <c r="H144" s="17">
        <v>22.381</v>
      </c>
      <c r="I144" s="51">
        <v>0</v>
      </c>
      <c r="J144" s="17">
        <f>H144*(1+I144/100)</f>
        <v>22.381</v>
      </c>
      <c r="K144" s="301"/>
      <c r="L144" s="465">
        <f>J144*K144</f>
        <v>0</v>
      </c>
      <c r="M144" s="70"/>
      <c r="N144" s="71">
        <f aca="true" t="shared" si="18" ref="N144">J144*M144</f>
        <v>0</v>
      </c>
      <c r="O144" s="70"/>
      <c r="P144" s="71">
        <f aca="true" t="shared" si="19" ref="P144">J144*O144</f>
        <v>0</v>
      </c>
      <c r="Q144" s="142"/>
      <c r="R144" s="142"/>
      <c r="S144" s="142"/>
      <c r="T144" s="142"/>
      <c r="U144" s="142"/>
      <c r="V144" s="142"/>
      <c r="W144" s="142"/>
      <c r="X144" s="142"/>
    </row>
    <row r="145" spans="1:24" s="72" customFormat="1" ht="12" outlineLevel="2">
      <c r="A145" s="69">
        <f>A144+1</f>
        <v>55</v>
      </c>
      <c r="B145" s="53" t="s">
        <v>54</v>
      </c>
      <c r="C145" s="53"/>
      <c r="D145" s="54" t="s">
        <v>738</v>
      </c>
      <c r="E145" s="54"/>
      <c r="F145" s="93"/>
      <c r="G145" s="55" t="s">
        <v>8</v>
      </c>
      <c r="H145" s="50">
        <v>1</v>
      </c>
      <c r="I145" s="51">
        <v>0</v>
      </c>
      <c r="J145" s="17">
        <f>H145*(1+I145/100)</f>
        <v>1</v>
      </c>
      <c r="K145" s="301"/>
      <c r="L145" s="465">
        <f>J145*K145</f>
        <v>0</v>
      </c>
      <c r="M145" s="70"/>
      <c r="N145" s="71">
        <f t="shared" si="16"/>
        <v>0</v>
      </c>
      <c r="O145" s="70"/>
      <c r="P145" s="71">
        <f t="shared" si="17"/>
        <v>0</v>
      </c>
      <c r="Q145" s="142"/>
      <c r="R145" s="142"/>
      <c r="S145" s="142"/>
      <c r="T145" s="142"/>
      <c r="U145" s="142"/>
      <c r="V145" s="142"/>
      <c r="W145" s="142"/>
      <c r="X145" s="142"/>
    </row>
    <row r="146" spans="1:24" s="85" customFormat="1" ht="12.75" customHeight="1" outlineLevel="2">
      <c r="A146" s="79"/>
      <c r="B146" s="80"/>
      <c r="C146" s="80"/>
      <c r="D146" s="81"/>
      <c r="E146" s="81"/>
      <c r="F146" s="81"/>
      <c r="G146" s="80"/>
      <c r="H146" s="27"/>
      <c r="I146" s="82"/>
      <c r="J146" s="27"/>
      <c r="K146" s="82"/>
      <c r="L146" s="467"/>
      <c r="M146" s="84"/>
      <c r="N146" s="82"/>
      <c r="O146" s="82"/>
      <c r="P146" s="82"/>
      <c r="Q146" s="143"/>
      <c r="R146" s="143"/>
      <c r="S146" s="143"/>
      <c r="T146" s="143"/>
      <c r="U146" s="143"/>
      <c r="V146" s="143"/>
      <c r="W146" s="143"/>
      <c r="X146" s="143"/>
    </row>
    <row r="147" spans="1:24" s="68" customFormat="1" ht="16.5" customHeight="1" outlineLevel="1">
      <c r="A147" s="62"/>
      <c r="B147" s="63"/>
      <c r="C147" s="63"/>
      <c r="D147" s="63" t="s">
        <v>117</v>
      </c>
      <c r="E147" s="63"/>
      <c r="F147" s="91"/>
      <c r="G147" s="64"/>
      <c r="H147" s="16"/>
      <c r="I147" s="65"/>
      <c r="J147" s="16"/>
      <c r="K147" s="65"/>
      <c r="L147" s="464">
        <f>SUBTOTAL(9,L148:L161)</f>
        <v>0</v>
      </c>
      <c r="M147" s="66"/>
      <c r="N147" s="67">
        <f>SUBTOTAL(9,N148:N161)</f>
        <v>0</v>
      </c>
      <c r="O147" s="65"/>
      <c r="P147" s="67">
        <f>SUBTOTAL(9,P148:P161)</f>
        <v>0</v>
      </c>
      <c r="Q147" s="141"/>
      <c r="R147" s="141"/>
      <c r="S147" s="141"/>
      <c r="T147" s="141"/>
      <c r="U147" s="141"/>
      <c r="V147" s="141"/>
      <c r="W147" s="141"/>
      <c r="X147" s="141"/>
    </row>
    <row r="148" spans="1:24" s="72" customFormat="1" ht="24" outlineLevel="2">
      <c r="A148" s="69">
        <f>A145+1</f>
        <v>56</v>
      </c>
      <c r="B148" s="53" t="s">
        <v>399</v>
      </c>
      <c r="C148" s="53"/>
      <c r="D148" s="54" t="s">
        <v>375</v>
      </c>
      <c r="E148" s="54" t="s">
        <v>405</v>
      </c>
      <c r="F148" s="93"/>
      <c r="G148" s="55" t="s">
        <v>5</v>
      </c>
      <c r="H148" s="17">
        <v>48.339</v>
      </c>
      <c r="I148" s="51"/>
      <c r="J148" s="17">
        <f>H148*(1+I148/100)</f>
        <v>48.339</v>
      </c>
      <c r="K148" s="301"/>
      <c r="L148" s="465">
        <f>J148*K148</f>
        <v>0</v>
      </c>
      <c r="M148" s="70"/>
      <c r="N148" s="71">
        <f>J148*M148</f>
        <v>0</v>
      </c>
      <c r="O148" s="70"/>
      <c r="P148" s="71">
        <f>J148*O148</f>
        <v>0</v>
      </c>
      <c r="Q148" s="142"/>
      <c r="R148" s="142"/>
      <c r="S148" s="142"/>
      <c r="T148" s="142"/>
      <c r="U148" s="142"/>
      <c r="V148" s="142"/>
      <c r="W148" s="142"/>
      <c r="X148" s="142"/>
    </row>
    <row r="149" spans="1:16" s="78" customFormat="1" ht="11.25" outlineLevel="3">
      <c r="A149" s="73"/>
      <c r="B149" s="74"/>
      <c r="C149" s="74"/>
      <c r="D149" s="75" t="s">
        <v>402</v>
      </c>
      <c r="E149" s="75"/>
      <c r="F149" s="94"/>
      <c r="G149" s="74"/>
      <c r="H149" s="18">
        <v>48.339</v>
      </c>
      <c r="I149" s="76"/>
      <c r="J149" s="19"/>
      <c r="K149" s="76"/>
      <c r="L149" s="466"/>
      <c r="M149" s="77"/>
      <c r="N149" s="76"/>
      <c r="O149" s="76"/>
      <c r="P149" s="76"/>
    </row>
    <row r="150" spans="1:24" s="72" customFormat="1" ht="12" outlineLevel="2">
      <c r="A150" s="69">
        <f>A148+1</f>
        <v>57</v>
      </c>
      <c r="B150" s="53" t="s">
        <v>397</v>
      </c>
      <c r="C150" s="53"/>
      <c r="D150" s="54" t="s">
        <v>395</v>
      </c>
      <c r="E150" s="54" t="s">
        <v>405</v>
      </c>
      <c r="F150" s="93"/>
      <c r="G150" s="55" t="s">
        <v>5</v>
      </c>
      <c r="H150" s="17">
        <v>34.502</v>
      </c>
      <c r="I150" s="51">
        <v>5</v>
      </c>
      <c r="J150" s="17">
        <f>H150*(1+I150/100)</f>
        <v>36.22710000000001</v>
      </c>
      <c r="K150" s="301"/>
      <c r="L150" s="465">
        <f>J150*K150</f>
        <v>0</v>
      </c>
      <c r="M150" s="70"/>
      <c r="N150" s="71">
        <f>J150*M150</f>
        <v>0</v>
      </c>
      <c r="O150" s="70"/>
      <c r="P150" s="71">
        <f>J150*O150</f>
        <v>0</v>
      </c>
      <c r="Q150" s="142"/>
      <c r="R150" s="142"/>
      <c r="S150" s="142"/>
      <c r="T150" s="142"/>
      <c r="U150" s="142"/>
      <c r="V150" s="142"/>
      <c r="W150" s="142"/>
      <c r="X150" s="142"/>
    </row>
    <row r="151" spans="1:16" s="78" customFormat="1" ht="11.25" outlineLevel="3">
      <c r="A151" s="73"/>
      <c r="B151" s="74"/>
      <c r="C151" s="74"/>
      <c r="D151" s="75" t="s">
        <v>400</v>
      </c>
      <c r="E151" s="75"/>
      <c r="F151" s="94"/>
      <c r="G151" s="74"/>
      <c r="H151" s="18">
        <v>34.502</v>
      </c>
      <c r="I151" s="76"/>
      <c r="J151" s="19"/>
      <c r="K151" s="76"/>
      <c r="L151" s="466"/>
      <c r="M151" s="77"/>
      <c r="N151" s="76"/>
      <c r="O151" s="76"/>
      <c r="P151" s="76"/>
    </row>
    <row r="152" spans="1:24" s="72" customFormat="1" ht="12" outlineLevel="2">
      <c r="A152" s="69">
        <f>A150+1</f>
        <v>58</v>
      </c>
      <c r="B152" s="53" t="s">
        <v>398</v>
      </c>
      <c r="C152" s="53"/>
      <c r="D152" s="54" t="s">
        <v>396</v>
      </c>
      <c r="E152" s="54" t="s">
        <v>405</v>
      </c>
      <c r="F152" s="93"/>
      <c r="G152" s="55" t="s">
        <v>5</v>
      </c>
      <c r="H152" s="17">
        <v>13.837</v>
      </c>
      <c r="I152" s="51">
        <v>5</v>
      </c>
      <c r="J152" s="17">
        <f>H152*(1+I152/100)</f>
        <v>14.52885</v>
      </c>
      <c r="K152" s="301"/>
      <c r="L152" s="465">
        <f>J152*K152</f>
        <v>0</v>
      </c>
      <c r="M152" s="70"/>
      <c r="N152" s="71">
        <f>J152*M152</f>
        <v>0</v>
      </c>
      <c r="O152" s="70"/>
      <c r="P152" s="71">
        <f>J152*O152</f>
        <v>0</v>
      </c>
      <c r="Q152" s="142"/>
      <c r="R152" s="142"/>
      <c r="S152" s="142"/>
      <c r="T152" s="142"/>
      <c r="U152" s="142"/>
      <c r="V152" s="142"/>
      <c r="W152" s="142"/>
      <c r="X152" s="142"/>
    </row>
    <row r="153" spans="1:16" s="78" customFormat="1" ht="11.25" outlineLevel="3">
      <c r="A153" s="73"/>
      <c r="B153" s="74"/>
      <c r="C153" s="74"/>
      <c r="D153" s="75" t="s">
        <v>401</v>
      </c>
      <c r="E153" s="75"/>
      <c r="F153" s="94"/>
      <c r="G153" s="74"/>
      <c r="H153" s="18">
        <v>13.837</v>
      </c>
      <c r="I153" s="76"/>
      <c r="J153" s="19"/>
      <c r="K153" s="76"/>
      <c r="L153" s="466"/>
      <c r="M153" s="77"/>
      <c r="N153" s="76"/>
      <c r="O153" s="76"/>
      <c r="P153" s="76"/>
    </row>
    <row r="154" spans="1:24" s="72" customFormat="1" ht="24" outlineLevel="2">
      <c r="A154" s="69">
        <f>A152+1</f>
        <v>59</v>
      </c>
      <c r="B154" s="53" t="s">
        <v>406</v>
      </c>
      <c r="C154" s="53"/>
      <c r="D154" s="54" t="s">
        <v>408</v>
      </c>
      <c r="E154" s="54"/>
      <c r="F154" s="93"/>
      <c r="G154" s="55" t="s">
        <v>5</v>
      </c>
      <c r="H154" s="17">
        <v>14.3</v>
      </c>
      <c r="I154" s="51"/>
      <c r="J154" s="17">
        <f>H154*(1+I154/100)</f>
        <v>14.3</v>
      </c>
      <c r="K154" s="301"/>
      <c r="L154" s="465">
        <f>J154*K154</f>
        <v>0</v>
      </c>
      <c r="M154" s="70"/>
      <c r="N154" s="71">
        <f>J154*M154</f>
        <v>0</v>
      </c>
      <c r="O154" s="70"/>
      <c r="P154" s="71">
        <f>J154*O154</f>
        <v>0</v>
      </c>
      <c r="Q154" s="142"/>
      <c r="R154" s="142"/>
      <c r="S154" s="142"/>
      <c r="T154" s="142"/>
      <c r="U154" s="142"/>
      <c r="V154" s="142"/>
      <c r="W154" s="142"/>
      <c r="X154" s="142"/>
    </row>
    <row r="155" spans="1:16" s="78" customFormat="1" ht="11.25" outlineLevel="3">
      <c r="A155" s="73"/>
      <c r="B155" s="74"/>
      <c r="C155" s="74"/>
      <c r="D155" s="75" t="s">
        <v>409</v>
      </c>
      <c r="E155" s="75"/>
      <c r="F155" s="94"/>
      <c r="G155" s="74"/>
      <c r="H155" s="18">
        <v>14.3</v>
      </c>
      <c r="I155" s="76"/>
      <c r="J155" s="19"/>
      <c r="K155" s="76"/>
      <c r="L155" s="466"/>
      <c r="M155" s="77"/>
      <c r="N155" s="76"/>
      <c r="O155" s="76"/>
      <c r="P155" s="76"/>
    </row>
    <row r="156" spans="1:24" s="72" customFormat="1" ht="36" outlineLevel="2">
      <c r="A156" s="69">
        <f>A154+1</f>
        <v>60</v>
      </c>
      <c r="B156" s="53" t="s">
        <v>407</v>
      </c>
      <c r="C156" s="53"/>
      <c r="D156" s="54" t="s">
        <v>887</v>
      </c>
      <c r="E156" s="54"/>
      <c r="F156" s="97"/>
      <c r="G156" s="55" t="s">
        <v>5</v>
      </c>
      <c r="H156" s="17">
        <v>14.3</v>
      </c>
      <c r="I156" s="51">
        <v>5</v>
      </c>
      <c r="J156" s="17">
        <f>H156*(1+I156/100)</f>
        <v>15.015</v>
      </c>
      <c r="K156" s="301"/>
      <c r="L156" s="465">
        <f>J156*K156</f>
        <v>0</v>
      </c>
      <c r="M156" s="70"/>
      <c r="N156" s="71">
        <f>J156*M156</f>
        <v>0</v>
      </c>
      <c r="O156" s="70"/>
      <c r="P156" s="71">
        <f>J156*O156</f>
        <v>0</v>
      </c>
      <c r="Q156" s="142"/>
      <c r="R156" s="142"/>
      <c r="S156" s="142"/>
      <c r="T156" s="142"/>
      <c r="U156" s="142"/>
      <c r="V156" s="142"/>
      <c r="W156" s="142"/>
      <c r="X156" s="142"/>
    </row>
    <row r="157" spans="1:16" s="78" customFormat="1" ht="11.25" outlineLevel="3">
      <c r="A157" s="73"/>
      <c r="B157" s="74"/>
      <c r="C157" s="74"/>
      <c r="D157" s="75" t="s">
        <v>409</v>
      </c>
      <c r="E157" s="75"/>
      <c r="F157" s="94"/>
      <c r="G157" s="74"/>
      <c r="H157" s="18">
        <v>14.3</v>
      </c>
      <c r="I157" s="76"/>
      <c r="J157" s="19"/>
      <c r="K157" s="76"/>
      <c r="L157" s="466"/>
      <c r="M157" s="77"/>
      <c r="N157" s="76"/>
      <c r="O157" s="76"/>
      <c r="P157" s="76"/>
    </row>
    <row r="158" spans="1:24" s="72" customFormat="1" ht="12" outlineLevel="2">
      <c r="A158" s="309">
        <f>A156+1</f>
        <v>61</v>
      </c>
      <c r="B158" s="53" t="s">
        <v>943</v>
      </c>
      <c r="C158" s="53"/>
      <c r="D158" s="54" t="s">
        <v>944</v>
      </c>
      <c r="E158" s="54" t="s">
        <v>945</v>
      </c>
      <c r="F158" s="93"/>
      <c r="G158" s="55" t="s">
        <v>5</v>
      </c>
      <c r="H158" s="50">
        <v>29</v>
      </c>
      <c r="I158" s="51">
        <v>0</v>
      </c>
      <c r="J158" s="17">
        <f>H158*(1+I158/100)</f>
        <v>29</v>
      </c>
      <c r="K158" s="301"/>
      <c r="L158" s="465">
        <f>J158*K158</f>
        <v>0</v>
      </c>
      <c r="M158" s="70"/>
      <c r="N158" s="71">
        <f>J158*M158</f>
        <v>0</v>
      </c>
      <c r="O158" s="70"/>
      <c r="P158" s="71">
        <f>J158*O158</f>
        <v>0</v>
      </c>
      <c r="Q158" s="142"/>
      <c r="R158" s="142"/>
      <c r="S158" s="142"/>
      <c r="T158" s="142"/>
      <c r="U158" s="142"/>
      <c r="V158" s="142"/>
      <c r="W158" s="142"/>
      <c r="X158" s="142"/>
    </row>
    <row r="159" spans="1:16" s="78" customFormat="1" ht="11.25" outlineLevel="3">
      <c r="A159" s="73"/>
      <c r="B159" s="74"/>
      <c r="C159" s="74"/>
      <c r="D159" s="75"/>
      <c r="E159" s="75"/>
      <c r="F159" s="94"/>
      <c r="G159" s="74"/>
      <c r="H159" s="18"/>
      <c r="I159" s="76"/>
      <c r="J159" s="19"/>
      <c r="K159" s="76"/>
      <c r="L159" s="466"/>
      <c r="M159" s="77"/>
      <c r="N159" s="76"/>
      <c r="O159" s="76"/>
      <c r="P159" s="76"/>
    </row>
    <row r="160" spans="1:24" s="72" customFormat="1" ht="12" outlineLevel="2">
      <c r="A160" s="69">
        <f>A158+1</f>
        <v>62</v>
      </c>
      <c r="B160" s="53" t="s">
        <v>56</v>
      </c>
      <c r="C160" s="53"/>
      <c r="D160" s="54" t="s">
        <v>727</v>
      </c>
      <c r="E160" s="54"/>
      <c r="F160" s="93"/>
      <c r="G160" s="55" t="s">
        <v>8</v>
      </c>
      <c r="H160" s="50">
        <v>1</v>
      </c>
      <c r="I160" s="51">
        <v>0</v>
      </c>
      <c r="J160" s="17">
        <f>H160*(1+I160/100)</f>
        <v>1</v>
      </c>
      <c r="K160" s="301"/>
      <c r="L160" s="465">
        <f>J160*K160</f>
        <v>0</v>
      </c>
      <c r="M160" s="70"/>
      <c r="N160" s="71">
        <f>J160*M160</f>
        <v>0</v>
      </c>
      <c r="O160" s="70"/>
      <c r="P160" s="71">
        <f>J160*O160</f>
        <v>0</v>
      </c>
      <c r="Q160" s="142"/>
      <c r="R160" s="142"/>
      <c r="S160" s="142"/>
      <c r="T160" s="142"/>
      <c r="U160" s="142"/>
      <c r="V160" s="142"/>
      <c r="W160" s="142"/>
      <c r="X160" s="142"/>
    </row>
    <row r="161" spans="1:24" s="85" customFormat="1" ht="12.75" customHeight="1" outlineLevel="2">
      <c r="A161" s="79"/>
      <c r="B161" s="80"/>
      <c r="C161" s="80"/>
      <c r="D161" s="81"/>
      <c r="E161" s="81"/>
      <c r="F161" s="81"/>
      <c r="G161" s="80"/>
      <c r="H161" s="27"/>
      <c r="I161" s="82"/>
      <c r="J161" s="27"/>
      <c r="K161" s="82"/>
      <c r="L161" s="467"/>
      <c r="M161" s="84"/>
      <c r="N161" s="82"/>
      <c r="O161" s="82"/>
      <c r="P161" s="82"/>
      <c r="Q161" s="143"/>
      <c r="R161" s="143"/>
      <c r="S161" s="143"/>
      <c r="T161" s="143"/>
      <c r="U161" s="143"/>
      <c r="V161" s="143"/>
      <c r="W161" s="143"/>
      <c r="X161" s="143"/>
    </row>
    <row r="162" spans="1:24" s="68" customFormat="1" ht="16.5" customHeight="1" outlineLevel="1">
      <c r="A162" s="62"/>
      <c r="B162" s="63"/>
      <c r="C162" s="63"/>
      <c r="D162" s="63" t="s">
        <v>445</v>
      </c>
      <c r="E162" s="63"/>
      <c r="F162" s="91"/>
      <c r="G162" s="64"/>
      <c r="H162" s="16"/>
      <c r="I162" s="65"/>
      <c r="J162" s="16"/>
      <c r="K162" s="65"/>
      <c r="L162" s="464">
        <f>SUBTOTAL(9,L164:L175)</f>
        <v>0</v>
      </c>
      <c r="M162" s="66"/>
      <c r="N162" s="67">
        <f>SUBTOTAL(9,N164:N175)</f>
        <v>0</v>
      </c>
      <c r="O162" s="65"/>
      <c r="P162" s="67">
        <f>SUBTOTAL(9,P164:P175)</f>
        <v>0</v>
      </c>
      <c r="Q162" s="141"/>
      <c r="R162" s="141"/>
      <c r="S162" s="141"/>
      <c r="T162" s="141"/>
      <c r="U162" s="141"/>
      <c r="V162" s="141"/>
      <c r="W162" s="141"/>
      <c r="X162" s="141"/>
    </row>
    <row r="163" spans="1:24" s="40" customFormat="1" ht="12" customHeight="1" outlineLevel="2">
      <c r="A163" s="34"/>
      <c r="B163" s="35"/>
      <c r="C163" s="35"/>
      <c r="D163" s="36" t="s">
        <v>225</v>
      </c>
      <c r="E163" s="36"/>
      <c r="F163" s="92"/>
      <c r="G163" s="37"/>
      <c r="H163" s="37"/>
      <c r="I163" s="37"/>
      <c r="J163" s="38"/>
      <c r="K163" s="39"/>
      <c r="L163" s="468"/>
      <c r="Q163" s="140"/>
      <c r="R163" s="140"/>
      <c r="S163" s="140"/>
      <c r="T163" s="140"/>
      <c r="U163" s="140"/>
      <c r="V163" s="140"/>
      <c r="W163" s="140"/>
      <c r="X163" s="140"/>
    </row>
    <row r="164" spans="1:24" s="72" customFormat="1" ht="288" outlineLevel="2">
      <c r="A164" s="69">
        <f>A160+1</f>
        <v>63</v>
      </c>
      <c r="B164" s="385" t="s">
        <v>946</v>
      </c>
      <c r="C164" s="385" t="s">
        <v>947</v>
      </c>
      <c r="D164" s="47" t="s">
        <v>948</v>
      </c>
      <c r="E164" s="47" t="s">
        <v>962</v>
      </c>
      <c r="F164" s="97" t="s">
        <v>312</v>
      </c>
      <c r="G164" s="55" t="s">
        <v>5</v>
      </c>
      <c r="H164" s="17">
        <v>33.1</v>
      </c>
      <c r="I164" s="51"/>
      <c r="J164" s="17">
        <f aca="true" t="shared" si="20" ref="J164:J169">H164*(1+I164/100)</f>
        <v>33.1</v>
      </c>
      <c r="K164" s="301"/>
      <c r="L164" s="465">
        <f aca="true" t="shared" si="21" ref="L164:L169">J164*K164</f>
        <v>0</v>
      </c>
      <c r="M164" s="70"/>
      <c r="N164" s="71">
        <f aca="true" t="shared" si="22" ref="N164:N169">J164*M164</f>
        <v>0</v>
      </c>
      <c r="O164" s="70"/>
      <c r="P164" s="71">
        <f aca="true" t="shared" si="23" ref="P164:P169">J164*O164</f>
        <v>0</v>
      </c>
      <c r="Q164" s="142"/>
      <c r="R164" s="142"/>
      <c r="S164" s="142"/>
      <c r="T164" s="142"/>
      <c r="U164" s="142"/>
      <c r="V164" s="142"/>
      <c r="W164" s="142"/>
      <c r="X164" s="142"/>
    </row>
    <row r="165" spans="1:24" s="72" customFormat="1" ht="204" outlineLevel="2">
      <c r="A165" s="69">
        <f aca="true" t="shared" si="24" ref="A165:A171">A164+1</f>
        <v>64</v>
      </c>
      <c r="B165" s="385" t="s">
        <v>949</v>
      </c>
      <c r="C165" s="385" t="s">
        <v>947</v>
      </c>
      <c r="D165" s="47" t="s">
        <v>950</v>
      </c>
      <c r="E165" s="47" t="s">
        <v>963</v>
      </c>
      <c r="F165" s="97" t="s">
        <v>312</v>
      </c>
      <c r="G165" s="55" t="s">
        <v>5</v>
      </c>
      <c r="H165" s="17">
        <v>13.7</v>
      </c>
      <c r="I165" s="51"/>
      <c r="J165" s="17">
        <f t="shared" si="20"/>
        <v>13.7</v>
      </c>
      <c r="K165" s="301"/>
      <c r="L165" s="465">
        <f t="shared" si="21"/>
        <v>0</v>
      </c>
      <c r="M165" s="70"/>
      <c r="N165" s="71">
        <f t="shared" si="22"/>
        <v>0</v>
      </c>
      <c r="O165" s="70"/>
      <c r="P165" s="71">
        <f t="shared" si="23"/>
        <v>0</v>
      </c>
      <c r="Q165" s="142"/>
      <c r="R165" s="142"/>
      <c r="S165" s="142"/>
      <c r="T165" s="142"/>
      <c r="U165" s="142"/>
      <c r="V165" s="142"/>
      <c r="W165" s="142"/>
      <c r="X165" s="142"/>
    </row>
    <row r="166" spans="1:24" s="72" customFormat="1" ht="300" outlineLevel="2">
      <c r="A166" s="69">
        <f t="shared" si="24"/>
        <v>65</v>
      </c>
      <c r="B166" s="385" t="s">
        <v>951</v>
      </c>
      <c r="C166" s="385" t="s">
        <v>947</v>
      </c>
      <c r="D166" s="47" t="s">
        <v>952</v>
      </c>
      <c r="E166" s="47" t="s">
        <v>964</v>
      </c>
      <c r="F166" s="97" t="s">
        <v>312</v>
      </c>
      <c r="G166" s="55" t="s">
        <v>5</v>
      </c>
      <c r="H166" s="17">
        <v>10.7</v>
      </c>
      <c r="I166" s="51"/>
      <c r="J166" s="17">
        <f t="shared" si="20"/>
        <v>10.7</v>
      </c>
      <c r="K166" s="301"/>
      <c r="L166" s="465">
        <f t="shared" si="21"/>
        <v>0</v>
      </c>
      <c r="M166" s="70"/>
      <c r="N166" s="71">
        <f t="shared" si="22"/>
        <v>0</v>
      </c>
      <c r="O166" s="70"/>
      <c r="P166" s="71">
        <f t="shared" si="23"/>
        <v>0</v>
      </c>
      <c r="Q166" s="142"/>
      <c r="R166" s="142"/>
      <c r="S166" s="142"/>
      <c r="T166" s="142"/>
      <c r="U166" s="142"/>
      <c r="V166" s="142"/>
      <c r="W166" s="142"/>
      <c r="X166" s="142"/>
    </row>
    <row r="167" spans="1:24" s="72" customFormat="1" ht="276" outlineLevel="2">
      <c r="A167" s="69">
        <f t="shared" si="24"/>
        <v>66</v>
      </c>
      <c r="B167" s="385" t="s">
        <v>953</v>
      </c>
      <c r="C167" s="385" t="s">
        <v>10</v>
      </c>
      <c r="D167" s="47" t="s">
        <v>954</v>
      </c>
      <c r="E167" s="47" t="s">
        <v>965</v>
      </c>
      <c r="F167" s="97" t="s">
        <v>312</v>
      </c>
      <c r="G167" s="55" t="s">
        <v>5</v>
      </c>
      <c r="H167" s="17">
        <v>36.6</v>
      </c>
      <c r="I167" s="51"/>
      <c r="J167" s="17">
        <f t="shared" si="20"/>
        <v>36.6</v>
      </c>
      <c r="K167" s="301"/>
      <c r="L167" s="465">
        <f t="shared" si="21"/>
        <v>0</v>
      </c>
      <c r="M167" s="70"/>
      <c r="N167" s="71">
        <f t="shared" si="22"/>
        <v>0</v>
      </c>
      <c r="O167" s="70"/>
      <c r="P167" s="71">
        <f t="shared" si="23"/>
        <v>0</v>
      </c>
      <c r="Q167" s="142"/>
      <c r="R167" s="142"/>
      <c r="S167" s="142"/>
      <c r="T167" s="142"/>
      <c r="U167" s="142"/>
      <c r="V167" s="142"/>
      <c r="W167" s="142"/>
      <c r="X167" s="142"/>
    </row>
    <row r="168" spans="1:24" s="72" customFormat="1" ht="252" outlineLevel="2">
      <c r="A168" s="69">
        <f t="shared" si="24"/>
        <v>67</v>
      </c>
      <c r="B168" s="385" t="s">
        <v>955</v>
      </c>
      <c r="C168" s="385" t="s">
        <v>10</v>
      </c>
      <c r="D168" s="47" t="s">
        <v>956</v>
      </c>
      <c r="E168" s="47" t="s">
        <v>966</v>
      </c>
      <c r="F168" s="97" t="s">
        <v>312</v>
      </c>
      <c r="G168" s="55" t="s">
        <v>959</v>
      </c>
      <c r="H168" s="17">
        <v>4.6</v>
      </c>
      <c r="I168" s="51"/>
      <c r="J168" s="17">
        <f t="shared" si="20"/>
        <v>4.6</v>
      </c>
      <c r="K168" s="301"/>
      <c r="L168" s="465">
        <f t="shared" si="21"/>
        <v>0</v>
      </c>
      <c r="M168" s="70"/>
      <c r="N168" s="71">
        <f t="shared" si="22"/>
        <v>0</v>
      </c>
      <c r="O168" s="70"/>
      <c r="P168" s="71">
        <f t="shared" si="23"/>
        <v>0</v>
      </c>
      <c r="Q168" s="142"/>
      <c r="R168" s="142"/>
      <c r="S168" s="142"/>
      <c r="T168" s="142"/>
      <c r="U168" s="142"/>
      <c r="V168" s="142"/>
      <c r="W168" s="142"/>
      <c r="X168" s="142"/>
    </row>
    <row r="169" spans="1:24" s="72" customFormat="1" ht="24" outlineLevel="2">
      <c r="A169" s="69">
        <f t="shared" si="24"/>
        <v>68</v>
      </c>
      <c r="B169" s="53"/>
      <c r="C169" s="53"/>
      <c r="D169" s="446" t="s">
        <v>957</v>
      </c>
      <c r="E169" s="446" t="s">
        <v>958</v>
      </c>
      <c r="F169" s="97" t="s">
        <v>312</v>
      </c>
      <c r="G169" s="55" t="s">
        <v>5</v>
      </c>
      <c r="H169" s="17">
        <v>42</v>
      </c>
      <c r="I169" s="51"/>
      <c r="J169" s="17">
        <f t="shared" si="20"/>
        <v>42</v>
      </c>
      <c r="K169" s="301"/>
      <c r="L169" s="465">
        <f t="shared" si="21"/>
        <v>0</v>
      </c>
      <c r="M169" s="70"/>
      <c r="N169" s="71">
        <f t="shared" si="22"/>
        <v>0</v>
      </c>
      <c r="O169" s="70"/>
      <c r="P169" s="71">
        <f t="shared" si="23"/>
        <v>0</v>
      </c>
      <c r="Q169" s="142"/>
      <c r="R169" s="142"/>
      <c r="S169" s="142"/>
      <c r="T169" s="142"/>
      <c r="U169" s="142"/>
      <c r="V169" s="142"/>
      <c r="W169" s="142"/>
      <c r="X169" s="142"/>
    </row>
    <row r="170" spans="1:16" s="78" customFormat="1" ht="48" outlineLevel="3">
      <c r="A170" s="309">
        <f t="shared" si="24"/>
        <v>69</v>
      </c>
      <c r="B170" s="53" t="s">
        <v>875</v>
      </c>
      <c r="C170" s="53"/>
      <c r="D170" s="54" t="s">
        <v>878</v>
      </c>
      <c r="E170" s="54" t="s">
        <v>967</v>
      </c>
      <c r="F170" s="93"/>
      <c r="G170" s="55" t="s">
        <v>8</v>
      </c>
      <c r="H170" s="50">
        <v>1</v>
      </c>
      <c r="I170" s="51">
        <v>0</v>
      </c>
      <c r="J170" s="17">
        <f aca="true" t="shared" si="25" ref="J170:J172">H170*(1+I170/100)</f>
        <v>1</v>
      </c>
      <c r="K170" s="301"/>
      <c r="L170" s="465">
        <f aca="true" t="shared" si="26" ref="L170:L172">J170*K170</f>
        <v>0</v>
      </c>
      <c r="M170" s="77"/>
      <c r="N170" s="76"/>
      <c r="O170" s="76"/>
      <c r="P170" s="76"/>
    </row>
    <row r="171" spans="1:16" s="78" customFormat="1" ht="72" outlineLevel="3">
      <c r="A171" s="309">
        <f t="shared" si="24"/>
        <v>70</v>
      </c>
      <c r="B171" s="53" t="s">
        <v>876</v>
      </c>
      <c r="C171" s="53"/>
      <c r="D171" s="54" t="s">
        <v>879</v>
      </c>
      <c r="E171" s="54" t="s">
        <v>968</v>
      </c>
      <c r="F171" s="93"/>
      <c r="G171" s="55" t="s">
        <v>8</v>
      </c>
      <c r="H171" s="50">
        <v>1</v>
      </c>
      <c r="I171" s="51">
        <v>0</v>
      </c>
      <c r="J171" s="17">
        <f t="shared" si="25"/>
        <v>1</v>
      </c>
      <c r="K171" s="301"/>
      <c r="L171" s="465">
        <f t="shared" si="26"/>
        <v>0</v>
      </c>
      <c r="M171" s="77"/>
      <c r="N171" s="76"/>
      <c r="O171" s="76"/>
      <c r="P171" s="76"/>
    </row>
    <row r="172" spans="1:16" s="78" customFormat="1" ht="48" outlineLevel="3">
      <c r="A172" s="309">
        <f aca="true" t="shared" si="27" ref="A172:A173">A171+1</f>
        <v>71</v>
      </c>
      <c r="B172" s="53" t="s">
        <v>877</v>
      </c>
      <c r="C172" s="53"/>
      <c r="D172" s="54" t="s">
        <v>880</v>
      </c>
      <c r="E172" s="54" t="s">
        <v>969</v>
      </c>
      <c r="F172" s="93"/>
      <c r="G172" s="55" t="s">
        <v>8</v>
      </c>
      <c r="H172" s="50">
        <v>1</v>
      </c>
      <c r="I172" s="51">
        <v>0</v>
      </c>
      <c r="J172" s="17">
        <f t="shared" si="25"/>
        <v>1</v>
      </c>
      <c r="K172" s="301"/>
      <c r="L172" s="465">
        <f t="shared" si="26"/>
        <v>0</v>
      </c>
      <c r="M172" s="77"/>
      <c r="N172" s="76"/>
      <c r="O172" s="76"/>
      <c r="P172" s="76"/>
    </row>
    <row r="173" spans="1:16" s="78" customFormat="1" ht="36" outlineLevel="3">
      <c r="A173" s="309">
        <f t="shared" si="27"/>
        <v>72</v>
      </c>
      <c r="B173" s="53" t="s">
        <v>961</v>
      </c>
      <c r="C173" s="53"/>
      <c r="D173" s="54" t="s">
        <v>960</v>
      </c>
      <c r="E173" s="54" t="s">
        <v>970</v>
      </c>
      <c r="F173" s="93"/>
      <c r="G173" s="55" t="s">
        <v>8</v>
      </c>
      <c r="H173" s="50">
        <v>1</v>
      </c>
      <c r="I173" s="51">
        <v>0</v>
      </c>
      <c r="J173" s="17">
        <f aca="true" t="shared" si="28" ref="J173">H173*(1+I173/100)</f>
        <v>1</v>
      </c>
      <c r="K173" s="301"/>
      <c r="L173" s="465">
        <f aca="true" t="shared" si="29" ref="L173">J173*K173</f>
        <v>0</v>
      </c>
      <c r="M173" s="77"/>
      <c r="N173" s="76"/>
      <c r="O173" s="76"/>
      <c r="P173" s="76"/>
    </row>
    <row r="174" spans="1:24" s="72" customFormat="1" ht="12" outlineLevel="2">
      <c r="A174" s="309">
        <f>A173+1</f>
        <v>73</v>
      </c>
      <c r="B174" s="53" t="s">
        <v>446</v>
      </c>
      <c r="C174" s="53"/>
      <c r="D174" s="54" t="s">
        <v>728</v>
      </c>
      <c r="E174" s="54"/>
      <c r="F174" s="93"/>
      <c r="G174" s="55" t="s">
        <v>8</v>
      </c>
      <c r="H174" s="50">
        <v>1</v>
      </c>
      <c r="I174" s="51">
        <v>0</v>
      </c>
      <c r="J174" s="17">
        <f aca="true" t="shared" si="30" ref="J174">H174*(1+I174/100)</f>
        <v>1</v>
      </c>
      <c r="K174" s="301"/>
      <c r="L174" s="465">
        <f>J174*K174</f>
        <v>0</v>
      </c>
      <c r="M174" s="70"/>
      <c r="N174" s="71">
        <f>J174*M174</f>
        <v>0</v>
      </c>
      <c r="O174" s="70"/>
      <c r="P174" s="71">
        <f>J174*O174</f>
        <v>0</v>
      </c>
      <c r="Q174" s="142"/>
      <c r="R174" s="142"/>
      <c r="S174" s="142"/>
      <c r="T174" s="142"/>
      <c r="U174" s="142"/>
      <c r="V174" s="142"/>
      <c r="W174" s="142"/>
      <c r="X174" s="142"/>
    </row>
    <row r="175" spans="1:24" s="85" customFormat="1" ht="12.75" customHeight="1" outlineLevel="2">
      <c r="A175" s="79"/>
      <c r="B175" s="80"/>
      <c r="C175" s="80"/>
      <c r="D175" s="81"/>
      <c r="E175" s="81"/>
      <c r="F175" s="81"/>
      <c r="G175" s="80"/>
      <c r="H175" s="27"/>
      <c r="I175" s="82"/>
      <c r="J175" s="27"/>
      <c r="K175" s="82"/>
      <c r="L175" s="467"/>
      <c r="M175" s="84"/>
      <c r="N175" s="82"/>
      <c r="O175" s="82"/>
      <c r="P175" s="82"/>
      <c r="Q175" s="143"/>
      <c r="R175" s="143"/>
      <c r="S175" s="143"/>
      <c r="T175" s="143"/>
      <c r="U175" s="143"/>
      <c r="V175" s="143"/>
      <c r="W175" s="143"/>
      <c r="X175" s="143"/>
    </row>
    <row r="176" spans="1:24" s="68" customFormat="1" ht="16.5" customHeight="1" outlineLevel="1">
      <c r="A176" s="62"/>
      <c r="B176" s="63"/>
      <c r="C176" s="63"/>
      <c r="D176" s="63" t="s">
        <v>461</v>
      </c>
      <c r="E176" s="63"/>
      <c r="F176" s="91"/>
      <c r="G176" s="64"/>
      <c r="H176" s="16"/>
      <c r="I176" s="65"/>
      <c r="J176" s="16"/>
      <c r="K176" s="65"/>
      <c r="L176" s="464">
        <f>SUBTOTAL(9,L177:L194)</f>
        <v>0</v>
      </c>
      <c r="M176" s="66"/>
      <c r="N176" s="67">
        <f>SUBTOTAL(9,N177:N194)</f>
        <v>0</v>
      </c>
      <c r="O176" s="65"/>
      <c r="P176" s="67">
        <f>SUBTOTAL(9,P177:P194)</f>
        <v>0</v>
      </c>
      <c r="Q176" s="141"/>
      <c r="R176" s="141"/>
      <c r="S176" s="141"/>
      <c r="T176" s="141"/>
      <c r="U176" s="141"/>
      <c r="V176" s="141"/>
      <c r="W176" s="141"/>
      <c r="X176" s="141"/>
    </row>
    <row r="177" spans="1:24" s="72" customFormat="1" ht="152.25" customHeight="1" outlineLevel="2">
      <c r="A177" s="69">
        <f>A174+1</f>
        <v>74</v>
      </c>
      <c r="B177" s="447" t="s">
        <v>971</v>
      </c>
      <c r="C177" s="447" t="s">
        <v>972</v>
      </c>
      <c r="D177" s="448" t="s">
        <v>973</v>
      </c>
      <c r="E177" s="448" t="s">
        <v>974</v>
      </c>
      <c r="F177" s="97" t="s">
        <v>312</v>
      </c>
      <c r="G177" s="55" t="s">
        <v>9</v>
      </c>
      <c r="H177" s="17">
        <v>4</v>
      </c>
      <c r="I177" s="51"/>
      <c r="J177" s="17">
        <f>H177*(1+I177/100)</f>
        <v>4</v>
      </c>
      <c r="K177" s="301"/>
      <c r="L177" s="465">
        <f>J177*K177</f>
        <v>0</v>
      </c>
      <c r="M177" s="70"/>
      <c r="N177" s="71">
        <f aca="true" t="shared" si="31" ref="N177">J177*M177</f>
        <v>0</v>
      </c>
      <c r="O177" s="70"/>
      <c r="P177" s="71">
        <f aca="true" t="shared" si="32" ref="P177">J177*O177</f>
        <v>0</v>
      </c>
      <c r="Q177" s="142"/>
      <c r="R177" s="142"/>
      <c r="S177" s="142"/>
      <c r="T177" s="142"/>
      <c r="U177" s="142"/>
      <c r="V177" s="142"/>
      <c r="W177" s="142"/>
      <c r="X177" s="142"/>
    </row>
    <row r="178" spans="1:24" s="72" customFormat="1" ht="24" outlineLevel="2">
      <c r="A178" s="69">
        <f>A177+1</f>
        <v>75</v>
      </c>
      <c r="B178" s="53" t="s">
        <v>79</v>
      </c>
      <c r="C178" s="53" t="s">
        <v>301</v>
      </c>
      <c r="D178" s="54" t="s">
        <v>304</v>
      </c>
      <c r="E178" s="54"/>
      <c r="F178" s="93"/>
      <c r="G178" s="55" t="s">
        <v>5</v>
      </c>
      <c r="H178" s="17">
        <v>2.5999999999999996</v>
      </c>
      <c r="I178" s="51">
        <v>0</v>
      </c>
      <c r="J178" s="17">
        <f>H178*(1+I178/100)</f>
        <v>2.5999999999999996</v>
      </c>
      <c r="K178" s="301"/>
      <c r="L178" s="465">
        <f>J178*K178</f>
        <v>0</v>
      </c>
      <c r="M178" s="70"/>
      <c r="N178" s="71">
        <f>J178*M178</f>
        <v>0</v>
      </c>
      <c r="O178" s="70"/>
      <c r="P178" s="71">
        <f>J178*O178</f>
        <v>0</v>
      </c>
      <c r="Q178" s="142"/>
      <c r="R178" s="142"/>
      <c r="S178" s="142"/>
      <c r="T178" s="142"/>
      <c r="U178" s="142"/>
      <c r="V178" s="142"/>
      <c r="W178" s="142"/>
      <c r="X178" s="142"/>
    </row>
    <row r="179" spans="1:16" s="78" customFormat="1" ht="11.25" outlineLevel="3">
      <c r="A179" s="73"/>
      <c r="B179" s="74"/>
      <c r="C179" s="74"/>
      <c r="D179" s="75" t="s">
        <v>163</v>
      </c>
      <c r="E179" s="75"/>
      <c r="F179" s="94"/>
      <c r="G179" s="74"/>
      <c r="H179" s="18">
        <v>2.5999999999999996</v>
      </c>
      <c r="I179" s="76"/>
      <c r="J179" s="19"/>
      <c r="K179" s="76"/>
      <c r="L179" s="466"/>
      <c r="M179" s="77"/>
      <c r="N179" s="76"/>
      <c r="O179" s="76"/>
      <c r="P179" s="76"/>
    </row>
    <row r="180" spans="1:16" s="78" customFormat="1" ht="60" outlineLevel="3">
      <c r="A180" s="524" t="s">
        <v>1233</v>
      </c>
      <c r="B180" s="525"/>
      <c r="C180" s="525"/>
      <c r="D180" s="526" t="s">
        <v>1234</v>
      </c>
      <c r="E180" s="526" t="s">
        <v>1235</v>
      </c>
      <c r="F180" s="527"/>
      <c r="G180" s="528" t="s">
        <v>5</v>
      </c>
      <c r="H180" s="529">
        <v>82</v>
      </c>
      <c r="I180" s="530">
        <v>0</v>
      </c>
      <c r="J180" s="529">
        <f>H180*(1+I180/100)</f>
        <v>82</v>
      </c>
      <c r="K180" s="531"/>
      <c r="L180" s="532">
        <f>J180*K180</f>
        <v>0</v>
      </c>
      <c r="M180" s="77"/>
      <c r="N180" s="76"/>
      <c r="O180" s="76"/>
      <c r="P180" s="76"/>
    </row>
    <row r="181" spans="1:16" s="78" customFormat="1" ht="11.25" outlineLevel="3">
      <c r="A181" s="73"/>
      <c r="B181" s="74"/>
      <c r="C181" s="74"/>
      <c r="D181" s="75"/>
      <c r="E181" s="75"/>
      <c r="F181" s="94"/>
      <c r="G181" s="74"/>
      <c r="H181" s="18"/>
      <c r="I181" s="76"/>
      <c r="J181" s="19"/>
      <c r="K181" s="76"/>
      <c r="L181" s="466"/>
      <c r="M181" s="77"/>
      <c r="N181" s="76"/>
      <c r="O181" s="76"/>
      <c r="P181" s="76"/>
    </row>
    <row r="182" spans="1:24" s="72" customFormat="1" ht="24" outlineLevel="2">
      <c r="A182" s="69">
        <f>A178+1</f>
        <v>76</v>
      </c>
      <c r="B182" s="53" t="s">
        <v>80</v>
      </c>
      <c r="C182" s="53" t="s">
        <v>301</v>
      </c>
      <c r="D182" s="54" t="s">
        <v>305</v>
      </c>
      <c r="E182" s="54"/>
      <c r="F182" s="93"/>
      <c r="G182" s="55" t="s">
        <v>5</v>
      </c>
      <c r="H182" s="17">
        <v>2.4</v>
      </c>
      <c r="I182" s="51">
        <v>0</v>
      </c>
      <c r="J182" s="17">
        <f>H182*(1+I182/100)</f>
        <v>2.4</v>
      </c>
      <c r="K182" s="301"/>
      <c r="L182" s="465">
        <f>J182*K182</f>
        <v>0</v>
      </c>
      <c r="M182" s="70"/>
      <c r="N182" s="71">
        <f>J182*M182</f>
        <v>0</v>
      </c>
      <c r="O182" s="70"/>
      <c r="P182" s="71">
        <f>J182*O182</f>
        <v>0</v>
      </c>
      <c r="Q182" s="142"/>
      <c r="R182" s="142"/>
      <c r="S182" s="142"/>
      <c r="T182" s="142"/>
      <c r="U182" s="142"/>
      <c r="V182" s="142"/>
      <c r="W182" s="142"/>
      <c r="X182" s="142"/>
    </row>
    <row r="183" spans="1:16" s="78" customFormat="1" ht="11.25" outlineLevel="3">
      <c r="A183" s="73"/>
      <c r="B183" s="74"/>
      <c r="C183" s="74"/>
      <c r="D183" s="75" t="s">
        <v>127</v>
      </c>
      <c r="E183" s="75"/>
      <c r="F183" s="94"/>
      <c r="G183" s="74"/>
      <c r="H183" s="18">
        <v>2.4</v>
      </c>
      <c r="I183" s="76"/>
      <c r="J183" s="19"/>
      <c r="K183" s="76"/>
      <c r="L183" s="466"/>
      <c r="M183" s="77"/>
      <c r="N183" s="76"/>
      <c r="O183" s="76"/>
      <c r="P183" s="76"/>
    </row>
    <row r="184" spans="1:24" s="72" customFormat="1" ht="24" outlineLevel="2">
      <c r="A184" s="69">
        <f>A182+1</f>
        <v>77</v>
      </c>
      <c r="B184" s="53" t="s">
        <v>81</v>
      </c>
      <c r="C184" s="53" t="s">
        <v>301</v>
      </c>
      <c r="D184" s="54" t="s">
        <v>306</v>
      </c>
      <c r="E184" s="54"/>
      <c r="F184" s="93"/>
      <c r="G184" s="55" t="s">
        <v>5</v>
      </c>
      <c r="H184" s="17">
        <v>25.4</v>
      </c>
      <c r="I184" s="51">
        <v>0</v>
      </c>
      <c r="J184" s="17">
        <f>H184*(1+I184/100)</f>
        <v>25.4</v>
      </c>
      <c r="K184" s="301"/>
      <c r="L184" s="465">
        <f>J184*K184</f>
        <v>0</v>
      </c>
      <c r="M184" s="70"/>
      <c r="N184" s="71">
        <f>J184*M184</f>
        <v>0</v>
      </c>
      <c r="O184" s="70"/>
      <c r="P184" s="71">
        <f>J184*O184</f>
        <v>0</v>
      </c>
      <c r="Q184" s="142"/>
      <c r="R184" s="142"/>
      <c r="S184" s="142"/>
      <c r="T184" s="142"/>
      <c r="U184" s="142"/>
      <c r="V184" s="142"/>
      <c r="W184" s="142"/>
      <c r="X184" s="142"/>
    </row>
    <row r="185" spans="1:16" s="78" customFormat="1" ht="11.25" outlineLevel="3">
      <c r="A185" s="73"/>
      <c r="B185" s="74"/>
      <c r="C185" s="74"/>
      <c r="D185" s="75" t="s">
        <v>112</v>
      </c>
      <c r="E185" s="75"/>
      <c r="F185" s="94"/>
      <c r="G185" s="74"/>
      <c r="H185" s="18">
        <v>25.4</v>
      </c>
      <c r="I185" s="76"/>
      <c r="J185" s="19"/>
      <c r="K185" s="76"/>
      <c r="L185" s="466"/>
      <c r="M185" s="77"/>
      <c r="N185" s="76"/>
      <c r="O185" s="76"/>
      <c r="P185" s="76"/>
    </row>
    <row r="186" spans="1:24" s="72" customFormat="1" ht="24" outlineLevel="2">
      <c r="A186" s="69">
        <f>A184+1</f>
        <v>78</v>
      </c>
      <c r="B186" s="53" t="s">
        <v>78</v>
      </c>
      <c r="C186" s="53" t="s">
        <v>302</v>
      </c>
      <c r="D186" s="54" t="s">
        <v>303</v>
      </c>
      <c r="E186" s="54"/>
      <c r="F186" s="93"/>
      <c r="G186" s="55" t="s">
        <v>5</v>
      </c>
      <c r="H186" s="17">
        <v>69.49</v>
      </c>
      <c r="I186" s="51">
        <v>0</v>
      </c>
      <c r="J186" s="17">
        <f>H186*(1+I186/100)</f>
        <v>69.49</v>
      </c>
      <c r="K186" s="301"/>
      <c r="L186" s="465">
        <f>J186*K186</f>
        <v>0</v>
      </c>
      <c r="M186" s="70"/>
      <c r="N186" s="71">
        <f>J186*M186</f>
        <v>0</v>
      </c>
      <c r="O186" s="70"/>
      <c r="P186" s="71">
        <f>J186*O186</f>
        <v>0</v>
      </c>
      <c r="Q186" s="142"/>
      <c r="R186" s="142"/>
      <c r="S186" s="142"/>
      <c r="T186" s="142"/>
      <c r="U186" s="142"/>
      <c r="V186" s="142"/>
      <c r="W186" s="142"/>
      <c r="X186" s="142"/>
    </row>
    <row r="187" spans="1:16" s="78" customFormat="1" ht="11.25" outlineLevel="3">
      <c r="A187" s="73"/>
      <c r="B187" s="74"/>
      <c r="C187" s="74"/>
      <c r="D187" s="75" t="s">
        <v>155</v>
      </c>
      <c r="E187" s="75"/>
      <c r="F187" s="94"/>
      <c r="G187" s="74"/>
      <c r="H187" s="18">
        <v>26.85</v>
      </c>
      <c r="I187" s="76"/>
      <c r="J187" s="19"/>
      <c r="K187" s="76"/>
      <c r="L187" s="466"/>
      <c r="M187" s="77"/>
      <c r="N187" s="76"/>
      <c r="O187" s="76"/>
      <c r="P187" s="76"/>
    </row>
    <row r="188" spans="1:16" s="78" customFormat="1" ht="11.25" outlineLevel="3">
      <c r="A188" s="73"/>
      <c r="B188" s="74"/>
      <c r="C188" s="74"/>
      <c r="D188" s="75" t="s">
        <v>975</v>
      </c>
      <c r="E188" s="75"/>
      <c r="F188" s="94"/>
      <c r="G188" s="74"/>
      <c r="H188" s="18">
        <v>37.44</v>
      </c>
      <c r="I188" s="76"/>
      <c r="J188" s="19"/>
      <c r="K188" s="76"/>
      <c r="L188" s="466"/>
      <c r="M188" s="77"/>
      <c r="N188" s="76"/>
      <c r="O188" s="76"/>
      <c r="P188" s="76"/>
    </row>
    <row r="189" spans="1:16" s="78" customFormat="1" ht="11.25" outlineLevel="3">
      <c r="A189" s="73"/>
      <c r="B189" s="74"/>
      <c r="C189" s="74"/>
      <c r="D189" s="75" t="s">
        <v>976</v>
      </c>
      <c r="E189" s="75"/>
      <c r="F189" s="94"/>
      <c r="G189" s="74"/>
      <c r="H189" s="18">
        <v>5.2</v>
      </c>
      <c r="I189" s="76"/>
      <c r="J189" s="19"/>
      <c r="K189" s="76"/>
      <c r="L189" s="466"/>
      <c r="M189" s="77"/>
      <c r="N189" s="76"/>
      <c r="O189" s="76"/>
      <c r="P189" s="76"/>
    </row>
    <row r="190" spans="1:24" s="72" customFormat="1" ht="12" outlineLevel="2">
      <c r="A190" s="69">
        <f>A186+1</f>
        <v>79</v>
      </c>
      <c r="B190" s="53" t="s">
        <v>39</v>
      </c>
      <c r="C190" s="53"/>
      <c r="D190" s="54" t="s">
        <v>191</v>
      </c>
      <c r="E190" s="54"/>
      <c r="F190" s="93"/>
      <c r="G190" s="55" t="s">
        <v>5</v>
      </c>
      <c r="H190" s="17">
        <v>99.89</v>
      </c>
      <c r="I190" s="51">
        <v>0</v>
      </c>
      <c r="J190" s="17">
        <f>H190*(1+I190/100)</f>
        <v>99.89</v>
      </c>
      <c r="K190" s="301"/>
      <c r="L190" s="465">
        <f>J190*K190</f>
        <v>0</v>
      </c>
      <c r="M190" s="70"/>
      <c r="N190" s="71">
        <f>J190*M190</f>
        <v>0</v>
      </c>
      <c r="O190" s="70"/>
      <c r="P190" s="71">
        <f>J190*O190</f>
        <v>0</v>
      </c>
      <c r="Q190" s="142"/>
      <c r="R190" s="142"/>
      <c r="S190" s="142"/>
      <c r="T190" s="142"/>
      <c r="U190" s="142"/>
      <c r="V190" s="142"/>
      <c r="W190" s="142"/>
      <c r="X190" s="142"/>
    </row>
    <row r="191" spans="1:16" s="78" customFormat="1" ht="11.25" outlineLevel="3">
      <c r="A191" s="73"/>
      <c r="B191" s="74"/>
      <c r="C191" s="74"/>
      <c r="D191" s="75" t="s">
        <v>23</v>
      </c>
      <c r="E191" s="75"/>
      <c r="F191" s="94"/>
      <c r="G191" s="74"/>
      <c r="H191" s="18">
        <v>0</v>
      </c>
      <c r="I191" s="76"/>
      <c r="J191" s="19"/>
      <c r="K191" s="76"/>
      <c r="L191" s="466"/>
      <c r="M191" s="77"/>
      <c r="N191" s="76"/>
      <c r="O191" s="76"/>
      <c r="P191" s="76"/>
    </row>
    <row r="192" spans="1:16" s="78" customFormat="1" ht="11.25" outlineLevel="3">
      <c r="A192" s="73"/>
      <c r="B192" s="74"/>
      <c r="C192" s="74"/>
      <c r="D192" s="75" t="s">
        <v>977</v>
      </c>
      <c r="E192" s="75"/>
      <c r="F192" s="94"/>
      <c r="G192" s="74"/>
      <c r="H192" s="18">
        <v>99.89</v>
      </c>
      <c r="I192" s="76"/>
      <c r="J192" s="19"/>
      <c r="K192" s="76"/>
      <c r="L192" s="466"/>
      <c r="M192" s="77"/>
      <c r="N192" s="76"/>
      <c r="O192" s="76"/>
      <c r="P192" s="76"/>
    </row>
    <row r="193" spans="1:24" s="72" customFormat="1" ht="12" outlineLevel="2">
      <c r="A193" s="69">
        <f>A190+1</f>
        <v>80</v>
      </c>
      <c r="B193" s="53" t="s">
        <v>57</v>
      </c>
      <c r="C193" s="53"/>
      <c r="D193" s="54" t="s">
        <v>729</v>
      </c>
      <c r="E193" s="54"/>
      <c r="F193" s="93"/>
      <c r="G193" s="55" t="s">
        <v>8</v>
      </c>
      <c r="H193" s="50">
        <v>1</v>
      </c>
      <c r="I193" s="51">
        <v>0</v>
      </c>
      <c r="J193" s="17">
        <f>H193*(1+I193/100)</f>
        <v>1</v>
      </c>
      <c r="K193" s="301"/>
      <c r="L193" s="465">
        <f>J193*K193</f>
        <v>0</v>
      </c>
      <c r="M193" s="70"/>
      <c r="N193" s="71">
        <f>J193*M193</f>
        <v>0</v>
      </c>
      <c r="O193" s="70"/>
      <c r="P193" s="71">
        <f>J193*O193</f>
        <v>0</v>
      </c>
      <c r="Q193" s="142"/>
      <c r="R193" s="142"/>
      <c r="S193" s="142"/>
      <c r="T193" s="142"/>
      <c r="U193" s="142"/>
      <c r="V193" s="142"/>
      <c r="W193" s="142"/>
      <c r="X193" s="142"/>
    </row>
    <row r="194" spans="1:24" s="85" customFormat="1" ht="12.75" customHeight="1" outlineLevel="2">
      <c r="A194" s="79"/>
      <c r="B194" s="80"/>
      <c r="C194" s="80"/>
      <c r="D194" s="81"/>
      <c r="E194" s="81"/>
      <c r="F194" s="81"/>
      <c r="G194" s="80"/>
      <c r="H194" s="27"/>
      <c r="I194" s="82"/>
      <c r="J194" s="27"/>
      <c r="K194" s="82"/>
      <c r="L194" s="467"/>
      <c r="M194" s="84"/>
      <c r="N194" s="82"/>
      <c r="O194" s="82"/>
      <c r="P194" s="82"/>
      <c r="Q194" s="143"/>
      <c r="R194" s="143"/>
      <c r="S194" s="143"/>
      <c r="T194" s="143"/>
      <c r="U194" s="143"/>
      <c r="V194" s="143"/>
      <c r="W194" s="143"/>
      <c r="X194" s="143"/>
    </row>
    <row r="195" spans="1:24" s="68" customFormat="1" ht="16.5" customHeight="1" outlineLevel="1">
      <c r="A195" s="62"/>
      <c r="B195" s="63"/>
      <c r="C195" s="63"/>
      <c r="D195" s="63" t="s">
        <v>462</v>
      </c>
      <c r="E195" s="63"/>
      <c r="F195" s="91"/>
      <c r="G195" s="64"/>
      <c r="H195" s="16"/>
      <c r="I195" s="65"/>
      <c r="J195" s="16"/>
      <c r="K195" s="65"/>
      <c r="L195" s="464">
        <f>SUBTOTAL(9,L196:L217)</f>
        <v>0</v>
      </c>
      <c r="M195" s="66"/>
      <c r="N195" s="67">
        <f>SUBTOTAL(9,N196:N217)</f>
        <v>0</v>
      </c>
      <c r="O195" s="65"/>
      <c r="P195" s="67">
        <f>SUBTOTAL(9,P196:P217)</f>
        <v>0</v>
      </c>
      <c r="Q195" s="141"/>
      <c r="R195" s="141"/>
      <c r="S195" s="141"/>
      <c r="T195" s="141"/>
      <c r="U195" s="141"/>
      <c r="V195" s="141"/>
      <c r="W195" s="141"/>
      <c r="X195" s="141"/>
    </row>
    <row r="196" spans="1:24" s="72" customFormat="1" ht="24" outlineLevel="2">
      <c r="A196" s="69">
        <f>A193+1</f>
        <v>81</v>
      </c>
      <c r="B196" s="53" t="s">
        <v>73</v>
      </c>
      <c r="C196" s="53" t="s">
        <v>296</v>
      </c>
      <c r="D196" s="54" t="s">
        <v>307</v>
      </c>
      <c r="E196" s="54" t="s">
        <v>978</v>
      </c>
      <c r="F196" s="390" t="s">
        <v>312</v>
      </c>
      <c r="G196" s="55" t="s">
        <v>5</v>
      </c>
      <c r="H196" s="17">
        <v>48.2664</v>
      </c>
      <c r="I196" s="51">
        <v>0</v>
      </c>
      <c r="J196" s="17">
        <f>H196*(1+I196/100)</f>
        <v>48.2664</v>
      </c>
      <c r="K196" s="301"/>
      <c r="L196" s="465">
        <f>J196*K196</f>
        <v>0</v>
      </c>
      <c r="M196" s="70"/>
      <c r="N196" s="71">
        <f>J196*M196</f>
        <v>0</v>
      </c>
      <c r="O196" s="70"/>
      <c r="P196" s="71">
        <f>J196*O196</f>
        <v>0</v>
      </c>
      <c r="Q196" s="142"/>
      <c r="R196" s="142"/>
      <c r="S196" s="142"/>
      <c r="T196" s="142"/>
      <c r="U196" s="142"/>
      <c r="V196" s="142"/>
      <c r="W196" s="142"/>
      <c r="X196" s="142"/>
    </row>
    <row r="197" spans="1:16" s="78" customFormat="1" ht="11.25" outlineLevel="3">
      <c r="A197" s="73"/>
      <c r="B197" s="74"/>
      <c r="C197" s="74"/>
      <c r="D197" s="75" t="s">
        <v>157</v>
      </c>
      <c r="E197" s="75"/>
      <c r="F197" s="94"/>
      <c r="G197" s="74"/>
      <c r="H197" s="18">
        <v>17.149599999999996</v>
      </c>
      <c r="I197" s="76"/>
      <c r="J197" s="19"/>
      <c r="K197" s="76"/>
      <c r="L197" s="466"/>
      <c r="M197" s="77"/>
      <c r="N197" s="76"/>
      <c r="O197" s="76"/>
      <c r="P197" s="76"/>
    </row>
    <row r="198" spans="1:16" s="78" customFormat="1" ht="11.25" outlineLevel="3">
      <c r="A198" s="73"/>
      <c r="B198" s="74"/>
      <c r="C198" s="74"/>
      <c r="D198" s="75" t="s">
        <v>166</v>
      </c>
      <c r="E198" s="75"/>
      <c r="F198" s="94"/>
      <c r="G198" s="74"/>
      <c r="H198" s="18">
        <v>31.1168</v>
      </c>
      <c r="I198" s="76"/>
      <c r="J198" s="19"/>
      <c r="K198" s="76"/>
      <c r="L198" s="466"/>
      <c r="M198" s="77"/>
      <c r="N198" s="76"/>
      <c r="O198" s="76"/>
      <c r="P198" s="76"/>
    </row>
    <row r="199" spans="1:24" s="72" customFormat="1" ht="24" outlineLevel="2">
      <c r="A199" s="69">
        <f>A196+1</f>
        <v>82</v>
      </c>
      <c r="B199" s="53" t="s">
        <v>72</v>
      </c>
      <c r="C199" s="53" t="s">
        <v>297</v>
      </c>
      <c r="D199" s="54" t="s">
        <v>310</v>
      </c>
      <c r="E199" s="54" t="s">
        <v>979</v>
      </c>
      <c r="F199" s="390" t="s">
        <v>312</v>
      </c>
      <c r="G199" s="55" t="s">
        <v>5</v>
      </c>
      <c r="H199" s="17">
        <v>13.282</v>
      </c>
      <c r="I199" s="51">
        <v>0</v>
      </c>
      <c r="J199" s="17">
        <f>H199*(1+I199/100)</f>
        <v>13.282</v>
      </c>
      <c r="K199" s="301"/>
      <c r="L199" s="465">
        <f>J199*K199</f>
        <v>0</v>
      </c>
      <c r="M199" s="70"/>
      <c r="N199" s="71">
        <f>J199*M199</f>
        <v>0</v>
      </c>
      <c r="O199" s="70"/>
      <c r="P199" s="71">
        <f>J199*O199</f>
        <v>0</v>
      </c>
      <c r="Q199" s="142"/>
      <c r="R199" s="142"/>
      <c r="S199" s="142"/>
      <c r="T199" s="142"/>
      <c r="U199" s="142"/>
      <c r="V199" s="142"/>
      <c r="W199" s="142"/>
      <c r="X199" s="142"/>
    </row>
    <row r="200" spans="1:16" s="78" customFormat="1" ht="11.25" outlineLevel="3">
      <c r="A200" s="73"/>
      <c r="B200" s="74"/>
      <c r="C200" s="74"/>
      <c r="D200" s="75" t="s">
        <v>150</v>
      </c>
      <c r="E200" s="75"/>
      <c r="F200" s="94"/>
      <c r="G200" s="74"/>
      <c r="H200" s="18">
        <v>8.498000000000001</v>
      </c>
      <c r="I200" s="76"/>
      <c r="J200" s="19"/>
      <c r="K200" s="76"/>
      <c r="L200" s="466"/>
      <c r="M200" s="77"/>
      <c r="N200" s="76"/>
      <c r="O200" s="76"/>
      <c r="P200" s="76"/>
    </row>
    <row r="201" spans="1:16" s="78" customFormat="1" ht="11.25" outlineLevel="3">
      <c r="A201" s="73"/>
      <c r="B201" s="74"/>
      <c r="C201" s="74"/>
      <c r="D201" s="75" t="s">
        <v>132</v>
      </c>
      <c r="E201" s="75"/>
      <c r="F201" s="94"/>
      <c r="G201" s="74"/>
      <c r="H201" s="18">
        <v>4.784</v>
      </c>
      <c r="I201" s="76"/>
      <c r="J201" s="19"/>
      <c r="K201" s="76"/>
      <c r="L201" s="466"/>
      <c r="M201" s="77"/>
      <c r="N201" s="76"/>
      <c r="O201" s="76"/>
      <c r="P201" s="76"/>
    </row>
    <row r="202" spans="1:24" s="72" customFormat="1" ht="36" outlineLevel="2">
      <c r="A202" s="69">
        <f>A199+1</f>
        <v>83</v>
      </c>
      <c r="B202" s="53" t="s">
        <v>75</v>
      </c>
      <c r="C202" s="53" t="s">
        <v>298</v>
      </c>
      <c r="D202" s="54" t="s">
        <v>308</v>
      </c>
      <c r="E202" s="54" t="s">
        <v>980</v>
      </c>
      <c r="F202" s="390" t="s">
        <v>312</v>
      </c>
      <c r="G202" s="55" t="s">
        <v>5</v>
      </c>
      <c r="H202" s="17">
        <v>21.9665</v>
      </c>
      <c r="I202" s="51">
        <v>0</v>
      </c>
      <c r="J202" s="17">
        <f>H202*(1+I202/100)</f>
        <v>21.9665</v>
      </c>
      <c r="K202" s="301"/>
      <c r="L202" s="465">
        <f>J202*K202</f>
        <v>0</v>
      </c>
      <c r="M202" s="70"/>
      <c r="N202" s="71">
        <f>J202*M202</f>
        <v>0</v>
      </c>
      <c r="O202" s="70"/>
      <c r="P202" s="71">
        <f>J202*O202</f>
        <v>0</v>
      </c>
      <c r="Q202" s="142"/>
      <c r="R202" s="142"/>
      <c r="S202" s="142"/>
      <c r="T202" s="142"/>
      <c r="U202" s="142"/>
      <c r="V202" s="142"/>
      <c r="W202" s="142"/>
      <c r="X202" s="142"/>
    </row>
    <row r="203" spans="1:16" s="78" customFormat="1" ht="11.25" outlineLevel="3">
      <c r="A203" s="73"/>
      <c r="B203" s="74"/>
      <c r="C203" s="74"/>
      <c r="D203" s="75" t="s">
        <v>146</v>
      </c>
      <c r="E203" s="75"/>
      <c r="F203" s="94"/>
      <c r="G203" s="74"/>
      <c r="H203" s="18">
        <v>21.9665</v>
      </c>
      <c r="I203" s="76"/>
      <c r="J203" s="19"/>
      <c r="K203" s="76"/>
      <c r="L203" s="466"/>
      <c r="M203" s="77"/>
      <c r="N203" s="76"/>
      <c r="O203" s="76"/>
      <c r="P203" s="76"/>
    </row>
    <row r="204" spans="1:24" s="72" customFormat="1" ht="36" outlineLevel="2">
      <c r="A204" s="69">
        <f>A202+1</f>
        <v>84</v>
      </c>
      <c r="B204" s="53" t="s">
        <v>77</v>
      </c>
      <c r="C204" s="53" t="s">
        <v>299</v>
      </c>
      <c r="D204" s="54" t="s">
        <v>309</v>
      </c>
      <c r="E204" s="54" t="s">
        <v>980</v>
      </c>
      <c r="F204" s="390" t="s">
        <v>312</v>
      </c>
      <c r="G204" s="55" t="s">
        <v>5</v>
      </c>
      <c r="H204" s="17">
        <v>3.984</v>
      </c>
      <c r="I204" s="51">
        <v>0</v>
      </c>
      <c r="J204" s="17">
        <f>H204*(1+I204/100)</f>
        <v>3.984</v>
      </c>
      <c r="K204" s="301"/>
      <c r="L204" s="465">
        <f>J204*K204</f>
        <v>0</v>
      </c>
      <c r="M204" s="70"/>
      <c r="N204" s="71">
        <f>J204*M204</f>
        <v>0</v>
      </c>
      <c r="O204" s="70"/>
      <c r="P204" s="71">
        <f>J204*O204</f>
        <v>0</v>
      </c>
      <c r="Q204" s="142"/>
      <c r="R204" s="142"/>
      <c r="S204" s="142"/>
      <c r="T204" s="142"/>
      <c r="U204" s="142"/>
      <c r="V204" s="142"/>
      <c r="W204" s="142"/>
      <c r="X204" s="142"/>
    </row>
    <row r="205" spans="1:16" s="78" customFormat="1" ht="11.25" outlineLevel="3">
      <c r="A205" s="73"/>
      <c r="B205" s="74"/>
      <c r="C205" s="74"/>
      <c r="D205" s="75" t="s">
        <v>28</v>
      </c>
      <c r="E205" s="75"/>
      <c r="F205" s="94"/>
      <c r="G205" s="74"/>
      <c r="H205" s="18">
        <v>3.984</v>
      </c>
      <c r="I205" s="76"/>
      <c r="J205" s="19"/>
      <c r="K205" s="76"/>
      <c r="L205" s="466"/>
      <c r="M205" s="77"/>
      <c r="N205" s="76"/>
      <c r="O205" s="76"/>
      <c r="P205" s="76"/>
    </row>
    <row r="206" spans="1:24" s="72" customFormat="1" ht="36" outlineLevel="2">
      <c r="A206" s="69">
        <f>A204+1</f>
        <v>85</v>
      </c>
      <c r="B206" s="53" t="s">
        <v>76</v>
      </c>
      <c r="C206" s="53" t="s">
        <v>300</v>
      </c>
      <c r="D206" s="54" t="s">
        <v>711</v>
      </c>
      <c r="E206" s="54" t="s">
        <v>978</v>
      </c>
      <c r="F206" s="390" t="s">
        <v>312</v>
      </c>
      <c r="G206" s="55" t="s">
        <v>5</v>
      </c>
      <c r="H206" s="17">
        <v>7.99</v>
      </c>
      <c r="I206" s="51">
        <v>0</v>
      </c>
      <c r="J206" s="17">
        <f>H206*(1+I206/100)</f>
        <v>7.99</v>
      </c>
      <c r="K206" s="301"/>
      <c r="L206" s="465">
        <f>J206*K206</f>
        <v>0</v>
      </c>
      <c r="M206" s="70"/>
      <c r="N206" s="71">
        <f>J206*M206</f>
        <v>0</v>
      </c>
      <c r="O206" s="70"/>
      <c r="P206" s="71">
        <f>J206*O206</f>
        <v>0</v>
      </c>
      <c r="Q206" s="142"/>
      <c r="R206" s="142"/>
      <c r="S206" s="142"/>
      <c r="T206" s="142"/>
      <c r="U206" s="142"/>
      <c r="V206" s="142"/>
      <c r="W206" s="142"/>
      <c r="X206" s="142"/>
    </row>
    <row r="207" spans="1:16" s="78" customFormat="1" ht="11.25" outlineLevel="3">
      <c r="A207" s="73"/>
      <c r="B207" s="74"/>
      <c r="C207" s="74"/>
      <c r="D207" s="75" t="s">
        <v>713</v>
      </c>
      <c r="E207" s="75"/>
      <c r="F207" s="94"/>
      <c r="G207" s="74"/>
      <c r="H207" s="18">
        <f>5.49+2.5</f>
        <v>7.99</v>
      </c>
      <c r="I207" s="76"/>
      <c r="J207" s="19"/>
      <c r="K207" s="76"/>
      <c r="L207" s="466"/>
      <c r="M207" s="77"/>
      <c r="N207" s="76"/>
      <c r="O207" s="76"/>
      <c r="P207" s="76"/>
    </row>
    <row r="208" spans="1:24" s="72" customFormat="1" ht="36" outlineLevel="2">
      <c r="A208" s="309">
        <f>A206+1</f>
        <v>86</v>
      </c>
      <c r="B208" s="53" t="s">
        <v>74</v>
      </c>
      <c r="C208" s="53" t="s">
        <v>981</v>
      </c>
      <c r="D208" s="54" t="s">
        <v>982</v>
      </c>
      <c r="E208" s="54" t="s">
        <v>978</v>
      </c>
      <c r="F208" s="390" t="s">
        <v>312</v>
      </c>
      <c r="G208" s="55" t="s">
        <v>5</v>
      </c>
      <c r="H208" s="17">
        <v>39.1</v>
      </c>
      <c r="I208" s="51">
        <v>0</v>
      </c>
      <c r="J208" s="17">
        <f>H208*(1+I208/100)</f>
        <v>39.1</v>
      </c>
      <c r="K208" s="301"/>
      <c r="L208" s="465">
        <f>J208*K208</f>
        <v>0</v>
      </c>
      <c r="M208" s="70"/>
      <c r="N208" s="71">
        <f>J208*M208</f>
        <v>0</v>
      </c>
      <c r="O208" s="70"/>
      <c r="P208" s="71">
        <f>J208*O208</f>
        <v>0</v>
      </c>
      <c r="Q208" s="142"/>
      <c r="R208" s="142"/>
      <c r="S208" s="142"/>
      <c r="T208" s="142"/>
      <c r="U208" s="142"/>
      <c r="V208" s="142"/>
      <c r="W208" s="142"/>
      <c r="X208" s="142"/>
    </row>
    <row r="209" spans="1:16" s="78" customFormat="1" ht="11.25" outlineLevel="3">
      <c r="A209" s="73"/>
      <c r="B209" s="74"/>
      <c r="C209" s="74"/>
      <c r="D209" s="75"/>
      <c r="E209" s="75"/>
      <c r="F209" s="94"/>
      <c r="G209" s="74"/>
      <c r="H209" s="18"/>
      <c r="I209" s="76"/>
      <c r="J209" s="19"/>
      <c r="K209" s="76"/>
      <c r="L209" s="466"/>
      <c r="M209" s="77"/>
      <c r="N209" s="76"/>
      <c r="O209" s="76"/>
      <c r="P209" s="76"/>
    </row>
    <row r="210" spans="1:24" s="72" customFormat="1" ht="48" outlineLevel="2">
      <c r="A210" s="309">
        <f>A208+1</f>
        <v>87</v>
      </c>
      <c r="B210" s="53"/>
      <c r="C210" s="53"/>
      <c r="D210" s="54" t="s">
        <v>983</v>
      </c>
      <c r="E210" s="54" t="s">
        <v>978</v>
      </c>
      <c r="F210" s="390" t="s">
        <v>312</v>
      </c>
      <c r="G210" s="55" t="s">
        <v>5</v>
      </c>
      <c r="H210" s="17">
        <v>20.1</v>
      </c>
      <c r="I210" s="51">
        <v>0</v>
      </c>
      <c r="J210" s="17">
        <f>H210*(1+I210/100)</f>
        <v>20.1</v>
      </c>
      <c r="K210" s="301"/>
      <c r="L210" s="465">
        <f>J210*K210</f>
        <v>0</v>
      </c>
      <c r="M210" s="70"/>
      <c r="N210" s="71">
        <f>J210*M210</f>
        <v>0</v>
      </c>
      <c r="O210" s="70"/>
      <c r="P210" s="71">
        <f>J210*O210</f>
        <v>0</v>
      </c>
      <c r="Q210" s="142"/>
      <c r="R210" s="142"/>
      <c r="S210" s="142"/>
      <c r="T210" s="142"/>
      <c r="U210" s="142"/>
      <c r="V210" s="142"/>
      <c r="W210" s="142"/>
      <c r="X210" s="142"/>
    </row>
    <row r="211" spans="1:16" s="78" customFormat="1" ht="11.25" outlineLevel="3">
      <c r="A211" s="73"/>
      <c r="B211" s="74"/>
      <c r="C211" s="74"/>
      <c r="D211" s="75"/>
      <c r="E211" s="75"/>
      <c r="F211" s="94"/>
      <c r="G211" s="74"/>
      <c r="H211" s="18"/>
      <c r="I211" s="76"/>
      <c r="J211" s="19"/>
      <c r="K211" s="76"/>
      <c r="L211" s="466"/>
      <c r="M211" s="77"/>
      <c r="N211" s="76"/>
      <c r="O211" s="76"/>
      <c r="P211" s="76"/>
    </row>
    <row r="212" spans="1:24" s="72" customFormat="1" ht="12" outlineLevel="2">
      <c r="A212" s="69">
        <f>A210+1</f>
        <v>88</v>
      </c>
      <c r="B212" s="53" t="s">
        <v>37</v>
      </c>
      <c r="C212" s="53"/>
      <c r="D212" s="54" t="s">
        <v>189</v>
      </c>
      <c r="E212" s="54"/>
      <c r="F212" s="93"/>
      <c r="G212" s="55" t="s">
        <v>5</v>
      </c>
      <c r="H212" s="17">
        <v>99.64699999999999</v>
      </c>
      <c r="I212" s="51">
        <v>0</v>
      </c>
      <c r="J212" s="17">
        <f>H212*(1+I212/100)</f>
        <v>99.64699999999999</v>
      </c>
      <c r="K212" s="301"/>
      <c r="L212" s="465">
        <f>J212*K212</f>
        <v>0</v>
      </c>
      <c r="M212" s="70"/>
      <c r="N212" s="71">
        <f>J212*M212</f>
        <v>0</v>
      </c>
      <c r="O212" s="70"/>
      <c r="P212" s="71">
        <f>J212*O212</f>
        <v>0</v>
      </c>
      <c r="Q212" s="142"/>
      <c r="R212" s="142"/>
      <c r="S212" s="142"/>
      <c r="T212" s="142"/>
      <c r="U212" s="142"/>
      <c r="V212" s="142"/>
      <c r="W212" s="142"/>
      <c r="X212" s="142"/>
    </row>
    <row r="213" spans="1:16" s="78" customFormat="1" ht="11.25" outlineLevel="3">
      <c r="A213" s="73"/>
      <c r="B213" s="74"/>
      <c r="C213" s="74"/>
      <c r="D213" s="75" t="s">
        <v>137</v>
      </c>
      <c r="E213" s="75"/>
      <c r="F213" s="94"/>
      <c r="G213" s="74"/>
      <c r="H213" s="18">
        <v>99.64699999999999</v>
      </c>
      <c r="I213" s="76"/>
      <c r="J213" s="19"/>
      <c r="K213" s="76"/>
      <c r="L213" s="466"/>
      <c r="M213" s="77"/>
      <c r="N213" s="76"/>
      <c r="O213" s="76"/>
      <c r="P213" s="76"/>
    </row>
    <row r="214" spans="1:24" s="72" customFormat="1" ht="12" outlineLevel="2">
      <c r="A214" s="69">
        <f>A212+1</f>
        <v>89</v>
      </c>
      <c r="B214" s="53" t="s">
        <v>38</v>
      </c>
      <c r="C214" s="53"/>
      <c r="D214" s="54" t="s">
        <v>198</v>
      </c>
      <c r="E214" s="54"/>
      <c r="F214" s="93"/>
      <c r="G214" s="55" t="s">
        <v>5</v>
      </c>
      <c r="H214" s="17">
        <v>9.474</v>
      </c>
      <c r="I214" s="51">
        <v>0</v>
      </c>
      <c r="J214" s="17">
        <f>H214*(1+I214/100)</f>
        <v>9.474</v>
      </c>
      <c r="K214" s="301"/>
      <c r="L214" s="465">
        <f>J214*K214</f>
        <v>0</v>
      </c>
      <c r="M214" s="70"/>
      <c r="N214" s="71">
        <f>J214*M214</f>
        <v>0</v>
      </c>
      <c r="O214" s="70"/>
      <c r="P214" s="71">
        <f>J214*O214</f>
        <v>0</v>
      </c>
      <c r="Q214" s="142"/>
      <c r="R214" s="142"/>
      <c r="S214" s="142"/>
      <c r="T214" s="142"/>
      <c r="U214" s="142"/>
      <c r="V214" s="142"/>
      <c r="W214" s="142"/>
      <c r="X214" s="142"/>
    </row>
    <row r="215" spans="1:16" s="78" customFormat="1" ht="11.25" outlineLevel="3">
      <c r="A215" s="73"/>
      <c r="B215" s="74"/>
      <c r="C215" s="74"/>
      <c r="D215" s="75" t="s">
        <v>64</v>
      </c>
      <c r="E215" s="75"/>
      <c r="F215" s="94"/>
      <c r="G215" s="74"/>
      <c r="H215" s="18">
        <v>9.474</v>
      </c>
      <c r="I215" s="76"/>
      <c r="J215" s="19"/>
      <c r="K215" s="76"/>
      <c r="L215" s="466"/>
      <c r="M215" s="77"/>
      <c r="N215" s="76"/>
      <c r="O215" s="76"/>
      <c r="P215" s="76"/>
    </row>
    <row r="216" spans="1:24" s="72" customFormat="1" ht="12" outlineLevel="2">
      <c r="A216" s="69">
        <f>A214+1</f>
        <v>90</v>
      </c>
      <c r="B216" s="53" t="s">
        <v>57</v>
      </c>
      <c r="C216" s="53"/>
      <c r="D216" s="54" t="s">
        <v>729</v>
      </c>
      <c r="E216" s="54"/>
      <c r="F216" s="93"/>
      <c r="G216" s="55" t="s">
        <v>8</v>
      </c>
      <c r="H216" s="50">
        <v>1</v>
      </c>
      <c r="I216" s="51">
        <v>0</v>
      </c>
      <c r="J216" s="17">
        <f>H216*(1+I216/100)</f>
        <v>1</v>
      </c>
      <c r="K216" s="301"/>
      <c r="L216" s="465">
        <f>J216*K216</f>
        <v>0</v>
      </c>
      <c r="M216" s="70"/>
      <c r="N216" s="71">
        <f>J216*M216</f>
        <v>0</v>
      </c>
      <c r="O216" s="70"/>
      <c r="P216" s="71">
        <f>J216*O216</f>
        <v>0</v>
      </c>
      <c r="Q216" s="142"/>
      <c r="R216" s="142"/>
      <c r="S216" s="142"/>
      <c r="T216" s="142"/>
      <c r="U216" s="142"/>
      <c r="V216" s="142"/>
      <c r="W216" s="142"/>
      <c r="X216" s="142"/>
    </row>
    <row r="217" spans="1:24" s="85" customFormat="1" ht="12.75" customHeight="1" outlineLevel="2">
      <c r="A217" s="79"/>
      <c r="B217" s="80"/>
      <c r="C217" s="80"/>
      <c r="D217" s="81"/>
      <c r="E217" s="81"/>
      <c r="F217" s="81"/>
      <c r="G217" s="80"/>
      <c r="H217" s="27"/>
      <c r="I217" s="82"/>
      <c r="J217" s="27"/>
      <c r="K217" s="82"/>
      <c r="L217" s="467"/>
      <c r="M217" s="84"/>
      <c r="N217" s="82"/>
      <c r="O217" s="82"/>
      <c r="P217" s="82"/>
      <c r="Q217" s="143"/>
      <c r="R217" s="143"/>
      <c r="S217" s="143"/>
      <c r="T217" s="143"/>
      <c r="U217" s="143"/>
      <c r="V217" s="143"/>
      <c r="W217" s="143"/>
      <c r="X217" s="143"/>
    </row>
    <row r="218" spans="1:24" s="85" customFormat="1" ht="12.75" customHeight="1" outlineLevel="2">
      <c r="A218" s="79"/>
      <c r="B218" s="80"/>
      <c r="C218" s="80"/>
      <c r="D218" s="81"/>
      <c r="E218" s="81"/>
      <c r="F218" s="81"/>
      <c r="G218" s="80"/>
      <c r="H218" s="27"/>
      <c r="I218" s="82"/>
      <c r="J218" s="27"/>
      <c r="K218" s="82"/>
      <c r="L218" s="467"/>
      <c r="M218" s="84"/>
      <c r="N218" s="82"/>
      <c r="O218" s="82"/>
      <c r="P218" s="82"/>
      <c r="Q218" s="143"/>
      <c r="R218" s="143"/>
      <c r="S218" s="143"/>
      <c r="T218" s="143"/>
      <c r="U218" s="143"/>
      <c r="V218" s="143"/>
      <c r="W218" s="143"/>
      <c r="X218" s="143"/>
    </row>
    <row r="219" spans="1:24" s="68" customFormat="1" ht="16.5" customHeight="1" outlineLevel="1">
      <c r="A219" s="62"/>
      <c r="B219" s="63"/>
      <c r="C219" s="63"/>
      <c r="D219" s="63" t="s">
        <v>463</v>
      </c>
      <c r="E219" s="63"/>
      <c r="F219" s="91"/>
      <c r="G219" s="64"/>
      <c r="H219" s="16"/>
      <c r="I219" s="65"/>
      <c r="J219" s="16"/>
      <c r="K219" s="65"/>
      <c r="L219" s="464">
        <f>SUBTOTAL(9,L220:L238)</f>
        <v>0</v>
      </c>
      <c r="M219" s="66"/>
      <c r="N219" s="67">
        <f>SUBTOTAL(9,N220:N238)</f>
        <v>0</v>
      </c>
      <c r="O219" s="65"/>
      <c r="P219" s="67">
        <f>SUBTOTAL(9,P220:P238)</f>
        <v>0</v>
      </c>
      <c r="Q219" s="141"/>
      <c r="R219" s="141"/>
      <c r="S219" s="141"/>
      <c r="T219" s="141"/>
      <c r="U219" s="141"/>
      <c r="V219" s="141"/>
      <c r="W219" s="141"/>
      <c r="X219" s="141"/>
    </row>
    <row r="220" spans="1:24" s="40" customFormat="1" ht="12" customHeight="1" outlineLevel="2">
      <c r="A220" s="34"/>
      <c r="B220" s="35"/>
      <c r="C220" s="35"/>
      <c r="D220" s="36" t="s">
        <v>225</v>
      </c>
      <c r="E220" s="36"/>
      <c r="F220" s="92"/>
      <c r="G220" s="37"/>
      <c r="H220" s="37"/>
      <c r="I220" s="37"/>
      <c r="J220" s="38"/>
      <c r="K220" s="39"/>
      <c r="L220" s="468"/>
      <c r="Q220" s="140"/>
      <c r="R220" s="140"/>
      <c r="S220" s="140"/>
      <c r="T220" s="140"/>
      <c r="U220" s="140"/>
      <c r="V220" s="140"/>
      <c r="W220" s="140"/>
      <c r="X220" s="140"/>
    </row>
    <row r="221" spans="1:24" s="40" customFormat="1" ht="54" customHeight="1" outlineLevel="2">
      <c r="A221" s="41">
        <f>A216+1</f>
        <v>91</v>
      </c>
      <c r="B221" s="42" t="s">
        <v>226</v>
      </c>
      <c r="C221" s="42"/>
      <c r="D221" s="43" t="s">
        <v>227</v>
      </c>
      <c r="E221" s="43" t="s">
        <v>985</v>
      </c>
      <c r="F221" s="95"/>
      <c r="G221" s="44" t="s">
        <v>8</v>
      </c>
      <c r="H221" s="17">
        <v>1</v>
      </c>
      <c r="I221" s="51">
        <v>0</v>
      </c>
      <c r="J221" s="17">
        <f aca="true" t="shared" si="33" ref="J221:J237">H221*(1+I221/100)</f>
        <v>1</v>
      </c>
      <c r="K221" s="303"/>
      <c r="L221" s="469">
        <f aca="true" t="shared" si="34" ref="L221:L229">J221*K221</f>
        <v>0</v>
      </c>
      <c r="M221" s="70"/>
      <c r="N221" s="71">
        <f aca="true" t="shared" si="35" ref="N221:N229">J221*M221</f>
        <v>0</v>
      </c>
      <c r="O221" s="70"/>
      <c r="P221" s="71">
        <f aca="true" t="shared" si="36" ref="P221:P229">J221*O221</f>
        <v>0</v>
      </c>
      <c r="Q221" s="140"/>
      <c r="R221" s="140"/>
      <c r="S221" s="140"/>
      <c r="T221" s="140"/>
      <c r="U221" s="140"/>
      <c r="V221" s="140"/>
      <c r="W221" s="140"/>
      <c r="X221" s="140"/>
    </row>
    <row r="222" spans="1:24" s="40" customFormat="1" ht="60" outlineLevel="2">
      <c r="A222" s="41">
        <f>A221+1</f>
        <v>92</v>
      </c>
      <c r="B222" s="42" t="s">
        <v>228</v>
      </c>
      <c r="C222" s="42"/>
      <c r="D222" s="43" t="s">
        <v>229</v>
      </c>
      <c r="E222" s="386" t="s">
        <v>985</v>
      </c>
      <c r="F222" s="95"/>
      <c r="G222" s="44" t="s">
        <v>8</v>
      </c>
      <c r="H222" s="17">
        <v>1</v>
      </c>
      <c r="I222" s="51">
        <v>0</v>
      </c>
      <c r="J222" s="17">
        <f t="shared" si="33"/>
        <v>1</v>
      </c>
      <c r="K222" s="303"/>
      <c r="L222" s="469">
        <f t="shared" si="34"/>
        <v>0</v>
      </c>
      <c r="M222" s="70"/>
      <c r="N222" s="71">
        <f t="shared" si="35"/>
        <v>0</v>
      </c>
      <c r="O222" s="70"/>
      <c r="P222" s="71">
        <f t="shared" si="36"/>
        <v>0</v>
      </c>
      <c r="Q222" s="140"/>
      <c r="R222" s="140"/>
      <c r="S222" s="140"/>
      <c r="T222" s="140"/>
      <c r="U222" s="140"/>
      <c r="V222" s="140"/>
      <c r="W222" s="140"/>
      <c r="X222" s="140"/>
    </row>
    <row r="223" spans="1:24" s="40" customFormat="1" ht="60" outlineLevel="2">
      <c r="A223" s="308">
        <f>A222+1</f>
        <v>93</v>
      </c>
      <c r="B223" s="42" t="s">
        <v>230</v>
      </c>
      <c r="C223" s="42"/>
      <c r="D223" s="43" t="s">
        <v>231</v>
      </c>
      <c r="E223" s="386" t="s">
        <v>985</v>
      </c>
      <c r="F223" s="95"/>
      <c r="G223" s="44" t="s">
        <v>9</v>
      </c>
      <c r="H223" s="17">
        <v>1</v>
      </c>
      <c r="I223" s="51">
        <v>0</v>
      </c>
      <c r="J223" s="17">
        <f t="shared" si="33"/>
        <v>1</v>
      </c>
      <c r="K223" s="303"/>
      <c r="L223" s="469">
        <f t="shared" si="34"/>
        <v>0</v>
      </c>
      <c r="M223" s="70"/>
      <c r="N223" s="71">
        <f t="shared" si="35"/>
        <v>0</v>
      </c>
      <c r="O223" s="70"/>
      <c r="P223" s="71">
        <f t="shared" si="36"/>
        <v>0</v>
      </c>
      <c r="Q223" s="140"/>
      <c r="R223" s="140"/>
      <c r="S223" s="140"/>
      <c r="T223" s="140"/>
      <c r="U223" s="140"/>
      <c r="V223" s="140"/>
      <c r="W223" s="140"/>
      <c r="X223" s="140"/>
    </row>
    <row r="224" spans="1:24" s="40" customFormat="1" ht="72" outlineLevel="2">
      <c r="A224" s="308">
        <f aca="true" t="shared" si="37" ref="A224:A233">A223+1</f>
        <v>94</v>
      </c>
      <c r="B224" s="42" t="s">
        <v>232</v>
      </c>
      <c r="C224" s="42"/>
      <c r="D224" s="43" t="s">
        <v>233</v>
      </c>
      <c r="E224" s="386" t="s">
        <v>985</v>
      </c>
      <c r="F224" s="95"/>
      <c r="G224" s="44" t="s">
        <v>9</v>
      </c>
      <c r="H224" s="17">
        <v>1</v>
      </c>
      <c r="I224" s="51">
        <v>0</v>
      </c>
      <c r="J224" s="17">
        <f t="shared" si="33"/>
        <v>1</v>
      </c>
      <c r="K224" s="303"/>
      <c r="L224" s="469">
        <f t="shared" si="34"/>
        <v>0</v>
      </c>
      <c r="M224" s="70"/>
      <c r="N224" s="71">
        <f t="shared" si="35"/>
        <v>0</v>
      </c>
      <c r="O224" s="70"/>
      <c r="P224" s="71">
        <f t="shared" si="36"/>
        <v>0</v>
      </c>
      <c r="Q224" s="140"/>
      <c r="R224" s="140"/>
      <c r="S224" s="140"/>
      <c r="T224" s="140"/>
      <c r="U224" s="140"/>
      <c r="V224" s="140"/>
      <c r="W224" s="140"/>
      <c r="X224" s="140"/>
    </row>
    <row r="225" spans="1:24" s="40" customFormat="1" ht="60" outlineLevel="2">
      <c r="A225" s="308">
        <f t="shared" si="37"/>
        <v>95</v>
      </c>
      <c r="B225" s="42" t="s">
        <v>234</v>
      </c>
      <c r="C225" s="42"/>
      <c r="D225" s="43" t="s">
        <v>235</v>
      </c>
      <c r="E225" s="386" t="s">
        <v>985</v>
      </c>
      <c r="F225" s="95"/>
      <c r="G225" s="44" t="s">
        <v>9</v>
      </c>
      <c r="H225" s="17">
        <v>1</v>
      </c>
      <c r="I225" s="51">
        <v>0</v>
      </c>
      <c r="J225" s="17">
        <f t="shared" si="33"/>
        <v>1</v>
      </c>
      <c r="K225" s="303"/>
      <c r="L225" s="469">
        <f t="shared" si="34"/>
        <v>0</v>
      </c>
      <c r="M225" s="70"/>
      <c r="N225" s="71">
        <f t="shared" si="35"/>
        <v>0</v>
      </c>
      <c r="O225" s="70"/>
      <c r="P225" s="71">
        <f t="shared" si="36"/>
        <v>0</v>
      </c>
      <c r="Q225" s="140"/>
      <c r="R225" s="140"/>
      <c r="S225" s="140"/>
      <c r="T225" s="140"/>
      <c r="U225" s="140"/>
      <c r="V225" s="140"/>
      <c r="W225" s="140"/>
      <c r="X225" s="140"/>
    </row>
    <row r="226" spans="1:24" s="40" customFormat="1" ht="72" outlineLevel="2">
      <c r="A226" s="308">
        <f t="shared" si="37"/>
        <v>96</v>
      </c>
      <c r="B226" s="42" t="s">
        <v>236</v>
      </c>
      <c r="C226" s="42"/>
      <c r="D226" s="43" t="s">
        <v>237</v>
      </c>
      <c r="E226" s="386" t="s">
        <v>985</v>
      </c>
      <c r="F226" s="95"/>
      <c r="G226" s="44" t="s">
        <v>9</v>
      </c>
      <c r="H226" s="17">
        <v>1</v>
      </c>
      <c r="I226" s="51">
        <v>0</v>
      </c>
      <c r="J226" s="17">
        <f t="shared" si="33"/>
        <v>1</v>
      </c>
      <c r="K226" s="303"/>
      <c r="L226" s="469">
        <f t="shared" si="34"/>
        <v>0</v>
      </c>
      <c r="M226" s="70"/>
      <c r="N226" s="71">
        <f t="shared" si="35"/>
        <v>0</v>
      </c>
      <c r="O226" s="70"/>
      <c r="P226" s="71">
        <f t="shared" si="36"/>
        <v>0</v>
      </c>
      <c r="Q226" s="140"/>
      <c r="R226" s="140"/>
      <c r="S226" s="140"/>
      <c r="T226" s="140"/>
      <c r="U226" s="140"/>
      <c r="V226" s="140"/>
      <c r="W226" s="140"/>
      <c r="X226" s="140"/>
    </row>
    <row r="227" spans="1:24" s="40" customFormat="1" ht="72" outlineLevel="2">
      <c r="A227" s="308">
        <f t="shared" si="37"/>
        <v>97</v>
      </c>
      <c r="B227" s="46" t="s">
        <v>238</v>
      </c>
      <c r="C227" s="46"/>
      <c r="D227" s="47" t="s">
        <v>239</v>
      </c>
      <c r="E227" s="386" t="s">
        <v>985</v>
      </c>
      <c r="F227" s="96"/>
      <c r="G227" s="48" t="s">
        <v>9</v>
      </c>
      <c r="H227" s="49">
        <v>3</v>
      </c>
      <c r="I227" s="51">
        <v>0</v>
      </c>
      <c r="J227" s="17">
        <f t="shared" si="33"/>
        <v>3</v>
      </c>
      <c r="K227" s="303"/>
      <c r="L227" s="469">
        <f t="shared" si="34"/>
        <v>0</v>
      </c>
      <c r="M227" s="70"/>
      <c r="N227" s="71">
        <f t="shared" si="35"/>
        <v>0</v>
      </c>
      <c r="O227" s="70"/>
      <c r="P227" s="71">
        <f t="shared" si="36"/>
        <v>0</v>
      </c>
      <c r="Q227" s="140"/>
      <c r="R227" s="140"/>
      <c r="S227" s="140"/>
      <c r="T227" s="140"/>
      <c r="U227" s="140"/>
      <c r="V227" s="140"/>
      <c r="W227" s="140"/>
      <c r="X227" s="140"/>
    </row>
    <row r="228" spans="1:24" s="40" customFormat="1" ht="36" outlineLevel="2">
      <c r="A228" s="308">
        <f t="shared" si="37"/>
        <v>98</v>
      </c>
      <c r="B228" s="46" t="s">
        <v>240</v>
      </c>
      <c r="C228" s="46"/>
      <c r="D228" s="47" t="s">
        <v>984</v>
      </c>
      <c r="E228" s="386" t="s">
        <v>985</v>
      </c>
      <c r="F228" s="96"/>
      <c r="G228" s="48" t="s">
        <v>9</v>
      </c>
      <c r="H228" s="49">
        <v>1</v>
      </c>
      <c r="I228" s="51">
        <v>0</v>
      </c>
      <c r="J228" s="17">
        <f t="shared" si="33"/>
        <v>1</v>
      </c>
      <c r="K228" s="303"/>
      <c r="L228" s="469">
        <f t="shared" si="34"/>
        <v>0</v>
      </c>
      <c r="M228" s="70"/>
      <c r="N228" s="71">
        <f t="shared" si="35"/>
        <v>0</v>
      </c>
      <c r="O228" s="70"/>
      <c r="P228" s="71">
        <f t="shared" si="36"/>
        <v>0</v>
      </c>
      <c r="Q228" s="140"/>
      <c r="R228" s="140"/>
      <c r="S228" s="140"/>
      <c r="T228" s="140"/>
      <c r="U228" s="140"/>
      <c r="V228" s="140"/>
      <c r="W228" s="140"/>
      <c r="X228" s="140"/>
    </row>
    <row r="229" spans="1:24" s="40" customFormat="1" ht="36" outlineLevel="2">
      <c r="A229" s="308">
        <f t="shared" si="37"/>
        <v>99</v>
      </c>
      <c r="B229" s="46" t="s">
        <v>241</v>
      </c>
      <c r="C229" s="46"/>
      <c r="D229" s="47" t="s">
        <v>986</v>
      </c>
      <c r="E229" s="47"/>
      <c r="F229" s="96"/>
      <c r="G229" s="48" t="s">
        <v>9</v>
      </c>
      <c r="H229" s="49">
        <v>1</v>
      </c>
      <c r="I229" s="51">
        <v>0</v>
      </c>
      <c r="J229" s="17">
        <f t="shared" si="33"/>
        <v>1</v>
      </c>
      <c r="K229" s="303"/>
      <c r="L229" s="469">
        <f t="shared" si="34"/>
        <v>0</v>
      </c>
      <c r="M229" s="70"/>
      <c r="N229" s="71">
        <f t="shared" si="35"/>
        <v>0</v>
      </c>
      <c r="O229" s="70"/>
      <c r="P229" s="71">
        <f t="shared" si="36"/>
        <v>0</v>
      </c>
      <c r="Q229" s="140"/>
      <c r="R229" s="140"/>
      <c r="S229" s="140"/>
      <c r="T229" s="140"/>
      <c r="U229" s="140"/>
      <c r="V229" s="140"/>
      <c r="W229" s="140"/>
      <c r="X229" s="140"/>
    </row>
    <row r="230" spans="1:24" s="40" customFormat="1" ht="36" outlineLevel="2">
      <c r="A230" s="384">
        <f t="shared" si="37"/>
        <v>100</v>
      </c>
      <c r="B230" s="46" t="s">
        <v>989</v>
      </c>
      <c r="C230" s="46"/>
      <c r="D230" s="47" t="s">
        <v>987</v>
      </c>
      <c r="E230" s="47"/>
      <c r="F230" s="96"/>
      <c r="G230" s="48" t="s">
        <v>9</v>
      </c>
      <c r="H230" s="49">
        <v>1</v>
      </c>
      <c r="I230" s="51">
        <v>0</v>
      </c>
      <c r="J230" s="17">
        <f aca="true" t="shared" si="38" ref="J230:J235">H230*(1+I230/100)</f>
        <v>1</v>
      </c>
      <c r="K230" s="303"/>
      <c r="L230" s="469">
        <f aca="true" t="shared" si="39" ref="L230:L235">J230*K230</f>
        <v>0</v>
      </c>
      <c r="M230" s="70"/>
      <c r="N230" s="71">
        <f aca="true" t="shared" si="40" ref="N230:N235">J230*M230</f>
        <v>0</v>
      </c>
      <c r="O230" s="70"/>
      <c r="P230" s="71">
        <f aca="true" t="shared" si="41" ref="P230:P235">J230*O230</f>
        <v>0</v>
      </c>
      <c r="Q230" s="140"/>
      <c r="R230" s="140"/>
      <c r="S230" s="140"/>
      <c r="T230" s="140"/>
      <c r="U230" s="140"/>
      <c r="V230" s="140"/>
      <c r="W230" s="140"/>
      <c r="X230" s="140"/>
    </row>
    <row r="231" spans="1:24" s="40" customFormat="1" ht="36" outlineLevel="2">
      <c r="A231" s="384">
        <f t="shared" si="37"/>
        <v>101</v>
      </c>
      <c r="B231" s="46" t="s">
        <v>990</v>
      </c>
      <c r="C231" s="46"/>
      <c r="D231" s="47" t="s">
        <v>988</v>
      </c>
      <c r="E231" s="47"/>
      <c r="F231" s="96"/>
      <c r="G231" s="48" t="s">
        <v>9</v>
      </c>
      <c r="H231" s="49">
        <v>1</v>
      </c>
      <c r="I231" s="51">
        <v>0</v>
      </c>
      <c r="J231" s="17">
        <f t="shared" si="38"/>
        <v>1</v>
      </c>
      <c r="K231" s="303"/>
      <c r="L231" s="469">
        <f t="shared" si="39"/>
        <v>0</v>
      </c>
      <c r="M231" s="70"/>
      <c r="N231" s="71">
        <f t="shared" si="40"/>
        <v>0</v>
      </c>
      <c r="O231" s="70"/>
      <c r="P231" s="71">
        <f t="shared" si="41"/>
        <v>0</v>
      </c>
      <c r="Q231" s="140"/>
      <c r="R231" s="140"/>
      <c r="S231" s="140"/>
      <c r="T231" s="140"/>
      <c r="U231" s="140"/>
      <c r="V231" s="140"/>
      <c r="W231" s="140"/>
      <c r="X231" s="140"/>
    </row>
    <row r="232" spans="1:24" s="40" customFormat="1" ht="36" outlineLevel="2">
      <c r="A232" s="384">
        <f t="shared" si="37"/>
        <v>102</v>
      </c>
      <c r="B232" s="46" t="s">
        <v>991</v>
      </c>
      <c r="C232" s="46"/>
      <c r="D232" s="47" t="s">
        <v>988</v>
      </c>
      <c r="E232" s="47"/>
      <c r="F232" s="96"/>
      <c r="G232" s="48" t="s">
        <v>9</v>
      </c>
      <c r="H232" s="49">
        <v>1</v>
      </c>
      <c r="I232" s="51">
        <v>0</v>
      </c>
      <c r="J232" s="17">
        <f t="shared" si="38"/>
        <v>1</v>
      </c>
      <c r="K232" s="303"/>
      <c r="L232" s="469">
        <f t="shared" si="39"/>
        <v>0</v>
      </c>
      <c r="M232" s="70"/>
      <c r="N232" s="71">
        <f t="shared" si="40"/>
        <v>0</v>
      </c>
      <c r="O232" s="70"/>
      <c r="P232" s="71">
        <f t="shared" si="41"/>
        <v>0</v>
      </c>
      <c r="Q232" s="140"/>
      <c r="R232" s="140"/>
      <c r="S232" s="140"/>
      <c r="T232" s="140"/>
      <c r="U232" s="140"/>
      <c r="V232" s="140"/>
      <c r="W232" s="140"/>
      <c r="X232" s="140"/>
    </row>
    <row r="233" spans="1:24" s="40" customFormat="1" ht="36" outlineLevel="2">
      <c r="A233" s="384">
        <f t="shared" si="37"/>
        <v>103</v>
      </c>
      <c r="B233" s="46" t="s">
        <v>995</v>
      </c>
      <c r="C233" s="46"/>
      <c r="D233" s="47" t="s">
        <v>992</v>
      </c>
      <c r="E233" s="47" t="s">
        <v>993</v>
      </c>
      <c r="F233" s="96"/>
      <c r="G233" s="48" t="s">
        <v>5</v>
      </c>
      <c r="H233" s="49">
        <v>13.75</v>
      </c>
      <c r="I233" s="51">
        <v>0</v>
      </c>
      <c r="J233" s="17">
        <f t="shared" si="38"/>
        <v>13.75</v>
      </c>
      <c r="K233" s="303"/>
      <c r="L233" s="469">
        <f t="shared" si="39"/>
        <v>0</v>
      </c>
      <c r="M233" s="70"/>
      <c r="N233" s="71">
        <f t="shared" si="40"/>
        <v>0</v>
      </c>
      <c r="O233" s="70"/>
      <c r="P233" s="71">
        <f t="shared" si="41"/>
        <v>0</v>
      </c>
      <c r="Q233" s="140"/>
      <c r="R233" s="140"/>
      <c r="S233" s="140"/>
      <c r="T233" s="140"/>
      <c r="U233" s="140"/>
      <c r="V233" s="140"/>
      <c r="W233" s="140"/>
      <c r="X233" s="140"/>
    </row>
    <row r="234" spans="1:24" s="40" customFormat="1" ht="12.75" outlineLevel="2">
      <c r="A234" s="384"/>
      <c r="B234" s="46"/>
      <c r="C234" s="46"/>
      <c r="D234" s="75" t="s">
        <v>994</v>
      </c>
      <c r="E234" s="75"/>
      <c r="F234" s="96"/>
      <c r="G234" s="48"/>
      <c r="H234" s="451">
        <v>13.75</v>
      </c>
      <c r="I234" s="51"/>
      <c r="J234" s="17"/>
      <c r="K234" s="17"/>
      <c r="L234" s="469"/>
      <c r="M234" s="70"/>
      <c r="N234" s="71"/>
      <c r="O234" s="70"/>
      <c r="P234" s="71"/>
      <c r="Q234" s="140"/>
      <c r="R234" s="140"/>
      <c r="S234" s="140"/>
      <c r="T234" s="140"/>
      <c r="U234" s="140"/>
      <c r="V234" s="140"/>
      <c r="W234" s="140"/>
      <c r="X234" s="140"/>
    </row>
    <row r="235" spans="1:24" s="40" customFormat="1" ht="24" outlineLevel="2">
      <c r="A235" s="384">
        <f>A233+1</f>
        <v>104</v>
      </c>
      <c r="B235" s="46" t="s">
        <v>996</v>
      </c>
      <c r="C235" s="46"/>
      <c r="D235" s="47" t="s">
        <v>997</v>
      </c>
      <c r="E235" s="47" t="s">
        <v>998</v>
      </c>
      <c r="F235" s="96"/>
      <c r="G235" s="48" t="s">
        <v>5</v>
      </c>
      <c r="H235" s="49">
        <v>1.924</v>
      </c>
      <c r="I235" s="51">
        <v>0</v>
      </c>
      <c r="J235" s="17">
        <f t="shared" si="38"/>
        <v>1.924</v>
      </c>
      <c r="K235" s="303"/>
      <c r="L235" s="469">
        <f t="shared" si="39"/>
        <v>0</v>
      </c>
      <c r="M235" s="70"/>
      <c r="N235" s="71">
        <f t="shared" si="40"/>
        <v>0</v>
      </c>
      <c r="O235" s="70"/>
      <c r="P235" s="71">
        <f t="shared" si="41"/>
        <v>0</v>
      </c>
      <c r="Q235" s="140"/>
      <c r="R235" s="140"/>
      <c r="S235" s="140"/>
      <c r="T235" s="140"/>
      <c r="U235" s="140"/>
      <c r="V235" s="140"/>
      <c r="W235" s="140"/>
      <c r="X235" s="140"/>
    </row>
    <row r="236" spans="1:24" s="40" customFormat="1" ht="12.75" outlineLevel="2">
      <c r="A236" s="384"/>
      <c r="B236" s="74"/>
      <c r="C236" s="74"/>
      <c r="D236" s="75" t="s">
        <v>999</v>
      </c>
      <c r="E236" s="75"/>
      <c r="F236" s="449"/>
      <c r="G236" s="450"/>
      <c r="H236" s="451">
        <v>1.924</v>
      </c>
      <c r="I236" s="51"/>
      <c r="J236" s="17"/>
      <c r="K236" s="17"/>
      <c r="L236" s="470"/>
      <c r="M236" s="70"/>
      <c r="N236" s="71"/>
      <c r="O236" s="70"/>
      <c r="P236" s="71"/>
      <c r="Q236" s="140"/>
      <c r="R236" s="140"/>
      <c r="S236" s="140"/>
      <c r="T236" s="140"/>
      <c r="U236" s="140"/>
      <c r="V236" s="140"/>
      <c r="W236" s="140"/>
      <c r="X236" s="140"/>
    </row>
    <row r="237" spans="1:24" s="72" customFormat="1" ht="12" outlineLevel="2">
      <c r="A237" s="308">
        <f>A235+1</f>
        <v>105</v>
      </c>
      <c r="B237" s="53" t="s">
        <v>58</v>
      </c>
      <c r="C237" s="53"/>
      <c r="D237" s="54" t="s">
        <v>730</v>
      </c>
      <c r="E237" s="54"/>
      <c r="F237" s="93"/>
      <c r="G237" s="55" t="s">
        <v>8</v>
      </c>
      <c r="H237" s="50">
        <v>1</v>
      </c>
      <c r="I237" s="51">
        <v>0</v>
      </c>
      <c r="J237" s="17">
        <f t="shared" si="33"/>
        <v>1</v>
      </c>
      <c r="K237" s="301"/>
      <c r="L237" s="465">
        <f>J237*K237</f>
        <v>0</v>
      </c>
      <c r="M237" s="70"/>
      <c r="N237" s="71">
        <f>J237*M237</f>
        <v>0</v>
      </c>
      <c r="O237" s="70"/>
      <c r="P237" s="71">
        <f>J237*O237</f>
        <v>0</v>
      </c>
      <c r="Q237" s="142"/>
      <c r="R237" s="142"/>
      <c r="S237" s="142"/>
      <c r="T237" s="142"/>
      <c r="U237" s="142"/>
      <c r="V237" s="142"/>
      <c r="W237" s="142"/>
      <c r="X237" s="142"/>
    </row>
    <row r="238" spans="1:24" s="85" customFormat="1" ht="12.75" customHeight="1" outlineLevel="2">
      <c r="A238" s="79"/>
      <c r="B238" s="80"/>
      <c r="C238" s="80"/>
      <c r="D238" s="81"/>
      <c r="E238" s="81"/>
      <c r="F238" s="81"/>
      <c r="G238" s="80"/>
      <c r="H238" s="27"/>
      <c r="I238" s="82"/>
      <c r="J238" s="27"/>
      <c r="K238" s="82"/>
      <c r="L238" s="467"/>
      <c r="M238" s="84"/>
      <c r="N238" s="82"/>
      <c r="O238" s="82"/>
      <c r="P238" s="82"/>
      <c r="Q238" s="143"/>
      <c r="R238" s="143"/>
      <c r="S238" s="143"/>
      <c r="T238" s="143"/>
      <c r="U238" s="143"/>
      <c r="V238" s="143"/>
      <c r="W238" s="143"/>
      <c r="X238" s="143"/>
    </row>
    <row r="239" spans="1:24" s="68" customFormat="1" ht="16.5" customHeight="1" outlineLevel="1">
      <c r="A239" s="62"/>
      <c r="B239" s="63"/>
      <c r="C239" s="63"/>
      <c r="D239" s="63" t="s">
        <v>464</v>
      </c>
      <c r="E239" s="63"/>
      <c r="F239" s="91"/>
      <c r="G239" s="64"/>
      <c r="H239" s="16"/>
      <c r="I239" s="65"/>
      <c r="J239" s="16"/>
      <c r="K239" s="65"/>
      <c r="L239" s="464">
        <f>SUBTOTAL(9,L241:L249)</f>
        <v>0</v>
      </c>
      <c r="M239" s="66"/>
      <c r="N239" s="67">
        <f>SUBTOTAL(9,N241:N249)</f>
        <v>0</v>
      </c>
      <c r="O239" s="65"/>
      <c r="P239" s="67">
        <f>SUBTOTAL(9,P241:P249)</f>
        <v>0</v>
      </c>
      <c r="Q239" s="141"/>
      <c r="R239" s="141"/>
      <c r="S239" s="141"/>
      <c r="T239" s="141"/>
      <c r="U239" s="141"/>
      <c r="V239" s="141"/>
      <c r="W239" s="141"/>
      <c r="X239" s="141"/>
    </row>
    <row r="240" spans="1:24" s="52" customFormat="1" ht="12" customHeight="1" outlineLevel="2">
      <c r="A240" s="34"/>
      <c r="B240" s="35"/>
      <c r="C240" s="35"/>
      <c r="D240" s="36" t="s">
        <v>225</v>
      </c>
      <c r="E240" s="36"/>
      <c r="F240" s="92"/>
      <c r="G240" s="37"/>
      <c r="H240" s="37"/>
      <c r="I240" s="37"/>
      <c r="J240" s="38"/>
      <c r="K240" s="39"/>
      <c r="L240" s="471"/>
      <c r="Q240" s="144"/>
      <c r="R240" s="144"/>
      <c r="S240" s="144"/>
      <c r="T240" s="144"/>
      <c r="U240" s="144"/>
      <c r="V240" s="144"/>
      <c r="W240" s="144"/>
      <c r="X240" s="144"/>
    </row>
    <row r="241" spans="1:24" s="40" customFormat="1" ht="120" outlineLevel="2">
      <c r="A241" s="41">
        <f>A237+1</f>
        <v>106</v>
      </c>
      <c r="B241" s="42" t="s">
        <v>242</v>
      </c>
      <c r="C241" s="42"/>
      <c r="D241" s="47" t="s">
        <v>1000</v>
      </c>
      <c r="E241" s="47"/>
      <c r="F241" s="97"/>
      <c r="G241" s="44" t="s">
        <v>9</v>
      </c>
      <c r="H241" s="17">
        <v>1</v>
      </c>
      <c r="I241" s="51">
        <v>0</v>
      </c>
      <c r="J241" s="17">
        <f aca="true" t="shared" si="42" ref="J241:J248">H241*(1+I241/100)</f>
        <v>1</v>
      </c>
      <c r="K241" s="303"/>
      <c r="L241" s="469">
        <f aca="true" t="shared" si="43" ref="L241:L248">J241*K241</f>
        <v>0</v>
      </c>
      <c r="M241" s="70"/>
      <c r="N241" s="71">
        <f aca="true" t="shared" si="44" ref="N241:N248">J241*M241</f>
        <v>0</v>
      </c>
      <c r="O241" s="70"/>
      <c r="P241" s="71">
        <f aca="true" t="shared" si="45" ref="P241:P248">J241*O241</f>
        <v>0</v>
      </c>
      <c r="Q241" s="140"/>
      <c r="R241" s="140"/>
      <c r="S241" s="140"/>
      <c r="T241" s="140"/>
      <c r="U241" s="140"/>
      <c r="V241" s="140"/>
      <c r="W241" s="140"/>
      <c r="X241" s="140"/>
    </row>
    <row r="242" spans="1:24" s="40" customFormat="1" ht="126.75" customHeight="1" outlineLevel="2">
      <c r="A242" s="41">
        <f>A241+1</f>
        <v>107</v>
      </c>
      <c r="B242" s="42" t="s">
        <v>243</v>
      </c>
      <c r="C242" s="42"/>
      <c r="D242" s="47" t="s">
        <v>1001</v>
      </c>
      <c r="E242" s="47"/>
      <c r="F242" s="97"/>
      <c r="G242" s="44" t="s">
        <v>9</v>
      </c>
      <c r="H242" s="17">
        <v>1</v>
      </c>
      <c r="I242" s="51">
        <v>0</v>
      </c>
      <c r="J242" s="17">
        <f t="shared" si="42"/>
        <v>1</v>
      </c>
      <c r="K242" s="303"/>
      <c r="L242" s="469">
        <f t="shared" si="43"/>
        <v>0</v>
      </c>
      <c r="M242" s="70"/>
      <c r="N242" s="71">
        <f t="shared" si="44"/>
        <v>0</v>
      </c>
      <c r="O242" s="70"/>
      <c r="P242" s="71">
        <f t="shared" si="45"/>
        <v>0</v>
      </c>
      <c r="Q242" s="140"/>
      <c r="R242" s="140"/>
      <c r="S242" s="140"/>
      <c r="T242" s="140"/>
      <c r="U242" s="140"/>
      <c r="V242" s="140"/>
      <c r="W242" s="140"/>
      <c r="X242" s="140"/>
    </row>
    <row r="243" spans="1:24" s="40" customFormat="1" ht="108" outlineLevel="2">
      <c r="A243" s="308">
        <f aca="true" t="shared" si="46" ref="A243:A247">A242+1</f>
        <v>108</v>
      </c>
      <c r="B243" s="42" t="s">
        <v>244</v>
      </c>
      <c r="C243" s="42"/>
      <c r="D243" s="47" t="s">
        <v>1229</v>
      </c>
      <c r="E243" s="47" t="s">
        <v>1002</v>
      </c>
      <c r="F243" s="390" t="s">
        <v>312</v>
      </c>
      <c r="G243" s="44" t="s">
        <v>9</v>
      </c>
      <c r="H243" s="17">
        <v>1</v>
      </c>
      <c r="I243" s="51">
        <v>0</v>
      </c>
      <c r="J243" s="17">
        <f t="shared" si="42"/>
        <v>1</v>
      </c>
      <c r="K243" s="303"/>
      <c r="L243" s="469">
        <f t="shared" si="43"/>
        <v>0</v>
      </c>
      <c r="M243" s="70"/>
      <c r="N243" s="71">
        <f t="shared" si="44"/>
        <v>0</v>
      </c>
      <c r="O243" s="70"/>
      <c r="P243" s="71">
        <f t="shared" si="45"/>
        <v>0</v>
      </c>
      <c r="Q243" s="140"/>
      <c r="R243" s="140"/>
      <c r="S243" s="140"/>
      <c r="T243" s="140"/>
      <c r="U243" s="140"/>
      <c r="V243" s="140"/>
      <c r="W243" s="140"/>
      <c r="X243" s="140"/>
    </row>
    <row r="244" spans="1:24" s="40" customFormat="1" ht="84" outlineLevel="2">
      <c r="A244" s="308">
        <f t="shared" si="46"/>
        <v>109</v>
      </c>
      <c r="B244" s="42" t="s">
        <v>245</v>
      </c>
      <c r="C244" s="42"/>
      <c r="D244" s="47" t="s">
        <v>1230</v>
      </c>
      <c r="E244" s="47" t="s">
        <v>1002</v>
      </c>
      <c r="F244" s="390" t="s">
        <v>312</v>
      </c>
      <c r="G244" s="44" t="s">
        <v>9</v>
      </c>
      <c r="H244" s="17">
        <v>1</v>
      </c>
      <c r="I244" s="51">
        <v>0</v>
      </c>
      <c r="J244" s="17">
        <f t="shared" si="42"/>
        <v>1</v>
      </c>
      <c r="K244" s="303"/>
      <c r="L244" s="469">
        <f t="shared" si="43"/>
        <v>0</v>
      </c>
      <c r="M244" s="70"/>
      <c r="N244" s="71">
        <f t="shared" si="44"/>
        <v>0</v>
      </c>
      <c r="O244" s="70"/>
      <c r="P244" s="71">
        <f t="shared" si="45"/>
        <v>0</v>
      </c>
      <c r="Q244" s="140"/>
      <c r="R244" s="140"/>
      <c r="S244" s="140"/>
      <c r="T244" s="140"/>
      <c r="U244" s="140"/>
      <c r="V244" s="140"/>
      <c r="W244" s="140"/>
      <c r="X244" s="140"/>
    </row>
    <row r="245" spans="1:24" s="40" customFormat="1" ht="84" outlineLevel="2">
      <c r="A245" s="308">
        <f t="shared" si="46"/>
        <v>110</v>
      </c>
      <c r="B245" s="42" t="s">
        <v>246</v>
      </c>
      <c r="C245" s="42"/>
      <c r="D245" s="47" t="s">
        <v>1231</v>
      </c>
      <c r="E245" s="47" t="s">
        <v>1002</v>
      </c>
      <c r="F245" s="390" t="s">
        <v>312</v>
      </c>
      <c r="G245" s="44" t="s">
        <v>9</v>
      </c>
      <c r="H245" s="17">
        <v>1</v>
      </c>
      <c r="I245" s="51">
        <v>0</v>
      </c>
      <c r="J245" s="17">
        <f t="shared" si="42"/>
        <v>1</v>
      </c>
      <c r="K245" s="303"/>
      <c r="L245" s="469">
        <f t="shared" si="43"/>
        <v>0</v>
      </c>
      <c r="M245" s="70"/>
      <c r="N245" s="71">
        <f t="shared" si="44"/>
        <v>0</v>
      </c>
      <c r="O245" s="70"/>
      <c r="P245" s="71">
        <f t="shared" si="45"/>
        <v>0</v>
      </c>
      <c r="Q245" s="140"/>
      <c r="R245" s="140"/>
      <c r="S245" s="140"/>
      <c r="T245" s="140"/>
      <c r="U245" s="140"/>
      <c r="V245" s="140"/>
      <c r="W245" s="140"/>
      <c r="X245" s="140"/>
    </row>
    <row r="246" spans="1:24" s="40" customFormat="1" ht="84" outlineLevel="2">
      <c r="A246" s="308">
        <f t="shared" si="46"/>
        <v>111</v>
      </c>
      <c r="B246" s="42" t="s">
        <v>247</v>
      </c>
      <c r="C246" s="42"/>
      <c r="D246" s="47" t="s">
        <v>1232</v>
      </c>
      <c r="E246" s="47" t="s">
        <v>1002</v>
      </c>
      <c r="F246" s="390" t="s">
        <v>312</v>
      </c>
      <c r="G246" s="44" t="s">
        <v>9</v>
      </c>
      <c r="H246" s="17">
        <v>1</v>
      </c>
      <c r="I246" s="51">
        <v>0</v>
      </c>
      <c r="J246" s="17">
        <f t="shared" si="42"/>
        <v>1</v>
      </c>
      <c r="K246" s="303"/>
      <c r="L246" s="469">
        <f t="shared" si="43"/>
        <v>0</v>
      </c>
      <c r="M246" s="70"/>
      <c r="N246" s="71">
        <f t="shared" si="44"/>
        <v>0</v>
      </c>
      <c r="O246" s="70"/>
      <c r="P246" s="71">
        <f t="shared" si="45"/>
        <v>0</v>
      </c>
      <c r="Q246" s="140"/>
      <c r="R246" s="140"/>
      <c r="S246" s="140"/>
      <c r="T246" s="140"/>
      <c r="U246" s="140"/>
      <c r="V246" s="140"/>
      <c r="W246" s="140"/>
      <c r="X246" s="140"/>
    </row>
    <row r="247" spans="1:24" s="40" customFormat="1" ht="60" outlineLevel="2">
      <c r="A247" s="384">
        <f t="shared" si="46"/>
        <v>112</v>
      </c>
      <c r="B247" s="385" t="s">
        <v>1003</v>
      </c>
      <c r="C247" s="385"/>
      <c r="D247" s="47" t="s">
        <v>1004</v>
      </c>
      <c r="E247" s="47" t="s">
        <v>1005</v>
      </c>
      <c r="F247" s="390" t="s">
        <v>312</v>
      </c>
      <c r="G247" s="387" t="s">
        <v>9</v>
      </c>
      <c r="H247" s="17">
        <v>1</v>
      </c>
      <c r="I247" s="51">
        <v>0</v>
      </c>
      <c r="J247" s="17">
        <f aca="true" t="shared" si="47" ref="J247">H247*(1+I247/100)</f>
        <v>1</v>
      </c>
      <c r="K247" s="303"/>
      <c r="L247" s="469">
        <f aca="true" t="shared" si="48" ref="L247">J247*K247</f>
        <v>0</v>
      </c>
      <c r="M247" s="70"/>
      <c r="N247" s="71">
        <f aca="true" t="shared" si="49" ref="N247">J247*M247</f>
        <v>0</v>
      </c>
      <c r="O247" s="70"/>
      <c r="P247" s="71">
        <f aca="true" t="shared" si="50" ref="P247">J247*O247</f>
        <v>0</v>
      </c>
      <c r="Q247" s="140"/>
      <c r="R247" s="140"/>
      <c r="S247" s="140"/>
      <c r="T247" s="140"/>
      <c r="U247" s="140"/>
      <c r="V247" s="140"/>
      <c r="W247" s="140"/>
      <c r="X247" s="140"/>
    </row>
    <row r="248" spans="1:24" s="56" customFormat="1" ht="12" outlineLevel="2">
      <c r="A248" s="308">
        <f>A247+1</f>
        <v>113</v>
      </c>
      <c r="B248" s="53" t="s">
        <v>58</v>
      </c>
      <c r="C248" s="53"/>
      <c r="D248" s="54" t="s">
        <v>730</v>
      </c>
      <c r="E248" s="54"/>
      <c r="F248" s="93"/>
      <c r="G248" s="55" t="s">
        <v>8</v>
      </c>
      <c r="H248" s="50">
        <v>1</v>
      </c>
      <c r="I248" s="51">
        <v>0</v>
      </c>
      <c r="J248" s="17">
        <f t="shared" si="42"/>
        <v>1</v>
      </c>
      <c r="K248" s="301"/>
      <c r="L248" s="472">
        <f t="shared" si="43"/>
        <v>0</v>
      </c>
      <c r="M248" s="70"/>
      <c r="N248" s="71">
        <f t="shared" si="44"/>
        <v>0</v>
      </c>
      <c r="O248" s="70"/>
      <c r="P248" s="71">
        <f t="shared" si="45"/>
        <v>0</v>
      </c>
      <c r="Q248" s="145"/>
      <c r="R248" s="145"/>
      <c r="S248" s="145"/>
      <c r="T248" s="145"/>
      <c r="U248" s="145"/>
      <c r="V248" s="145"/>
      <c r="W248" s="145"/>
      <c r="X248" s="145"/>
    </row>
    <row r="249" spans="1:24" s="85" customFormat="1" ht="12.75" customHeight="1" outlineLevel="2">
      <c r="A249" s="79"/>
      <c r="B249" s="80"/>
      <c r="C249" s="80"/>
      <c r="D249" s="81"/>
      <c r="E249" s="81"/>
      <c r="F249" s="81"/>
      <c r="G249" s="80"/>
      <c r="H249" s="27"/>
      <c r="I249" s="82"/>
      <c r="J249" s="27"/>
      <c r="K249" s="82"/>
      <c r="L249" s="467"/>
      <c r="M249" s="84"/>
      <c r="N249" s="82"/>
      <c r="O249" s="82"/>
      <c r="P249" s="82"/>
      <c r="Q249" s="143"/>
      <c r="R249" s="143"/>
      <c r="S249" s="143"/>
      <c r="T249" s="143"/>
      <c r="U249" s="143"/>
      <c r="V249" s="143"/>
      <c r="W249" s="143"/>
      <c r="X249" s="143"/>
    </row>
    <row r="250" spans="1:24" s="68" customFormat="1" ht="16.5" customHeight="1" outlineLevel="1">
      <c r="A250" s="62"/>
      <c r="B250" s="63"/>
      <c r="C250" s="63"/>
      <c r="D250" s="63" t="s">
        <v>444</v>
      </c>
      <c r="E250" s="63"/>
      <c r="F250" s="91"/>
      <c r="G250" s="64"/>
      <c r="H250" s="16"/>
      <c r="I250" s="65"/>
      <c r="J250" s="16"/>
      <c r="K250" s="65"/>
      <c r="L250" s="464">
        <f>SUBTOTAL(9,L251:L266)</f>
        <v>0</v>
      </c>
      <c r="M250" s="66"/>
      <c r="N250" s="67">
        <f>SUBTOTAL(9,N251:N266)</f>
        <v>0</v>
      </c>
      <c r="O250" s="65"/>
      <c r="P250" s="67">
        <f>SUBTOTAL(9,P251:P266)</f>
        <v>0</v>
      </c>
      <c r="Q250" s="141"/>
      <c r="R250" s="141"/>
      <c r="S250" s="141"/>
      <c r="T250" s="141"/>
      <c r="U250" s="141"/>
      <c r="V250" s="141"/>
      <c r="W250" s="141"/>
      <c r="X250" s="141"/>
    </row>
    <row r="251" spans="1:24" s="40" customFormat="1" ht="27" customHeight="1" outlineLevel="2">
      <c r="A251" s="34"/>
      <c r="B251" s="35"/>
      <c r="C251" s="35"/>
      <c r="D251" s="542" t="s">
        <v>376</v>
      </c>
      <c r="E251" s="542"/>
      <c r="F251" s="542"/>
      <c r="G251" s="542"/>
      <c r="H251" s="37"/>
      <c r="I251" s="37"/>
      <c r="J251" s="38"/>
      <c r="K251" s="39"/>
      <c r="L251" s="468"/>
      <c r="Q251" s="140"/>
      <c r="R251" s="140"/>
      <c r="S251" s="140"/>
      <c r="T251" s="140"/>
      <c r="U251" s="140"/>
      <c r="V251" s="140"/>
      <c r="W251" s="140"/>
      <c r="X251" s="140"/>
    </row>
    <row r="252" spans="1:24" s="40" customFormat="1" ht="84" outlineLevel="2">
      <c r="A252" s="41">
        <f>A248+1</f>
        <v>114</v>
      </c>
      <c r="B252" s="42" t="s">
        <v>249</v>
      </c>
      <c r="C252" s="42"/>
      <c r="D252" s="43" t="s">
        <v>1006</v>
      </c>
      <c r="E252" s="43"/>
      <c r="F252" s="95"/>
      <c r="G252" s="44" t="s">
        <v>8</v>
      </c>
      <c r="H252" s="17">
        <v>1</v>
      </c>
      <c r="I252" s="51">
        <v>0</v>
      </c>
      <c r="J252" s="17">
        <f aca="true" t="shared" si="51" ref="J252:J265">H252*(1+I252/100)</f>
        <v>1</v>
      </c>
      <c r="K252" s="303"/>
      <c r="L252" s="469">
        <f aca="true" t="shared" si="52" ref="L252:L265">J252*K252</f>
        <v>0</v>
      </c>
      <c r="M252" s="70"/>
      <c r="N252" s="71">
        <f aca="true" t="shared" si="53" ref="N252:N265">J252*M252</f>
        <v>0</v>
      </c>
      <c r="O252" s="70"/>
      <c r="P252" s="71">
        <f aca="true" t="shared" si="54" ref="P252:P265">J252*O252</f>
        <v>0</v>
      </c>
      <c r="Q252" s="140"/>
      <c r="R252" s="140"/>
      <c r="S252" s="140"/>
      <c r="T252" s="140"/>
      <c r="U252" s="140"/>
      <c r="V252" s="140"/>
      <c r="W252" s="140"/>
      <c r="X252" s="140"/>
    </row>
    <row r="253" spans="1:24" s="40" customFormat="1" ht="48" outlineLevel="2">
      <c r="A253" s="41">
        <f>A252+1</f>
        <v>115</v>
      </c>
      <c r="B253" s="42" t="s">
        <v>250</v>
      </c>
      <c r="C253" s="42"/>
      <c r="D253" s="43" t="s">
        <v>317</v>
      </c>
      <c r="E253" s="43"/>
      <c r="F253" s="97"/>
      <c r="G253" s="44" t="s">
        <v>9</v>
      </c>
      <c r="H253" s="17">
        <v>1</v>
      </c>
      <c r="I253" s="51">
        <v>0</v>
      </c>
      <c r="J253" s="17">
        <f t="shared" si="51"/>
        <v>1</v>
      </c>
      <c r="K253" s="303"/>
      <c r="L253" s="469">
        <f t="shared" si="52"/>
        <v>0</v>
      </c>
      <c r="M253" s="70"/>
      <c r="N253" s="71">
        <f t="shared" si="53"/>
        <v>0</v>
      </c>
      <c r="O253" s="70"/>
      <c r="P253" s="71">
        <f t="shared" si="54"/>
        <v>0</v>
      </c>
      <c r="Q253" s="140"/>
      <c r="R253" s="140"/>
      <c r="S253" s="140"/>
      <c r="T253" s="140"/>
      <c r="U253" s="140"/>
      <c r="V253" s="140"/>
      <c r="W253" s="140"/>
      <c r="X253" s="140"/>
    </row>
    <row r="254" spans="1:24" s="40" customFormat="1" ht="36" outlineLevel="2">
      <c r="A254" s="308">
        <f aca="true" t="shared" si="55" ref="A254:A264">A253+1</f>
        <v>116</v>
      </c>
      <c r="B254" s="42" t="s">
        <v>251</v>
      </c>
      <c r="C254" s="42"/>
      <c r="D254" s="43" t="s">
        <v>314</v>
      </c>
      <c r="E254" s="43" t="s">
        <v>1008</v>
      </c>
      <c r="F254" s="97"/>
      <c r="G254" s="44" t="s">
        <v>9</v>
      </c>
      <c r="H254" s="17">
        <v>0</v>
      </c>
      <c r="I254" s="51">
        <v>0</v>
      </c>
      <c r="J254" s="17">
        <f t="shared" si="51"/>
        <v>0</v>
      </c>
      <c r="K254" s="45"/>
      <c r="L254" s="469">
        <f t="shared" si="52"/>
        <v>0</v>
      </c>
      <c r="M254" s="70"/>
      <c r="N254" s="71">
        <f t="shared" si="53"/>
        <v>0</v>
      </c>
      <c r="O254" s="70"/>
      <c r="P254" s="71">
        <f t="shared" si="54"/>
        <v>0</v>
      </c>
      <c r="Q254" s="140"/>
      <c r="R254" s="140"/>
      <c r="S254" s="140"/>
      <c r="T254" s="140"/>
      <c r="U254" s="140"/>
      <c r="V254" s="140"/>
      <c r="W254" s="140"/>
      <c r="X254" s="140"/>
    </row>
    <row r="255" spans="1:24" s="40" customFormat="1" ht="36" outlineLevel="2">
      <c r="A255" s="308">
        <f t="shared" si="55"/>
        <v>117</v>
      </c>
      <c r="B255" s="42" t="s">
        <v>252</v>
      </c>
      <c r="C255" s="42"/>
      <c r="D255" s="43" t="s">
        <v>316</v>
      </c>
      <c r="E255" s="43"/>
      <c r="F255" s="97"/>
      <c r="G255" s="44" t="s">
        <v>1</v>
      </c>
      <c r="H255" s="17">
        <v>6.8</v>
      </c>
      <c r="I255" s="51">
        <v>0</v>
      </c>
      <c r="J255" s="17">
        <f t="shared" si="51"/>
        <v>6.8</v>
      </c>
      <c r="K255" s="303"/>
      <c r="L255" s="469">
        <f t="shared" si="52"/>
        <v>0</v>
      </c>
      <c r="M255" s="70"/>
      <c r="N255" s="71">
        <f t="shared" si="53"/>
        <v>0</v>
      </c>
      <c r="O255" s="70"/>
      <c r="P255" s="71">
        <f t="shared" si="54"/>
        <v>0</v>
      </c>
      <c r="Q255" s="140"/>
      <c r="R255" s="140"/>
      <c r="S255" s="140"/>
      <c r="T255" s="140"/>
      <c r="U255" s="140"/>
      <c r="V255" s="140"/>
      <c r="W255" s="140"/>
      <c r="X255" s="140"/>
    </row>
    <row r="256" spans="1:24" s="40" customFormat="1" ht="36" outlineLevel="2">
      <c r="A256" s="308">
        <f t="shared" si="55"/>
        <v>118</v>
      </c>
      <c r="B256" s="42" t="s">
        <v>253</v>
      </c>
      <c r="C256" s="42"/>
      <c r="D256" s="43" t="s">
        <v>315</v>
      </c>
      <c r="E256" s="43"/>
      <c r="F256" s="97"/>
      <c r="G256" s="44" t="s">
        <v>1</v>
      </c>
      <c r="H256" s="17">
        <v>0.7</v>
      </c>
      <c r="I256" s="51">
        <v>0</v>
      </c>
      <c r="J256" s="17">
        <f t="shared" si="51"/>
        <v>0.7</v>
      </c>
      <c r="K256" s="303"/>
      <c r="L256" s="469">
        <f t="shared" si="52"/>
        <v>0</v>
      </c>
      <c r="M256" s="70"/>
      <c r="N256" s="71">
        <f t="shared" si="53"/>
        <v>0</v>
      </c>
      <c r="O256" s="70"/>
      <c r="P256" s="71">
        <f t="shared" si="54"/>
        <v>0</v>
      </c>
      <c r="Q256" s="140"/>
      <c r="R256" s="140"/>
      <c r="S256" s="140"/>
      <c r="T256" s="140"/>
      <c r="U256" s="140"/>
      <c r="V256" s="140"/>
      <c r="W256" s="140"/>
      <c r="X256" s="140"/>
    </row>
    <row r="257" spans="1:24" s="40" customFormat="1" ht="48" outlineLevel="2">
      <c r="A257" s="308">
        <f t="shared" si="55"/>
        <v>119</v>
      </c>
      <c r="B257" s="42" t="s">
        <v>254</v>
      </c>
      <c r="C257" s="42"/>
      <c r="D257" s="43" t="s">
        <v>255</v>
      </c>
      <c r="E257" s="43"/>
      <c r="F257" s="95"/>
      <c r="G257" s="44" t="s">
        <v>9</v>
      </c>
      <c r="H257" s="17">
        <v>5</v>
      </c>
      <c r="I257" s="51">
        <v>0</v>
      </c>
      <c r="J257" s="17">
        <f t="shared" si="51"/>
        <v>5</v>
      </c>
      <c r="K257" s="303"/>
      <c r="L257" s="469">
        <f t="shared" si="52"/>
        <v>0</v>
      </c>
      <c r="M257" s="70"/>
      <c r="N257" s="71">
        <f t="shared" si="53"/>
        <v>0</v>
      </c>
      <c r="O257" s="70"/>
      <c r="P257" s="71">
        <f t="shared" si="54"/>
        <v>0</v>
      </c>
      <c r="Q257" s="140"/>
      <c r="R257" s="140"/>
      <c r="S257" s="140"/>
      <c r="T257" s="140"/>
      <c r="U257" s="140"/>
      <c r="V257" s="140"/>
      <c r="W257" s="140"/>
      <c r="X257" s="140"/>
    </row>
    <row r="258" spans="1:24" s="40" customFormat="1" ht="24" outlineLevel="2">
      <c r="A258" s="308">
        <f t="shared" si="55"/>
        <v>120</v>
      </c>
      <c r="B258" s="42" t="s">
        <v>256</v>
      </c>
      <c r="C258" s="42"/>
      <c r="D258" s="43" t="s">
        <v>257</v>
      </c>
      <c r="E258" s="43"/>
      <c r="F258" s="95"/>
      <c r="G258" s="44" t="s">
        <v>1</v>
      </c>
      <c r="H258" s="17">
        <v>4.75</v>
      </c>
      <c r="I258" s="51">
        <v>0</v>
      </c>
      <c r="J258" s="17">
        <f t="shared" si="51"/>
        <v>4.75</v>
      </c>
      <c r="K258" s="303"/>
      <c r="L258" s="469">
        <f t="shared" si="52"/>
        <v>0</v>
      </c>
      <c r="M258" s="70"/>
      <c r="N258" s="71">
        <f t="shared" si="53"/>
        <v>0</v>
      </c>
      <c r="O258" s="70"/>
      <c r="P258" s="71">
        <f t="shared" si="54"/>
        <v>0</v>
      </c>
      <c r="Q258" s="140"/>
      <c r="R258" s="140"/>
      <c r="S258" s="140"/>
      <c r="T258" s="140"/>
      <c r="U258" s="140"/>
      <c r="V258" s="140"/>
      <c r="W258" s="140"/>
      <c r="X258" s="140"/>
    </row>
    <row r="259" spans="1:24" s="40" customFormat="1" ht="36" outlineLevel="2">
      <c r="A259" s="308">
        <f t="shared" si="55"/>
        <v>121</v>
      </c>
      <c r="B259" s="42" t="s">
        <v>258</v>
      </c>
      <c r="C259" s="42"/>
      <c r="D259" s="43" t="s">
        <v>318</v>
      </c>
      <c r="E259" s="43"/>
      <c r="F259" s="97"/>
      <c r="G259" s="44" t="s">
        <v>1</v>
      </c>
      <c r="H259" s="17">
        <v>4.2</v>
      </c>
      <c r="I259" s="51">
        <v>0</v>
      </c>
      <c r="J259" s="17">
        <f t="shared" si="51"/>
        <v>4.2</v>
      </c>
      <c r="K259" s="303"/>
      <c r="L259" s="469">
        <f t="shared" si="52"/>
        <v>0</v>
      </c>
      <c r="M259" s="70"/>
      <c r="N259" s="71">
        <f t="shared" si="53"/>
        <v>0</v>
      </c>
      <c r="O259" s="70"/>
      <c r="P259" s="71">
        <f t="shared" si="54"/>
        <v>0</v>
      </c>
      <c r="Q259" s="140"/>
      <c r="R259" s="140"/>
      <c r="S259" s="140"/>
      <c r="T259" s="140"/>
      <c r="U259" s="140"/>
      <c r="V259" s="140"/>
      <c r="W259" s="140"/>
      <c r="X259" s="140"/>
    </row>
    <row r="260" spans="1:24" s="40" customFormat="1" ht="48" outlineLevel="2">
      <c r="A260" s="308">
        <f t="shared" si="55"/>
        <v>122</v>
      </c>
      <c r="B260" s="42" t="s">
        <v>1009</v>
      </c>
      <c r="C260" s="42"/>
      <c r="D260" s="43" t="s">
        <v>1010</v>
      </c>
      <c r="E260" s="43"/>
      <c r="F260" s="95"/>
      <c r="G260" s="44" t="s">
        <v>9</v>
      </c>
      <c r="H260" s="17">
        <v>1</v>
      </c>
      <c r="I260" s="51">
        <v>0</v>
      </c>
      <c r="J260" s="17">
        <f t="shared" si="51"/>
        <v>1</v>
      </c>
      <c r="K260" s="303"/>
      <c r="L260" s="469">
        <f t="shared" si="52"/>
        <v>0</v>
      </c>
      <c r="M260" s="70"/>
      <c r="N260" s="71">
        <f t="shared" si="53"/>
        <v>0</v>
      </c>
      <c r="O260" s="70"/>
      <c r="P260" s="71">
        <f t="shared" si="54"/>
        <v>0</v>
      </c>
      <c r="Q260" s="140"/>
      <c r="R260" s="140"/>
      <c r="S260" s="140"/>
      <c r="T260" s="140"/>
      <c r="U260" s="140"/>
      <c r="V260" s="140"/>
      <c r="W260" s="140"/>
      <c r="X260" s="140"/>
    </row>
    <row r="261" spans="1:24" s="40" customFormat="1" ht="36" outlineLevel="2">
      <c r="A261" s="384">
        <f t="shared" si="55"/>
        <v>123</v>
      </c>
      <c r="B261" s="385" t="s">
        <v>1011</v>
      </c>
      <c r="C261" s="385"/>
      <c r="D261" s="386" t="s">
        <v>1012</v>
      </c>
      <c r="E261" s="386" t="s">
        <v>1013</v>
      </c>
      <c r="F261" s="95"/>
      <c r="G261" s="387" t="s">
        <v>1</v>
      </c>
      <c r="H261" s="17">
        <v>4</v>
      </c>
      <c r="I261" s="51">
        <v>0</v>
      </c>
      <c r="J261" s="17">
        <f aca="true" t="shared" si="56" ref="J261">H261*(1+I261/100)</f>
        <v>4</v>
      </c>
      <c r="K261" s="303"/>
      <c r="L261" s="469">
        <f aca="true" t="shared" si="57" ref="L261">J261*K261</f>
        <v>0</v>
      </c>
      <c r="M261" s="70"/>
      <c r="N261" s="71">
        <f aca="true" t="shared" si="58" ref="N261">J261*M261</f>
        <v>0</v>
      </c>
      <c r="O261" s="70"/>
      <c r="P261" s="71">
        <f aca="true" t="shared" si="59" ref="P261">J261*O261</f>
        <v>0</v>
      </c>
      <c r="Q261" s="140"/>
      <c r="R261" s="140"/>
      <c r="S261" s="140"/>
      <c r="T261" s="140"/>
      <c r="U261" s="140"/>
      <c r="V261" s="140"/>
      <c r="W261" s="140"/>
      <c r="X261" s="140"/>
    </row>
    <row r="262" spans="1:24" s="40" customFormat="1" ht="36" outlineLevel="2">
      <c r="A262" s="308">
        <f>A261+1</f>
        <v>124</v>
      </c>
      <c r="B262" s="385" t="s">
        <v>1014</v>
      </c>
      <c r="C262" s="385"/>
      <c r="D262" s="386" t="s">
        <v>1015</v>
      </c>
      <c r="E262" s="386"/>
      <c r="F262" s="95"/>
      <c r="G262" s="387" t="s">
        <v>1</v>
      </c>
      <c r="H262" s="17">
        <f>3.8*2</f>
        <v>7.6</v>
      </c>
      <c r="I262" s="51">
        <v>0</v>
      </c>
      <c r="J262" s="17">
        <f t="shared" si="51"/>
        <v>7.6</v>
      </c>
      <c r="K262" s="303"/>
      <c r="L262" s="469">
        <f t="shared" si="52"/>
        <v>0</v>
      </c>
      <c r="M262" s="70"/>
      <c r="N262" s="71">
        <f t="shared" si="53"/>
        <v>0</v>
      </c>
      <c r="O262" s="70"/>
      <c r="P262" s="71">
        <f t="shared" si="54"/>
        <v>0</v>
      </c>
      <c r="Q262" s="140"/>
      <c r="R262" s="140"/>
      <c r="S262" s="140"/>
      <c r="T262" s="140"/>
      <c r="U262" s="140"/>
      <c r="V262" s="140"/>
      <c r="W262" s="140"/>
      <c r="X262" s="140"/>
    </row>
    <row r="263" spans="1:24" s="40" customFormat="1" ht="48" outlineLevel="2">
      <c r="A263" s="384">
        <f t="shared" si="55"/>
        <v>125</v>
      </c>
      <c r="B263" s="385" t="s">
        <v>1016</v>
      </c>
      <c r="C263" s="385"/>
      <c r="D263" s="386" t="s">
        <v>1017</v>
      </c>
      <c r="E263" s="386"/>
      <c r="F263" s="95"/>
      <c r="G263" s="387" t="s">
        <v>1</v>
      </c>
      <c r="H263" s="17">
        <v>3.8</v>
      </c>
      <c r="I263" s="51">
        <v>0</v>
      </c>
      <c r="J263" s="17">
        <f t="shared" si="51"/>
        <v>3.8</v>
      </c>
      <c r="K263" s="303"/>
      <c r="L263" s="469">
        <f t="shared" si="52"/>
        <v>0</v>
      </c>
      <c r="M263" s="70"/>
      <c r="N263" s="71">
        <f t="shared" si="53"/>
        <v>0</v>
      </c>
      <c r="O263" s="70"/>
      <c r="P263" s="71">
        <f t="shared" si="54"/>
        <v>0</v>
      </c>
      <c r="Q263" s="140"/>
      <c r="R263" s="140"/>
      <c r="S263" s="140"/>
      <c r="T263" s="140"/>
      <c r="U263" s="140"/>
      <c r="V263" s="140"/>
      <c r="W263" s="140"/>
      <c r="X263" s="140"/>
    </row>
    <row r="264" spans="1:24" s="40" customFormat="1" ht="36" outlineLevel="2">
      <c r="A264" s="384">
        <f t="shared" si="55"/>
        <v>126</v>
      </c>
      <c r="B264" s="385" t="s">
        <v>1018</v>
      </c>
      <c r="C264" s="385"/>
      <c r="D264" s="386" t="s">
        <v>1019</v>
      </c>
      <c r="E264" s="386"/>
      <c r="F264" s="95"/>
      <c r="G264" s="387" t="s">
        <v>9</v>
      </c>
      <c r="H264" s="17">
        <v>2</v>
      </c>
      <c r="I264" s="51">
        <v>0</v>
      </c>
      <c r="J264" s="17">
        <f aca="true" t="shared" si="60" ref="J264">H264*(1+I264/100)</f>
        <v>2</v>
      </c>
      <c r="K264" s="303"/>
      <c r="L264" s="469">
        <f aca="true" t="shared" si="61" ref="L264">J264*K264</f>
        <v>0</v>
      </c>
      <c r="M264" s="70"/>
      <c r="N264" s="71">
        <f aca="true" t="shared" si="62" ref="N264">J264*M264</f>
        <v>0</v>
      </c>
      <c r="O264" s="70"/>
      <c r="P264" s="71">
        <f aca="true" t="shared" si="63" ref="P264">J264*O264</f>
        <v>0</v>
      </c>
      <c r="Q264" s="140"/>
      <c r="R264" s="140"/>
      <c r="S264" s="140"/>
      <c r="T264" s="140"/>
      <c r="U264" s="140"/>
      <c r="V264" s="140"/>
      <c r="W264" s="140"/>
      <c r="X264" s="140"/>
    </row>
    <row r="265" spans="1:24" s="33" customFormat="1" ht="12" outlineLevel="2">
      <c r="A265" s="308">
        <f>A264+1</f>
        <v>127</v>
      </c>
      <c r="B265" s="53" t="s">
        <v>59</v>
      </c>
      <c r="C265" s="53"/>
      <c r="D265" s="54" t="s">
        <v>731</v>
      </c>
      <c r="E265" s="54"/>
      <c r="F265" s="93"/>
      <c r="G265" s="55" t="s">
        <v>8</v>
      </c>
      <c r="H265" s="50">
        <v>1</v>
      </c>
      <c r="I265" s="51">
        <v>0</v>
      </c>
      <c r="J265" s="17">
        <f t="shared" si="51"/>
        <v>1</v>
      </c>
      <c r="K265" s="301"/>
      <c r="L265" s="465">
        <f t="shared" si="52"/>
        <v>0</v>
      </c>
      <c r="M265" s="70"/>
      <c r="N265" s="71">
        <f t="shared" si="53"/>
        <v>0</v>
      </c>
      <c r="O265" s="70"/>
      <c r="P265" s="71">
        <f t="shared" si="54"/>
        <v>0</v>
      </c>
      <c r="Q265" s="146"/>
      <c r="R265" s="146"/>
      <c r="S265" s="146"/>
      <c r="T265" s="146"/>
      <c r="U265" s="146"/>
      <c r="V265" s="146"/>
      <c r="W265" s="146"/>
      <c r="X265" s="146"/>
    </row>
    <row r="266" spans="1:24" s="85" customFormat="1" ht="12.75" customHeight="1" outlineLevel="2">
      <c r="A266" s="79"/>
      <c r="B266" s="80"/>
      <c r="C266" s="80"/>
      <c r="D266" s="81"/>
      <c r="E266" s="81"/>
      <c r="F266" s="81"/>
      <c r="G266" s="80"/>
      <c r="H266" s="27"/>
      <c r="I266" s="82"/>
      <c r="J266" s="27"/>
      <c r="K266" s="82"/>
      <c r="L266" s="467"/>
      <c r="M266" s="84"/>
      <c r="N266" s="82"/>
      <c r="O266" s="82"/>
      <c r="P266" s="82"/>
      <c r="Q266" s="143"/>
      <c r="R266" s="143"/>
      <c r="S266" s="143"/>
      <c r="T266" s="143"/>
      <c r="U266" s="143"/>
      <c r="V266" s="143"/>
      <c r="W266" s="143"/>
      <c r="X266" s="143"/>
    </row>
    <row r="267" spans="1:24" s="68" customFormat="1" ht="16.5" customHeight="1" outlineLevel="1">
      <c r="A267" s="62"/>
      <c r="B267" s="63"/>
      <c r="C267" s="63"/>
      <c r="D267" s="63" t="s">
        <v>465</v>
      </c>
      <c r="E267" s="63"/>
      <c r="F267" s="91"/>
      <c r="G267" s="64"/>
      <c r="H267" s="16"/>
      <c r="I267" s="65"/>
      <c r="J267" s="16"/>
      <c r="K267" s="65"/>
      <c r="L267" s="464">
        <f>SUBTOTAL(9,L268:L278)</f>
        <v>0</v>
      </c>
      <c r="M267" s="66"/>
      <c r="N267" s="67">
        <f>SUBTOTAL(9,N268:N278)</f>
        <v>0</v>
      </c>
      <c r="O267" s="65"/>
      <c r="P267" s="67">
        <f>SUBTOTAL(9,P268:P278)</f>
        <v>0</v>
      </c>
      <c r="Q267" s="141"/>
      <c r="R267" s="141"/>
      <c r="S267" s="141"/>
      <c r="T267" s="141"/>
      <c r="U267" s="141"/>
      <c r="V267" s="141"/>
      <c r="W267" s="141"/>
      <c r="X267" s="141"/>
    </row>
    <row r="268" spans="1:24" s="72" customFormat="1" ht="60" outlineLevel="2">
      <c r="A268" s="69">
        <f>A265+1</f>
        <v>128</v>
      </c>
      <c r="B268" s="53" t="s">
        <v>1020</v>
      </c>
      <c r="C268" s="53" t="s">
        <v>1021</v>
      </c>
      <c r="D268" s="54" t="s">
        <v>1022</v>
      </c>
      <c r="E268" s="54" t="s">
        <v>420</v>
      </c>
      <c r="F268" s="390" t="s">
        <v>312</v>
      </c>
      <c r="G268" s="55" t="s">
        <v>5</v>
      </c>
      <c r="H268" s="17">
        <v>25.9</v>
      </c>
      <c r="I268" s="51"/>
      <c r="J268" s="17">
        <f>H268*(1+I268/100)</f>
        <v>25.9</v>
      </c>
      <c r="K268" s="301"/>
      <c r="L268" s="465">
        <f>J268*K268</f>
        <v>0</v>
      </c>
      <c r="M268" s="70"/>
      <c r="N268" s="71">
        <f>J268*M268</f>
        <v>0</v>
      </c>
      <c r="O268" s="70"/>
      <c r="P268" s="71">
        <f>J268*O268</f>
        <v>0</v>
      </c>
      <c r="Q268" s="142"/>
      <c r="R268" s="142"/>
      <c r="S268" s="142"/>
      <c r="T268" s="142"/>
      <c r="U268" s="142"/>
      <c r="V268" s="142"/>
      <c r="W268" s="142"/>
      <c r="X268" s="142"/>
    </row>
    <row r="269" spans="1:16" s="78" customFormat="1" ht="11.25" outlineLevel="3">
      <c r="A269" s="73"/>
      <c r="B269" s="74"/>
      <c r="C269" s="74"/>
      <c r="D269" s="75" t="s">
        <v>1023</v>
      </c>
      <c r="E269" s="75"/>
      <c r="F269" s="94"/>
      <c r="G269" s="74"/>
      <c r="H269" s="18">
        <v>25.899999999999995</v>
      </c>
      <c r="I269" s="76"/>
      <c r="J269" s="19"/>
      <c r="K269" s="76"/>
      <c r="L269" s="466"/>
      <c r="M269" s="77"/>
      <c r="N269" s="76"/>
      <c r="O269" s="76"/>
      <c r="P269" s="76"/>
    </row>
    <row r="270" spans="1:24" s="72" customFormat="1" ht="60" outlineLevel="2">
      <c r="A270" s="309">
        <f>A268+1</f>
        <v>129</v>
      </c>
      <c r="B270" s="53" t="s">
        <v>423</v>
      </c>
      <c r="C270" s="53" t="s">
        <v>1024</v>
      </c>
      <c r="D270" s="54" t="s">
        <v>888</v>
      </c>
      <c r="E270" s="54" t="s">
        <v>420</v>
      </c>
      <c r="F270" s="390" t="s">
        <v>312</v>
      </c>
      <c r="G270" s="55" t="s">
        <v>5</v>
      </c>
      <c r="H270" s="17">
        <v>41</v>
      </c>
      <c r="I270" s="51"/>
      <c r="J270" s="17">
        <f>H270*(1+I270/100)</f>
        <v>41</v>
      </c>
      <c r="K270" s="301"/>
      <c r="L270" s="465">
        <f>J270*K270</f>
        <v>0</v>
      </c>
      <c r="M270" s="70"/>
      <c r="N270" s="71">
        <f>J270*M270</f>
        <v>0</v>
      </c>
      <c r="O270" s="70"/>
      <c r="P270" s="71">
        <f>J270*O270</f>
        <v>0</v>
      </c>
      <c r="Q270" s="142"/>
      <c r="R270" s="142"/>
      <c r="S270" s="142"/>
      <c r="T270" s="142"/>
      <c r="U270" s="142"/>
      <c r="V270" s="142"/>
      <c r="W270" s="142"/>
      <c r="X270" s="142"/>
    </row>
    <row r="271" spans="1:16" s="78" customFormat="1" ht="11.25" outlineLevel="3">
      <c r="A271" s="73"/>
      <c r="B271" s="74"/>
      <c r="C271" s="74"/>
      <c r="D271" s="75" t="s">
        <v>1025</v>
      </c>
      <c r="E271" s="75"/>
      <c r="F271" s="94"/>
      <c r="G271" s="74"/>
      <c r="H271" s="18">
        <v>41</v>
      </c>
      <c r="I271" s="76"/>
      <c r="J271" s="19"/>
      <c r="K271" s="76"/>
      <c r="L271" s="466"/>
      <c r="M271" s="77"/>
      <c r="N271" s="76"/>
      <c r="O271" s="76"/>
      <c r="P271" s="76"/>
    </row>
    <row r="272" spans="1:24" s="72" customFormat="1" ht="60" outlineLevel="2">
      <c r="A272" s="69">
        <f>A270+1</f>
        <v>130</v>
      </c>
      <c r="B272" s="53" t="s">
        <v>424</v>
      </c>
      <c r="C272" s="53" t="s">
        <v>1026</v>
      </c>
      <c r="D272" s="54" t="s">
        <v>1027</v>
      </c>
      <c r="E272" s="54" t="s">
        <v>420</v>
      </c>
      <c r="F272" s="390" t="s">
        <v>312</v>
      </c>
      <c r="G272" s="55" t="s">
        <v>5</v>
      </c>
      <c r="H272" s="17">
        <v>19.78</v>
      </c>
      <c r="I272" s="51"/>
      <c r="J272" s="17">
        <f>H272*(1+I272/100)</f>
        <v>19.78</v>
      </c>
      <c r="K272" s="301"/>
      <c r="L272" s="465">
        <f>J272*K272</f>
        <v>0</v>
      </c>
      <c r="M272" s="70"/>
      <c r="N272" s="71">
        <f>J272*M272</f>
        <v>0</v>
      </c>
      <c r="O272" s="70"/>
      <c r="P272" s="71">
        <f>J272*O272</f>
        <v>0</v>
      </c>
      <c r="Q272" s="142"/>
      <c r="R272" s="142"/>
      <c r="S272" s="142"/>
      <c r="T272" s="142"/>
      <c r="U272" s="142"/>
      <c r="V272" s="142"/>
      <c r="W272" s="142"/>
      <c r="X272" s="142"/>
    </row>
    <row r="273" spans="1:16" s="78" customFormat="1" ht="11.25" outlineLevel="3">
      <c r="A273" s="73"/>
      <c r="B273" s="74"/>
      <c r="C273" s="74"/>
      <c r="D273" s="75" t="s">
        <v>1028</v>
      </c>
      <c r="E273" s="75"/>
      <c r="F273" s="94"/>
      <c r="G273" s="74"/>
      <c r="H273" s="18">
        <v>17.9</v>
      </c>
      <c r="I273" s="76"/>
      <c r="J273" s="19"/>
      <c r="K273" s="76"/>
      <c r="L273" s="466"/>
      <c r="M273" s="77"/>
      <c r="N273" s="76"/>
      <c r="O273" s="76"/>
      <c r="P273" s="76"/>
    </row>
    <row r="274" spans="1:16" s="78" customFormat="1" ht="11.25" outlineLevel="3">
      <c r="A274" s="73"/>
      <c r="B274" s="74"/>
      <c r="C274" s="74"/>
      <c r="D274" s="75" t="s">
        <v>1029</v>
      </c>
      <c r="E274" s="75"/>
      <c r="F274" s="94"/>
      <c r="G274" s="74"/>
      <c r="H274" s="18">
        <f>4*0.47</f>
        <v>1.88</v>
      </c>
      <c r="I274" s="76"/>
      <c r="J274" s="19"/>
      <c r="K274" s="76"/>
      <c r="L274" s="466"/>
      <c r="M274" s="77"/>
      <c r="N274" s="76"/>
      <c r="O274" s="76"/>
      <c r="P274" s="76"/>
    </row>
    <row r="275" spans="1:24" s="72" customFormat="1" ht="72" outlineLevel="2">
      <c r="A275" s="69">
        <f>A272+1</f>
        <v>131</v>
      </c>
      <c r="B275" s="53" t="s">
        <v>425</v>
      </c>
      <c r="C275" s="53"/>
      <c r="D275" s="54" t="s">
        <v>889</v>
      </c>
      <c r="E275" s="54" t="s">
        <v>420</v>
      </c>
      <c r="F275" s="97" t="s">
        <v>312</v>
      </c>
      <c r="G275" s="55" t="s">
        <v>8</v>
      </c>
      <c r="H275" s="17">
        <v>1</v>
      </c>
      <c r="I275" s="51"/>
      <c r="J275" s="17">
        <f>H275*(1+I275/100)</f>
        <v>1</v>
      </c>
      <c r="K275" s="301"/>
      <c r="L275" s="465">
        <f>J275*K275</f>
        <v>0</v>
      </c>
      <c r="M275" s="70"/>
      <c r="N275" s="71">
        <f>J275*M275</f>
        <v>0</v>
      </c>
      <c r="O275" s="70"/>
      <c r="P275" s="71">
        <f>J275*O275</f>
        <v>0</v>
      </c>
      <c r="Q275" s="142"/>
      <c r="R275" s="142"/>
      <c r="S275" s="142"/>
      <c r="T275" s="142"/>
      <c r="U275" s="142"/>
      <c r="V275" s="142"/>
      <c r="W275" s="142"/>
      <c r="X275" s="142"/>
    </row>
    <row r="276" spans="1:24" s="72" customFormat="1" ht="72" outlineLevel="2">
      <c r="A276" s="69">
        <f>A275+1</f>
        <v>132</v>
      </c>
      <c r="B276" s="53" t="s">
        <v>426</v>
      </c>
      <c r="C276" s="53"/>
      <c r="D276" s="54" t="s">
        <v>890</v>
      </c>
      <c r="E276" s="54" t="s">
        <v>420</v>
      </c>
      <c r="F276" s="97" t="s">
        <v>312</v>
      </c>
      <c r="G276" s="55" t="s">
        <v>8</v>
      </c>
      <c r="H276" s="17">
        <v>1</v>
      </c>
      <c r="I276" s="51"/>
      <c r="J276" s="17">
        <f>H276*(1+I276/100)</f>
        <v>1</v>
      </c>
      <c r="K276" s="301"/>
      <c r="L276" s="465">
        <f>J276*K276</f>
        <v>0</v>
      </c>
      <c r="M276" s="70"/>
      <c r="N276" s="71">
        <f>J276*M276</f>
        <v>0</v>
      </c>
      <c r="O276" s="70"/>
      <c r="P276" s="71">
        <f>J276*O276</f>
        <v>0</v>
      </c>
      <c r="Q276" s="142"/>
      <c r="R276" s="142"/>
      <c r="S276" s="142"/>
      <c r="T276" s="142"/>
      <c r="U276" s="142"/>
      <c r="V276" s="142"/>
      <c r="W276" s="142"/>
      <c r="X276" s="142"/>
    </row>
    <row r="277" spans="1:24" s="72" customFormat="1" ht="12" outlineLevel="2">
      <c r="A277" s="69">
        <f>A276+1</f>
        <v>133</v>
      </c>
      <c r="B277" s="53" t="s">
        <v>59</v>
      </c>
      <c r="C277" s="53"/>
      <c r="D277" s="54" t="s">
        <v>731</v>
      </c>
      <c r="E277" s="54"/>
      <c r="F277" s="93"/>
      <c r="G277" s="55" t="s">
        <v>8</v>
      </c>
      <c r="H277" s="50">
        <v>1</v>
      </c>
      <c r="I277" s="51">
        <v>0</v>
      </c>
      <c r="J277" s="17">
        <f>H277*(1+I277/100)</f>
        <v>1</v>
      </c>
      <c r="K277" s="301"/>
      <c r="L277" s="465">
        <f>J277*K277</f>
        <v>0</v>
      </c>
      <c r="M277" s="70"/>
      <c r="N277" s="71">
        <f>J277*M277</f>
        <v>0</v>
      </c>
      <c r="O277" s="70"/>
      <c r="P277" s="71">
        <f>J277*O277</f>
        <v>0</v>
      </c>
      <c r="Q277" s="142"/>
      <c r="R277" s="142"/>
      <c r="S277" s="142"/>
      <c r="T277" s="142"/>
      <c r="U277" s="142"/>
      <c r="V277" s="142"/>
      <c r="W277" s="142"/>
      <c r="X277" s="142"/>
    </row>
    <row r="278" spans="1:24" s="85" customFormat="1" ht="12.75" customHeight="1" outlineLevel="2">
      <c r="A278" s="79"/>
      <c r="B278" s="80"/>
      <c r="C278" s="80"/>
      <c r="D278" s="81"/>
      <c r="E278" s="81"/>
      <c r="F278" s="81"/>
      <c r="G278" s="80"/>
      <c r="H278" s="27"/>
      <c r="I278" s="82"/>
      <c r="J278" s="27"/>
      <c r="K278" s="82"/>
      <c r="L278" s="467"/>
      <c r="M278" s="84"/>
      <c r="N278" s="82"/>
      <c r="O278" s="82"/>
      <c r="P278" s="82"/>
      <c r="Q278" s="143"/>
      <c r="R278" s="143"/>
      <c r="S278" s="143"/>
      <c r="T278" s="143"/>
      <c r="U278" s="143"/>
      <c r="V278" s="143"/>
      <c r="W278" s="143"/>
      <c r="X278" s="143"/>
    </row>
    <row r="279" spans="1:24" s="68" customFormat="1" ht="16.5" customHeight="1" outlineLevel="1">
      <c r="A279" s="62"/>
      <c r="B279" s="63"/>
      <c r="C279" s="63"/>
      <c r="D279" s="63" t="s">
        <v>466</v>
      </c>
      <c r="E279" s="63"/>
      <c r="F279" s="91"/>
      <c r="G279" s="64"/>
      <c r="H279" s="16"/>
      <c r="I279" s="65"/>
      <c r="J279" s="16"/>
      <c r="K279" s="65"/>
      <c r="L279" s="464">
        <f>SUBTOTAL(9,L280:L291)</f>
        <v>0</v>
      </c>
      <c r="M279" s="66"/>
      <c r="N279" s="67">
        <f>SUBTOTAL(9,N280:N291)</f>
        <v>0</v>
      </c>
      <c r="O279" s="65"/>
      <c r="P279" s="67">
        <f>SUBTOTAL(9,P280:P291)</f>
        <v>0</v>
      </c>
      <c r="Q279" s="141"/>
      <c r="R279" s="141"/>
      <c r="S279" s="141"/>
      <c r="T279" s="141"/>
      <c r="U279" s="141"/>
      <c r="V279" s="141"/>
      <c r="W279" s="141"/>
      <c r="X279" s="141"/>
    </row>
    <row r="280" spans="1:24" s="40" customFormat="1" ht="42" customHeight="1" outlineLevel="2">
      <c r="A280" s="34"/>
      <c r="B280" s="35"/>
      <c r="C280" s="35"/>
      <c r="D280" s="541" t="s">
        <v>261</v>
      </c>
      <c r="E280" s="541"/>
      <c r="F280" s="541"/>
      <c r="G280" s="541"/>
      <c r="H280" s="541"/>
      <c r="I280" s="541"/>
      <c r="J280" s="541"/>
      <c r="K280" s="39"/>
      <c r="L280" s="468"/>
      <c r="Q280" s="140"/>
      <c r="R280" s="140"/>
      <c r="S280" s="140"/>
      <c r="T280" s="140"/>
      <c r="U280" s="140"/>
      <c r="V280" s="140"/>
      <c r="W280" s="140"/>
      <c r="X280" s="140"/>
    </row>
    <row r="281" spans="1:24" s="40" customFormat="1" ht="91.5" customHeight="1" outlineLevel="2">
      <c r="A281" s="41">
        <f>A277+1</f>
        <v>134</v>
      </c>
      <c r="B281" s="42" t="s">
        <v>259</v>
      </c>
      <c r="C281" s="42"/>
      <c r="D281" s="43" t="s">
        <v>1030</v>
      </c>
      <c r="E281" s="43"/>
      <c r="F281" s="97" t="s">
        <v>312</v>
      </c>
      <c r="G281" s="44" t="s">
        <v>9</v>
      </c>
      <c r="H281" s="17">
        <v>1</v>
      </c>
      <c r="I281" s="51">
        <v>0</v>
      </c>
      <c r="J281" s="17">
        <f aca="true" t="shared" si="64" ref="J281:J282">H281*(1+I281/100)</f>
        <v>1</v>
      </c>
      <c r="K281" s="303"/>
      <c r="L281" s="469">
        <f aca="true" t="shared" si="65" ref="L281:L282">J281*K281</f>
        <v>0</v>
      </c>
      <c r="M281" s="70"/>
      <c r="N281" s="71">
        <f aca="true" t="shared" si="66" ref="N281:N290">J281*M281</f>
        <v>0</v>
      </c>
      <c r="O281" s="70"/>
      <c r="P281" s="71">
        <f aca="true" t="shared" si="67" ref="P281:P290">J281*O281</f>
        <v>0</v>
      </c>
      <c r="Q281" s="140"/>
      <c r="R281" s="140"/>
      <c r="S281" s="140"/>
      <c r="T281" s="140"/>
      <c r="U281" s="140"/>
      <c r="V281" s="140"/>
      <c r="W281" s="140"/>
      <c r="X281" s="140"/>
    </row>
    <row r="282" spans="1:24" s="40" customFormat="1" ht="135.75" customHeight="1" outlineLevel="2">
      <c r="A282" s="41">
        <f>A281+1</f>
        <v>135</v>
      </c>
      <c r="B282" s="385" t="s">
        <v>260</v>
      </c>
      <c r="C282" s="385"/>
      <c r="D282" s="386" t="s">
        <v>1059</v>
      </c>
      <c r="E282" s="43" t="s">
        <v>311</v>
      </c>
      <c r="F282" s="97" t="s">
        <v>312</v>
      </c>
      <c r="G282" s="44" t="s">
        <v>9</v>
      </c>
      <c r="H282" s="17">
        <v>1</v>
      </c>
      <c r="I282" s="51">
        <v>0</v>
      </c>
      <c r="J282" s="17">
        <f t="shared" si="64"/>
        <v>1</v>
      </c>
      <c r="K282" s="303"/>
      <c r="L282" s="469">
        <f t="shared" si="65"/>
        <v>0</v>
      </c>
      <c r="M282" s="70"/>
      <c r="N282" s="71">
        <f t="shared" si="66"/>
        <v>0</v>
      </c>
      <c r="O282" s="70"/>
      <c r="P282" s="71">
        <f t="shared" si="67"/>
        <v>0</v>
      </c>
      <c r="Q282" s="140"/>
      <c r="R282" s="140"/>
      <c r="S282" s="140"/>
      <c r="T282" s="140"/>
      <c r="U282" s="140"/>
      <c r="V282" s="140"/>
      <c r="W282" s="140"/>
      <c r="X282" s="140"/>
    </row>
    <row r="283" spans="1:24" s="40" customFormat="1" ht="116.25" customHeight="1" outlineLevel="2">
      <c r="A283" s="308">
        <f>A282+1</f>
        <v>136</v>
      </c>
      <c r="B283" s="385" t="s">
        <v>262</v>
      </c>
      <c r="C283" s="385"/>
      <c r="D283" s="386" t="s">
        <v>1058</v>
      </c>
      <c r="E283" s="43" t="s">
        <v>313</v>
      </c>
      <c r="F283" s="97" t="s">
        <v>312</v>
      </c>
      <c r="G283" s="44" t="s">
        <v>9</v>
      </c>
      <c r="H283" s="44">
        <v>1</v>
      </c>
      <c r="I283" s="51">
        <v>0</v>
      </c>
      <c r="J283" s="17">
        <f aca="true" t="shared" si="68" ref="J283:J290">H283*(1+I283/100)</f>
        <v>1</v>
      </c>
      <c r="K283" s="303"/>
      <c r="L283" s="469">
        <f aca="true" t="shared" si="69" ref="L283:L290">J283*K283</f>
        <v>0</v>
      </c>
      <c r="M283" s="70"/>
      <c r="N283" s="71">
        <f t="shared" si="66"/>
        <v>0</v>
      </c>
      <c r="O283" s="70"/>
      <c r="P283" s="71">
        <f t="shared" si="67"/>
        <v>0</v>
      </c>
      <c r="Q283" s="140"/>
      <c r="R283" s="140"/>
      <c r="S283" s="140"/>
      <c r="T283" s="140"/>
      <c r="U283" s="140"/>
      <c r="V283" s="140"/>
      <c r="W283" s="140"/>
      <c r="X283" s="140"/>
    </row>
    <row r="284" spans="1:24" s="40" customFormat="1" ht="82.5" customHeight="1" outlineLevel="2">
      <c r="A284" s="308">
        <f>A283+1</f>
        <v>137</v>
      </c>
      <c r="B284" s="42" t="s">
        <v>263</v>
      </c>
      <c r="C284" s="42"/>
      <c r="D284" s="47" t="s">
        <v>1189</v>
      </c>
      <c r="E284" s="47" t="s">
        <v>1190</v>
      </c>
      <c r="F284" s="97" t="s">
        <v>312</v>
      </c>
      <c r="G284" s="44" t="s">
        <v>9</v>
      </c>
      <c r="H284" s="44">
        <v>1</v>
      </c>
      <c r="I284" s="51">
        <v>0</v>
      </c>
      <c r="J284" s="17">
        <f t="shared" si="68"/>
        <v>1</v>
      </c>
      <c r="K284" s="303"/>
      <c r="L284" s="469">
        <f t="shared" si="69"/>
        <v>0</v>
      </c>
      <c r="M284" s="70"/>
      <c r="N284" s="71">
        <f t="shared" si="66"/>
        <v>0</v>
      </c>
      <c r="O284" s="70"/>
      <c r="P284" s="71">
        <f t="shared" si="67"/>
        <v>0</v>
      </c>
      <c r="Q284" s="140"/>
      <c r="R284" s="140"/>
      <c r="S284" s="140"/>
      <c r="T284" s="140"/>
      <c r="U284" s="140"/>
      <c r="V284" s="140"/>
      <c r="W284" s="140"/>
      <c r="X284" s="140"/>
    </row>
    <row r="285" spans="1:24" s="40" customFormat="1" ht="80.25" customHeight="1" outlineLevel="2">
      <c r="A285" s="308">
        <f aca="true" t="shared" si="70" ref="A285:A289">A284+1</f>
        <v>138</v>
      </c>
      <c r="B285" s="42" t="s">
        <v>264</v>
      </c>
      <c r="C285" s="42"/>
      <c r="D285" s="47" t="s">
        <v>1191</v>
      </c>
      <c r="E285" s="47" t="s">
        <v>1192</v>
      </c>
      <c r="F285" s="97" t="s">
        <v>312</v>
      </c>
      <c r="G285" s="44" t="s">
        <v>9</v>
      </c>
      <c r="H285" s="44">
        <v>1</v>
      </c>
      <c r="I285" s="51">
        <v>0</v>
      </c>
      <c r="J285" s="17">
        <f t="shared" si="68"/>
        <v>1</v>
      </c>
      <c r="K285" s="303"/>
      <c r="L285" s="469">
        <f t="shared" si="69"/>
        <v>0</v>
      </c>
      <c r="M285" s="70"/>
      <c r="N285" s="71">
        <f t="shared" si="66"/>
        <v>0</v>
      </c>
      <c r="O285" s="70"/>
      <c r="P285" s="71">
        <f t="shared" si="67"/>
        <v>0</v>
      </c>
      <c r="Q285" s="140"/>
      <c r="R285" s="140"/>
      <c r="S285" s="140"/>
      <c r="T285" s="140"/>
      <c r="U285" s="140"/>
      <c r="V285" s="140"/>
      <c r="W285" s="140"/>
      <c r="X285" s="140"/>
    </row>
    <row r="286" spans="1:24" s="40" customFormat="1" ht="78.75" customHeight="1" outlineLevel="2">
      <c r="A286" s="308">
        <f t="shared" si="70"/>
        <v>139</v>
      </c>
      <c r="B286" s="42" t="s">
        <v>265</v>
      </c>
      <c r="C286" s="42"/>
      <c r="D286" s="47" t="s">
        <v>1193</v>
      </c>
      <c r="E286" s="47" t="s">
        <v>1192</v>
      </c>
      <c r="F286" s="97" t="s">
        <v>312</v>
      </c>
      <c r="G286" s="44" t="s">
        <v>9</v>
      </c>
      <c r="H286" s="44">
        <v>1</v>
      </c>
      <c r="I286" s="51">
        <v>0</v>
      </c>
      <c r="J286" s="17">
        <f t="shared" si="68"/>
        <v>1</v>
      </c>
      <c r="K286" s="303"/>
      <c r="L286" s="469">
        <f t="shared" si="69"/>
        <v>0</v>
      </c>
      <c r="M286" s="70"/>
      <c r="N286" s="71">
        <f t="shared" si="66"/>
        <v>0</v>
      </c>
      <c r="O286" s="70"/>
      <c r="P286" s="71">
        <f t="shared" si="67"/>
        <v>0</v>
      </c>
      <c r="Q286" s="140"/>
      <c r="R286" s="140"/>
      <c r="S286" s="140"/>
      <c r="T286" s="140"/>
      <c r="U286" s="140"/>
      <c r="V286" s="140"/>
      <c r="W286" s="140"/>
      <c r="X286" s="140"/>
    </row>
    <row r="287" spans="1:24" s="40" customFormat="1" ht="84" outlineLevel="2">
      <c r="A287" s="308">
        <f t="shared" si="70"/>
        <v>140</v>
      </c>
      <c r="B287" s="42" t="s">
        <v>266</v>
      </c>
      <c r="C287" s="42"/>
      <c r="D287" s="47" t="s">
        <v>1194</v>
      </c>
      <c r="E287" s="47" t="s">
        <v>1192</v>
      </c>
      <c r="F287" s="97" t="s">
        <v>312</v>
      </c>
      <c r="G287" s="44" t="s">
        <v>9</v>
      </c>
      <c r="H287" s="44">
        <v>1</v>
      </c>
      <c r="I287" s="51">
        <v>0</v>
      </c>
      <c r="J287" s="17">
        <f t="shared" si="68"/>
        <v>1</v>
      </c>
      <c r="K287" s="303"/>
      <c r="L287" s="469">
        <f t="shared" si="69"/>
        <v>0</v>
      </c>
      <c r="M287" s="70"/>
      <c r="N287" s="71">
        <f t="shared" si="66"/>
        <v>0</v>
      </c>
      <c r="O287" s="70"/>
      <c r="P287" s="71">
        <f t="shared" si="67"/>
        <v>0</v>
      </c>
      <c r="Q287" s="140"/>
      <c r="R287" s="140"/>
      <c r="S287" s="140"/>
      <c r="T287" s="140"/>
      <c r="U287" s="140"/>
      <c r="V287" s="140"/>
      <c r="W287" s="140"/>
      <c r="X287" s="140"/>
    </row>
    <row r="288" spans="1:24" s="40" customFormat="1" ht="65.25" customHeight="1" outlineLevel="2">
      <c r="A288" s="308">
        <f>A287+1</f>
        <v>141</v>
      </c>
      <c r="B288" s="42" t="s">
        <v>267</v>
      </c>
      <c r="C288" s="42"/>
      <c r="D288" s="47" t="s">
        <v>1031</v>
      </c>
      <c r="E288" s="47" t="s">
        <v>1032</v>
      </c>
      <c r="F288" s="97" t="s">
        <v>312</v>
      </c>
      <c r="G288" s="44" t="s">
        <v>9</v>
      </c>
      <c r="H288" s="44">
        <v>1</v>
      </c>
      <c r="I288" s="51">
        <v>0</v>
      </c>
      <c r="J288" s="17">
        <f t="shared" si="68"/>
        <v>1</v>
      </c>
      <c r="K288" s="303"/>
      <c r="L288" s="469">
        <f t="shared" si="69"/>
        <v>0</v>
      </c>
      <c r="M288" s="70"/>
      <c r="N288" s="71">
        <f t="shared" si="66"/>
        <v>0</v>
      </c>
      <c r="O288" s="70"/>
      <c r="P288" s="71">
        <f t="shared" si="67"/>
        <v>0</v>
      </c>
      <c r="Q288" s="140"/>
      <c r="R288" s="140"/>
      <c r="S288" s="140"/>
      <c r="T288" s="140"/>
      <c r="U288" s="140"/>
      <c r="V288" s="140"/>
      <c r="W288" s="140"/>
      <c r="X288" s="140"/>
    </row>
    <row r="289" spans="1:24" s="40" customFormat="1" ht="70.5" customHeight="1" outlineLevel="2">
      <c r="A289" s="308">
        <f t="shared" si="70"/>
        <v>142</v>
      </c>
      <c r="B289" s="42" t="s">
        <v>268</v>
      </c>
      <c r="C289" s="42"/>
      <c r="D289" s="47" t="s">
        <v>1195</v>
      </c>
      <c r="E289" s="47" t="s">
        <v>1033</v>
      </c>
      <c r="F289" s="97" t="s">
        <v>312</v>
      </c>
      <c r="G289" s="44" t="s">
        <v>9</v>
      </c>
      <c r="H289" s="44">
        <v>1</v>
      </c>
      <c r="I289" s="51">
        <v>0</v>
      </c>
      <c r="J289" s="17">
        <f t="shared" si="68"/>
        <v>1</v>
      </c>
      <c r="K289" s="303"/>
      <c r="L289" s="469">
        <f t="shared" si="69"/>
        <v>0</v>
      </c>
      <c r="M289" s="70"/>
      <c r="N289" s="71">
        <f t="shared" si="66"/>
        <v>0</v>
      </c>
      <c r="O289" s="70"/>
      <c r="P289" s="71">
        <f t="shared" si="67"/>
        <v>0</v>
      </c>
      <c r="Q289" s="140"/>
      <c r="R289" s="140"/>
      <c r="S289" s="140"/>
      <c r="T289" s="140"/>
      <c r="U289" s="140"/>
      <c r="V289" s="140"/>
      <c r="W289" s="140"/>
      <c r="X289" s="140"/>
    </row>
    <row r="290" spans="1:24" s="33" customFormat="1" ht="12" outlineLevel="2">
      <c r="A290" s="308">
        <f>A289+1</f>
        <v>143</v>
      </c>
      <c r="B290" s="53" t="s">
        <v>59</v>
      </c>
      <c r="C290" s="53"/>
      <c r="D290" s="54" t="s">
        <v>731</v>
      </c>
      <c r="E290" s="54"/>
      <c r="F290" s="93"/>
      <c r="G290" s="55" t="s">
        <v>8</v>
      </c>
      <c r="H290" s="50">
        <v>1</v>
      </c>
      <c r="I290" s="51">
        <v>0</v>
      </c>
      <c r="J290" s="17">
        <f t="shared" si="68"/>
        <v>1</v>
      </c>
      <c r="K290" s="301"/>
      <c r="L290" s="465">
        <f t="shared" si="69"/>
        <v>0</v>
      </c>
      <c r="M290" s="70"/>
      <c r="N290" s="71">
        <f t="shared" si="66"/>
        <v>0</v>
      </c>
      <c r="O290" s="70"/>
      <c r="P290" s="71">
        <f t="shared" si="67"/>
        <v>0</v>
      </c>
      <c r="Q290" s="146"/>
      <c r="R290" s="146"/>
      <c r="S290" s="146"/>
      <c r="T290" s="146"/>
      <c r="U290" s="146"/>
      <c r="V290" s="146"/>
      <c r="W290" s="146"/>
      <c r="X290" s="146"/>
    </row>
    <row r="291" spans="1:24" s="85" customFormat="1" ht="12.75" customHeight="1" outlineLevel="2">
      <c r="A291" s="79"/>
      <c r="B291" s="80"/>
      <c r="C291" s="80"/>
      <c r="D291" s="81"/>
      <c r="E291" s="81"/>
      <c r="F291" s="81"/>
      <c r="G291" s="80"/>
      <c r="H291" s="27"/>
      <c r="I291" s="82"/>
      <c r="J291" s="27"/>
      <c r="K291" s="82"/>
      <c r="L291" s="467"/>
      <c r="M291" s="84"/>
      <c r="N291" s="82"/>
      <c r="O291" s="82"/>
      <c r="P291" s="82"/>
      <c r="Q291" s="143"/>
      <c r="R291" s="143"/>
      <c r="S291" s="143"/>
      <c r="T291" s="143"/>
      <c r="U291" s="143"/>
      <c r="V291" s="143"/>
      <c r="W291" s="143"/>
      <c r="X291" s="143"/>
    </row>
    <row r="292" spans="1:24" s="68" customFormat="1" ht="16.5" customHeight="1" outlineLevel="1">
      <c r="A292" s="62"/>
      <c r="B292" s="63"/>
      <c r="C292" s="63"/>
      <c r="D292" s="63" t="s">
        <v>467</v>
      </c>
      <c r="E292" s="63"/>
      <c r="F292" s="91"/>
      <c r="G292" s="64"/>
      <c r="H292" s="16"/>
      <c r="I292" s="65"/>
      <c r="J292" s="16"/>
      <c r="K292" s="65"/>
      <c r="L292" s="464">
        <f>SUBTOTAL(9,L294:L308)</f>
        <v>0</v>
      </c>
      <c r="M292" s="66"/>
      <c r="N292" s="67">
        <f>SUBTOTAL(9,N294:N308)</f>
        <v>0</v>
      </c>
      <c r="O292" s="65"/>
      <c r="P292" s="67">
        <f>SUBTOTAL(9,P294:P308)</f>
        <v>0</v>
      </c>
      <c r="Q292" s="141"/>
      <c r="R292" s="141"/>
      <c r="S292" s="141"/>
      <c r="T292" s="141"/>
      <c r="U292" s="141"/>
      <c r="V292" s="141"/>
      <c r="W292" s="141"/>
      <c r="X292" s="141"/>
    </row>
    <row r="293" spans="1:24" s="52" customFormat="1" ht="12" customHeight="1" outlineLevel="2">
      <c r="A293" s="34"/>
      <c r="B293" s="35"/>
      <c r="C293" s="35"/>
      <c r="D293" s="36" t="s">
        <v>225</v>
      </c>
      <c r="E293" s="36"/>
      <c r="F293" s="92"/>
      <c r="G293" s="37"/>
      <c r="H293" s="37"/>
      <c r="I293" s="37"/>
      <c r="J293" s="38"/>
      <c r="K293" s="39"/>
      <c r="L293" s="471"/>
      <c r="Q293" s="144"/>
      <c r="R293" s="144"/>
      <c r="S293" s="144"/>
      <c r="T293" s="144"/>
      <c r="U293" s="144"/>
      <c r="V293" s="144"/>
      <c r="W293" s="144"/>
      <c r="X293" s="144"/>
    </row>
    <row r="294" spans="1:24" s="40" customFormat="1" ht="48" outlineLevel="2">
      <c r="A294" s="41">
        <f>A290+1</f>
        <v>144</v>
      </c>
      <c r="B294" s="42" t="s">
        <v>271</v>
      </c>
      <c r="C294" s="42"/>
      <c r="D294" s="43" t="s">
        <v>326</v>
      </c>
      <c r="E294" s="43"/>
      <c r="F294" s="97"/>
      <c r="G294" s="44" t="s">
        <v>9</v>
      </c>
      <c r="H294" s="17">
        <v>1</v>
      </c>
      <c r="I294" s="44"/>
      <c r="J294" s="17">
        <f aca="true" t="shared" si="71" ref="J294:J307">H294*(1+I294/100)</f>
        <v>1</v>
      </c>
      <c r="K294" s="303"/>
      <c r="L294" s="469">
        <f aca="true" t="shared" si="72" ref="L294:L306">J294*K294</f>
        <v>0</v>
      </c>
      <c r="M294" s="70"/>
      <c r="N294" s="71">
        <f aca="true" t="shared" si="73" ref="N294:N307">J294*M294</f>
        <v>0</v>
      </c>
      <c r="O294" s="70"/>
      <c r="P294" s="71">
        <f aca="true" t="shared" si="74" ref="P294:P307">J294*O294</f>
        <v>0</v>
      </c>
      <c r="Q294" s="140"/>
      <c r="R294" s="140"/>
      <c r="S294" s="140"/>
      <c r="T294" s="140"/>
      <c r="U294" s="140"/>
      <c r="V294" s="140"/>
      <c r="W294" s="140"/>
      <c r="X294" s="140"/>
    </row>
    <row r="295" spans="1:24" s="40" customFormat="1" ht="36" outlineLevel="2">
      <c r="A295" s="41">
        <f>A294+1</f>
        <v>145</v>
      </c>
      <c r="B295" s="42" t="s">
        <v>272</v>
      </c>
      <c r="C295" s="42"/>
      <c r="D295" s="386" t="s">
        <v>1034</v>
      </c>
      <c r="E295" s="386"/>
      <c r="F295" s="95"/>
      <c r="G295" s="387" t="s">
        <v>9</v>
      </c>
      <c r="H295" s="17">
        <v>1</v>
      </c>
      <c r="I295" s="44"/>
      <c r="J295" s="17">
        <f t="shared" si="71"/>
        <v>1</v>
      </c>
      <c r="K295" s="303"/>
      <c r="L295" s="469">
        <f t="shared" si="72"/>
        <v>0</v>
      </c>
      <c r="M295" s="70"/>
      <c r="N295" s="71">
        <f t="shared" si="73"/>
        <v>0</v>
      </c>
      <c r="O295" s="70"/>
      <c r="P295" s="71">
        <f t="shared" si="74"/>
        <v>0</v>
      </c>
      <c r="Q295" s="140"/>
      <c r="R295" s="140"/>
      <c r="S295" s="140"/>
      <c r="T295" s="140"/>
      <c r="U295" s="140"/>
      <c r="V295" s="140"/>
      <c r="W295" s="140"/>
      <c r="X295" s="140"/>
    </row>
    <row r="296" spans="1:24" s="40" customFormat="1" ht="36" outlineLevel="2">
      <c r="A296" s="308">
        <f aca="true" t="shared" si="75" ref="A296:A307">A295+1</f>
        <v>146</v>
      </c>
      <c r="B296" s="42" t="s">
        <v>273</v>
      </c>
      <c r="C296" s="42"/>
      <c r="D296" s="386" t="s">
        <v>1035</v>
      </c>
      <c r="E296" s="386"/>
      <c r="F296" s="95"/>
      <c r="G296" s="387" t="s">
        <v>9</v>
      </c>
      <c r="H296" s="17">
        <v>2</v>
      </c>
      <c r="I296" s="44"/>
      <c r="J296" s="17">
        <f t="shared" si="71"/>
        <v>2</v>
      </c>
      <c r="K296" s="303"/>
      <c r="L296" s="469">
        <f t="shared" si="72"/>
        <v>0</v>
      </c>
      <c r="M296" s="70"/>
      <c r="N296" s="71">
        <f t="shared" si="73"/>
        <v>0</v>
      </c>
      <c r="O296" s="70"/>
      <c r="P296" s="71">
        <f t="shared" si="74"/>
        <v>0</v>
      </c>
      <c r="Q296" s="140"/>
      <c r="R296" s="140"/>
      <c r="S296" s="140"/>
      <c r="T296" s="140"/>
      <c r="U296" s="140"/>
      <c r="V296" s="140"/>
      <c r="W296" s="140"/>
      <c r="X296" s="140"/>
    </row>
    <row r="297" spans="1:24" s="40" customFormat="1" ht="36" outlineLevel="2">
      <c r="A297" s="308">
        <f t="shared" si="75"/>
        <v>147</v>
      </c>
      <c r="B297" s="42" t="s">
        <v>274</v>
      </c>
      <c r="C297" s="42"/>
      <c r="D297" s="386" t="s">
        <v>1036</v>
      </c>
      <c r="E297" s="386"/>
      <c r="F297" s="95"/>
      <c r="G297" s="387" t="s">
        <v>9</v>
      </c>
      <c r="H297" s="17">
        <v>1</v>
      </c>
      <c r="I297" s="44"/>
      <c r="J297" s="17">
        <f t="shared" si="71"/>
        <v>1</v>
      </c>
      <c r="K297" s="303"/>
      <c r="L297" s="469">
        <f t="shared" si="72"/>
        <v>0</v>
      </c>
      <c r="M297" s="70"/>
      <c r="N297" s="71">
        <f t="shared" si="73"/>
        <v>0</v>
      </c>
      <c r="O297" s="70"/>
      <c r="P297" s="71">
        <f t="shared" si="74"/>
        <v>0</v>
      </c>
      <c r="Q297" s="140"/>
      <c r="R297" s="140"/>
      <c r="S297" s="140"/>
      <c r="T297" s="140"/>
      <c r="U297" s="140"/>
      <c r="V297" s="140"/>
      <c r="W297" s="140"/>
      <c r="X297" s="140"/>
    </row>
    <row r="298" spans="1:24" s="40" customFormat="1" ht="36" outlineLevel="2">
      <c r="A298" s="308">
        <f t="shared" si="75"/>
        <v>148</v>
      </c>
      <c r="B298" s="42" t="s">
        <v>275</v>
      </c>
      <c r="C298" s="42"/>
      <c r="D298" s="386" t="s">
        <v>1037</v>
      </c>
      <c r="E298" s="386"/>
      <c r="F298" s="95"/>
      <c r="G298" s="387" t="s">
        <v>9</v>
      </c>
      <c r="H298" s="17">
        <v>1</v>
      </c>
      <c r="I298" s="44"/>
      <c r="J298" s="17">
        <f t="shared" si="71"/>
        <v>1</v>
      </c>
      <c r="K298" s="303"/>
      <c r="L298" s="469">
        <f t="shared" si="72"/>
        <v>0</v>
      </c>
      <c r="M298" s="70"/>
      <c r="N298" s="71">
        <f t="shared" si="73"/>
        <v>0</v>
      </c>
      <c r="O298" s="70"/>
      <c r="P298" s="71">
        <f t="shared" si="74"/>
        <v>0</v>
      </c>
      <c r="Q298" s="140"/>
      <c r="R298" s="140"/>
      <c r="S298" s="140"/>
      <c r="T298" s="140"/>
      <c r="U298" s="140"/>
      <c r="V298" s="140"/>
      <c r="W298" s="140"/>
      <c r="X298" s="140"/>
    </row>
    <row r="299" spans="1:24" s="40" customFormat="1" ht="60" outlineLevel="2">
      <c r="A299" s="308">
        <f t="shared" si="75"/>
        <v>149</v>
      </c>
      <c r="B299" s="42" t="s">
        <v>276</v>
      </c>
      <c r="C299" s="42"/>
      <c r="D299" s="386" t="s">
        <v>1038</v>
      </c>
      <c r="E299" s="386"/>
      <c r="F299" s="95"/>
      <c r="G299" s="387" t="s">
        <v>9</v>
      </c>
      <c r="H299" s="17">
        <v>6</v>
      </c>
      <c r="I299" s="44"/>
      <c r="J299" s="17">
        <f t="shared" si="71"/>
        <v>6</v>
      </c>
      <c r="K299" s="303"/>
      <c r="L299" s="469">
        <f t="shared" si="72"/>
        <v>0</v>
      </c>
      <c r="M299" s="70"/>
      <c r="N299" s="71">
        <f t="shared" si="73"/>
        <v>0</v>
      </c>
      <c r="O299" s="70"/>
      <c r="P299" s="71">
        <f t="shared" si="74"/>
        <v>0</v>
      </c>
      <c r="Q299" s="140"/>
      <c r="R299" s="140"/>
      <c r="S299" s="140"/>
      <c r="T299" s="140"/>
      <c r="U299" s="140"/>
      <c r="V299" s="140"/>
      <c r="W299" s="140"/>
      <c r="X299" s="140"/>
    </row>
    <row r="300" spans="1:24" s="40" customFormat="1" ht="78" customHeight="1" outlineLevel="2">
      <c r="A300" s="308">
        <f>A299+1</f>
        <v>150</v>
      </c>
      <c r="B300" s="42" t="s">
        <v>277</v>
      </c>
      <c r="C300" s="42"/>
      <c r="D300" s="386" t="s">
        <v>1039</v>
      </c>
      <c r="E300" s="386" t="s">
        <v>1040</v>
      </c>
      <c r="F300" s="390"/>
      <c r="G300" s="387" t="s">
        <v>8</v>
      </c>
      <c r="H300" s="17">
        <v>1</v>
      </c>
      <c r="I300" s="44"/>
      <c r="J300" s="17">
        <f t="shared" si="71"/>
        <v>1</v>
      </c>
      <c r="K300" s="303"/>
      <c r="L300" s="469">
        <f t="shared" si="72"/>
        <v>0</v>
      </c>
      <c r="M300" s="70"/>
      <c r="N300" s="71">
        <f t="shared" si="73"/>
        <v>0</v>
      </c>
      <c r="O300" s="70"/>
      <c r="P300" s="71">
        <f t="shared" si="74"/>
        <v>0</v>
      </c>
      <c r="Q300" s="140"/>
      <c r="R300" s="140"/>
      <c r="S300" s="140"/>
      <c r="T300" s="140"/>
      <c r="U300" s="140"/>
      <c r="V300" s="140"/>
      <c r="W300" s="140"/>
      <c r="X300" s="140"/>
    </row>
    <row r="301" spans="1:24" s="40" customFormat="1" ht="28.5" customHeight="1" outlineLevel="2">
      <c r="A301" s="308">
        <f>A300+1</f>
        <v>151</v>
      </c>
      <c r="B301" s="42" t="s">
        <v>278</v>
      </c>
      <c r="C301" s="42"/>
      <c r="D301" s="386" t="s">
        <v>346</v>
      </c>
      <c r="E301" s="386"/>
      <c r="F301" s="390"/>
      <c r="G301" s="387" t="s">
        <v>9</v>
      </c>
      <c r="H301" s="17">
        <v>2</v>
      </c>
      <c r="I301" s="44"/>
      <c r="J301" s="17">
        <f t="shared" si="71"/>
        <v>2</v>
      </c>
      <c r="K301" s="303"/>
      <c r="L301" s="469">
        <f t="shared" si="72"/>
        <v>0</v>
      </c>
      <c r="M301" s="70"/>
      <c r="N301" s="71">
        <f t="shared" si="73"/>
        <v>0</v>
      </c>
      <c r="O301" s="70"/>
      <c r="P301" s="71">
        <f t="shared" si="74"/>
        <v>0</v>
      </c>
      <c r="Q301" s="140"/>
      <c r="R301" s="140"/>
      <c r="S301" s="140"/>
      <c r="T301" s="140"/>
      <c r="U301" s="140"/>
      <c r="V301" s="140"/>
      <c r="W301" s="140"/>
      <c r="X301" s="140"/>
    </row>
    <row r="302" spans="1:24" s="40" customFormat="1" ht="24" outlineLevel="2">
      <c r="A302" s="308">
        <f t="shared" si="75"/>
        <v>152</v>
      </c>
      <c r="B302" s="42" t="s">
        <v>279</v>
      </c>
      <c r="C302" s="42"/>
      <c r="D302" s="386" t="s">
        <v>345</v>
      </c>
      <c r="E302" s="386"/>
      <c r="F302" s="390"/>
      <c r="G302" s="387" t="s">
        <v>9</v>
      </c>
      <c r="H302" s="17">
        <v>2</v>
      </c>
      <c r="I302" s="44"/>
      <c r="J302" s="17">
        <f t="shared" si="71"/>
        <v>2</v>
      </c>
      <c r="K302" s="303"/>
      <c r="L302" s="469">
        <f t="shared" si="72"/>
        <v>0</v>
      </c>
      <c r="M302" s="70"/>
      <c r="N302" s="71">
        <f t="shared" si="73"/>
        <v>0</v>
      </c>
      <c r="O302" s="70"/>
      <c r="P302" s="71">
        <f t="shared" si="74"/>
        <v>0</v>
      </c>
      <c r="Q302" s="140"/>
      <c r="R302" s="140"/>
      <c r="S302" s="140"/>
      <c r="T302" s="140"/>
      <c r="U302" s="140"/>
      <c r="V302" s="140"/>
      <c r="W302" s="140"/>
      <c r="X302" s="140"/>
    </row>
    <row r="303" spans="1:24" s="40" customFormat="1" ht="24" outlineLevel="2">
      <c r="A303" s="384">
        <f t="shared" si="75"/>
        <v>153</v>
      </c>
      <c r="B303" s="385" t="s">
        <v>1041</v>
      </c>
      <c r="C303" s="385"/>
      <c r="D303" s="47" t="s">
        <v>1044</v>
      </c>
      <c r="E303" s="47" t="s">
        <v>1045</v>
      </c>
      <c r="F303" s="390"/>
      <c r="G303" s="387" t="s">
        <v>9</v>
      </c>
      <c r="H303" s="17">
        <v>1</v>
      </c>
      <c r="I303" s="387"/>
      <c r="J303" s="17">
        <f aca="true" t="shared" si="76" ref="J303:J305">H303*(1+I303/100)</f>
        <v>1</v>
      </c>
      <c r="K303" s="303"/>
      <c r="L303" s="469">
        <f aca="true" t="shared" si="77" ref="L303:L305">J303*K303</f>
        <v>0</v>
      </c>
      <c r="M303" s="70"/>
      <c r="N303" s="71">
        <f aca="true" t="shared" si="78" ref="N303:N305">J303*M303</f>
        <v>0</v>
      </c>
      <c r="O303" s="70"/>
      <c r="P303" s="71">
        <f aca="true" t="shared" si="79" ref="P303:P305">J303*O303</f>
        <v>0</v>
      </c>
      <c r="Q303" s="140"/>
      <c r="R303" s="140"/>
      <c r="S303" s="140"/>
      <c r="T303" s="140"/>
      <c r="U303" s="140"/>
      <c r="V303" s="140"/>
      <c r="W303" s="140"/>
      <c r="X303" s="140"/>
    </row>
    <row r="304" spans="1:24" s="40" customFormat="1" ht="36" outlineLevel="2">
      <c r="A304" s="384">
        <f t="shared" si="75"/>
        <v>154</v>
      </c>
      <c r="B304" s="385" t="s">
        <v>1042</v>
      </c>
      <c r="C304" s="385"/>
      <c r="D304" s="47" t="s">
        <v>1046</v>
      </c>
      <c r="E304" s="47" t="s">
        <v>1047</v>
      </c>
      <c r="F304" s="390"/>
      <c r="G304" s="387" t="s">
        <v>9</v>
      </c>
      <c r="H304" s="17">
        <v>3</v>
      </c>
      <c r="I304" s="387"/>
      <c r="J304" s="17">
        <f t="shared" si="76"/>
        <v>3</v>
      </c>
      <c r="K304" s="303"/>
      <c r="L304" s="469">
        <f t="shared" si="77"/>
        <v>0</v>
      </c>
      <c r="M304" s="70"/>
      <c r="N304" s="71">
        <f t="shared" si="78"/>
        <v>0</v>
      </c>
      <c r="O304" s="70"/>
      <c r="P304" s="71">
        <f t="shared" si="79"/>
        <v>0</v>
      </c>
      <c r="Q304" s="140"/>
      <c r="R304" s="140"/>
      <c r="S304" s="140"/>
      <c r="T304" s="140"/>
      <c r="U304" s="140"/>
      <c r="V304" s="140"/>
      <c r="W304" s="140"/>
      <c r="X304" s="140"/>
    </row>
    <row r="305" spans="1:24" s="40" customFormat="1" ht="36" outlineLevel="2">
      <c r="A305" s="384">
        <f t="shared" si="75"/>
        <v>155</v>
      </c>
      <c r="B305" s="385" t="s">
        <v>1043</v>
      </c>
      <c r="C305" s="385"/>
      <c r="D305" s="47" t="s">
        <v>1048</v>
      </c>
      <c r="E305" s="47" t="s">
        <v>1047</v>
      </c>
      <c r="F305" s="390"/>
      <c r="G305" s="387" t="s">
        <v>9</v>
      </c>
      <c r="H305" s="17">
        <v>3</v>
      </c>
      <c r="I305" s="387"/>
      <c r="J305" s="17">
        <f t="shared" si="76"/>
        <v>3</v>
      </c>
      <c r="K305" s="303"/>
      <c r="L305" s="469">
        <f t="shared" si="77"/>
        <v>0</v>
      </c>
      <c r="M305" s="70"/>
      <c r="N305" s="71">
        <f t="shared" si="78"/>
        <v>0</v>
      </c>
      <c r="O305" s="70"/>
      <c r="P305" s="71">
        <f t="shared" si="79"/>
        <v>0</v>
      </c>
      <c r="Q305" s="140"/>
      <c r="R305" s="140"/>
      <c r="S305" s="140"/>
      <c r="T305" s="140"/>
      <c r="U305" s="140"/>
      <c r="V305" s="140"/>
      <c r="W305" s="140"/>
      <c r="X305" s="140"/>
    </row>
    <row r="306" spans="1:24" s="40" customFormat="1" ht="24" outlineLevel="2">
      <c r="A306" s="308">
        <f>A305+1</f>
        <v>156</v>
      </c>
      <c r="B306" s="42" t="s">
        <v>347</v>
      </c>
      <c r="C306" s="42"/>
      <c r="D306" s="54" t="s">
        <v>348</v>
      </c>
      <c r="E306" s="386"/>
      <c r="F306" s="390"/>
      <c r="G306" s="387" t="s">
        <v>9</v>
      </c>
      <c r="H306" s="17">
        <v>2</v>
      </c>
      <c r="I306" s="44"/>
      <c r="J306" s="17">
        <f t="shared" si="71"/>
        <v>2</v>
      </c>
      <c r="K306" s="303"/>
      <c r="L306" s="469">
        <f t="shared" si="72"/>
        <v>0</v>
      </c>
      <c r="M306" s="70"/>
      <c r="N306" s="71">
        <f t="shared" si="73"/>
        <v>0</v>
      </c>
      <c r="O306" s="70"/>
      <c r="P306" s="71">
        <f t="shared" si="74"/>
        <v>0</v>
      </c>
      <c r="Q306" s="140"/>
      <c r="R306" s="140"/>
      <c r="S306" s="140"/>
      <c r="T306" s="140"/>
      <c r="U306" s="140"/>
      <c r="V306" s="140"/>
      <c r="W306" s="140"/>
      <c r="X306" s="140"/>
    </row>
    <row r="307" spans="1:24" s="52" customFormat="1" ht="12.75" outlineLevel="2">
      <c r="A307" s="308">
        <f t="shared" si="75"/>
        <v>157</v>
      </c>
      <c r="B307" s="57" t="s">
        <v>280</v>
      </c>
      <c r="C307" s="57"/>
      <c r="D307" s="58" t="s">
        <v>732</v>
      </c>
      <c r="E307" s="58"/>
      <c r="F307" s="98"/>
      <c r="G307" s="59" t="s">
        <v>8</v>
      </c>
      <c r="H307" s="60">
        <v>1</v>
      </c>
      <c r="I307" s="61">
        <v>0</v>
      </c>
      <c r="J307" s="60">
        <f t="shared" si="71"/>
        <v>1</v>
      </c>
      <c r="K307" s="302"/>
      <c r="L307" s="473">
        <f>J307*K307</f>
        <v>0</v>
      </c>
      <c r="M307" s="70"/>
      <c r="N307" s="71">
        <f t="shared" si="73"/>
        <v>0</v>
      </c>
      <c r="O307" s="70"/>
      <c r="P307" s="71">
        <f t="shared" si="74"/>
        <v>0</v>
      </c>
      <c r="Q307" s="144"/>
      <c r="R307" s="144"/>
      <c r="S307" s="144"/>
      <c r="T307" s="144"/>
      <c r="U307" s="144"/>
      <c r="V307" s="144"/>
      <c r="W307" s="144"/>
      <c r="X307" s="144"/>
    </row>
    <row r="308" spans="1:24" s="85" customFormat="1" ht="12.75" customHeight="1" outlineLevel="2">
      <c r="A308" s="79"/>
      <c r="B308" s="80"/>
      <c r="C308" s="80"/>
      <c r="D308" s="81"/>
      <c r="E308" s="81"/>
      <c r="F308" s="81"/>
      <c r="G308" s="80"/>
      <c r="H308" s="27"/>
      <c r="I308" s="82"/>
      <c r="J308" s="27"/>
      <c r="K308" s="82"/>
      <c r="L308" s="467"/>
      <c r="M308" s="84"/>
      <c r="N308" s="82"/>
      <c r="O308" s="82"/>
      <c r="P308" s="82"/>
      <c r="Q308" s="143"/>
      <c r="R308" s="143"/>
      <c r="S308" s="143"/>
      <c r="T308" s="143"/>
      <c r="U308" s="143"/>
      <c r="V308" s="143"/>
      <c r="W308" s="143"/>
      <c r="X308" s="143"/>
    </row>
    <row r="309" spans="1:24" s="68" customFormat="1" ht="16.5" customHeight="1" outlineLevel="1">
      <c r="A309" s="62"/>
      <c r="B309" s="63"/>
      <c r="C309" s="63"/>
      <c r="D309" s="63" t="s">
        <v>168</v>
      </c>
      <c r="E309" s="63"/>
      <c r="F309" s="91"/>
      <c r="G309" s="64"/>
      <c r="H309" s="16"/>
      <c r="I309" s="65"/>
      <c r="J309" s="16"/>
      <c r="K309" s="65"/>
      <c r="L309" s="464">
        <f>SUBTOTAL(9,L310:L315)</f>
        <v>0</v>
      </c>
      <c r="M309" s="66"/>
      <c r="N309" s="67">
        <f>SUBTOTAL(9,N310:N315)</f>
        <v>0</v>
      </c>
      <c r="O309" s="65"/>
      <c r="P309" s="67">
        <f>SUBTOTAL(9,P310:P315)</f>
        <v>0</v>
      </c>
      <c r="Q309" s="141"/>
      <c r="R309" s="141"/>
      <c r="S309" s="141"/>
      <c r="T309" s="141"/>
      <c r="U309" s="141"/>
      <c r="V309" s="141"/>
      <c r="W309" s="141"/>
      <c r="X309" s="141"/>
    </row>
    <row r="310" spans="1:24" s="72" customFormat="1" ht="12" outlineLevel="2">
      <c r="A310" s="69">
        <f>A307+1</f>
        <v>158</v>
      </c>
      <c r="B310" s="53" t="s">
        <v>82</v>
      </c>
      <c r="C310" s="53"/>
      <c r="D310" s="54" t="s">
        <v>201</v>
      </c>
      <c r="E310" s="54"/>
      <c r="F310" s="93"/>
      <c r="G310" s="55" t="s">
        <v>5</v>
      </c>
      <c r="H310" s="17">
        <v>2.6</v>
      </c>
      <c r="I310" s="51">
        <v>0</v>
      </c>
      <c r="J310" s="17">
        <f>H310*(1+I310/100)</f>
        <v>2.6</v>
      </c>
      <c r="K310" s="301"/>
      <c r="L310" s="465">
        <f>J310*K310</f>
        <v>0</v>
      </c>
      <c r="M310" s="70"/>
      <c r="N310" s="71">
        <f>J310*M310</f>
        <v>0</v>
      </c>
      <c r="O310" s="70"/>
      <c r="P310" s="71">
        <f>J310*O310</f>
        <v>0</v>
      </c>
      <c r="Q310" s="142"/>
      <c r="R310" s="142"/>
      <c r="S310" s="142"/>
      <c r="T310" s="142"/>
      <c r="U310" s="142"/>
      <c r="V310" s="142"/>
      <c r="W310" s="142"/>
      <c r="X310" s="142"/>
    </row>
    <row r="311" spans="1:24" s="72" customFormat="1" ht="24" outlineLevel="2">
      <c r="A311" s="69">
        <f>A310+1</f>
        <v>159</v>
      </c>
      <c r="B311" s="53" t="s">
        <v>449</v>
      </c>
      <c r="C311" s="53"/>
      <c r="D311" s="54" t="s">
        <v>450</v>
      </c>
      <c r="E311" s="54"/>
      <c r="F311" s="93"/>
      <c r="G311" s="55" t="s">
        <v>5</v>
      </c>
      <c r="H311" s="17">
        <v>2.6</v>
      </c>
      <c r="I311" s="51">
        <v>0</v>
      </c>
      <c r="J311" s="17">
        <f>H311*(1+I311/100)</f>
        <v>2.6</v>
      </c>
      <c r="K311" s="301"/>
      <c r="L311" s="465">
        <f>J311*K311</f>
        <v>0</v>
      </c>
      <c r="M311" s="70"/>
      <c r="N311" s="71">
        <f>J311*M311</f>
        <v>0</v>
      </c>
      <c r="O311" s="70"/>
      <c r="P311" s="71">
        <f>J311*O311</f>
        <v>0</v>
      </c>
      <c r="Q311" s="142"/>
      <c r="R311" s="142"/>
      <c r="S311" s="142"/>
      <c r="T311" s="142"/>
      <c r="U311" s="142"/>
      <c r="V311" s="142"/>
      <c r="W311" s="142"/>
      <c r="X311" s="142"/>
    </row>
    <row r="312" spans="1:24" s="72" customFormat="1" ht="15" outlineLevel="2">
      <c r="A312" s="69">
        <f>A311+1</f>
        <v>160</v>
      </c>
      <c r="B312" s="53" t="s">
        <v>17</v>
      </c>
      <c r="C312" s="53" t="s">
        <v>329</v>
      </c>
      <c r="D312" s="54" t="s">
        <v>328</v>
      </c>
      <c r="E312" s="54" t="s">
        <v>327</v>
      </c>
      <c r="F312" s="97" t="s">
        <v>312</v>
      </c>
      <c r="G312" s="55" t="s">
        <v>5</v>
      </c>
      <c r="H312" s="17">
        <v>2.5999999999999996</v>
      </c>
      <c r="I312" s="51">
        <v>20</v>
      </c>
      <c r="J312" s="17">
        <f>H312*(1+I312/100)</f>
        <v>3.1199999999999997</v>
      </c>
      <c r="K312" s="301"/>
      <c r="L312" s="465">
        <f>J312*K312</f>
        <v>0</v>
      </c>
      <c r="M312" s="70"/>
      <c r="N312" s="71">
        <f>J312*M312</f>
        <v>0</v>
      </c>
      <c r="O312" s="70"/>
      <c r="P312" s="71">
        <f>J312*O312</f>
        <v>0</v>
      </c>
      <c r="Q312" s="142"/>
      <c r="R312" s="142"/>
      <c r="S312" s="142"/>
      <c r="T312" s="142"/>
      <c r="U312" s="142"/>
      <c r="V312" s="142"/>
      <c r="W312" s="142"/>
      <c r="X312" s="142"/>
    </row>
    <row r="313" spans="1:16" s="78" customFormat="1" ht="11.25" outlineLevel="3">
      <c r="A313" s="73"/>
      <c r="B313" s="74"/>
      <c r="C313" s="74"/>
      <c r="D313" s="75" t="s">
        <v>104</v>
      </c>
      <c r="E313" s="75"/>
      <c r="F313" s="94"/>
      <c r="G313" s="74"/>
      <c r="H313" s="18">
        <v>2.5999999999999996</v>
      </c>
      <c r="I313" s="76"/>
      <c r="J313" s="19"/>
      <c r="K313" s="76"/>
      <c r="L313" s="466"/>
      <c r="M313" s="77"/>
      <c r="N313" s="76"/>
      <c r="O313" s="76"/>
      <c r="P313" s="76"/>
    </row>
    <row r="314" spans="1:24" s="72" customFormat="1" ht="12" outlineLevel="2">
      <c r="A314" s="69">
        <f>A312+1</f>
        <v>161</v>
      </c>
      <c r="B314" s="53" t="s">
        <v>60</v>
      </c>
      <c r="C314" s="53"/>
      <c r="D314" s="54" t="s">
        <v>733</v>
      </c>
      <c r="E314" s="54"/>
      <c r="F314" s="93"/>
      <c r="G314" s="55" t="s">
        <v>8</v>
      </c>
      <c r="H314" s="50">
        <v>1</v>
      </c>
      <c r="I314" s="51">
        <v>0</v>
      </c>
      <c r="J314" s="17">
        <f aca="true" t="shared" si="80" ref="J314">H314*(1+I314/100)</f>
        <v>1</v>
      </c>
      <c r="K314" s="301"/>
      <c r="L314" s="465">
        <f>J314*K314</f>
        <v>0</v>
      </c>
      <c r="M314" s="70"/>
      <c r="N314" s="71">
        <f>J314*M314</f>
        <v>0</v>
      </c>
      <c r="O314" s="70"/>
      <c r="P314" s="71">
        <f>J314*O314</f>
        <v>0</v>
      </c>
      <c r="Q314" s="142"/>
      <c r="R314" s="142"/>
      <c r="S314" s="142"/>
      <c r="T314" s="142"/>
      <c r="U314" s="142"/>
      <c r="V314" s="142"/>
      <c r="W314" s="142"/>
      <c r="X314" s="142"/>
    </row>
    <row r="315" spans="1:24" s="85" customFormat="1" ht="12.75" customHeight="1" outlineLevel="2">
      <c r="A315" s="79"/>
      <c r="B315" s="80"/>
      <c r="C315" s="80"/>
      <c r="D315" s="81"/>
      <c r="E315" s="81"/>
      <c r="F315" s="81"/>
      <c r="G315" s="80"/>
      <c r="H315" s="27"/>
      <c r="I315" s="82"/>
      <c r="J315" s="27"/>
      <c r="K315" s="82"/>
      <c r="L315" s="467"/>
      <c r="M315" s="84"/>
      <c r="N315" s="82"/>
      <c r="O315" s="82"/>
      <c r="P315" s="82"/>
      <c r="Q315" s="143"/>
      <c r="R315" s="143"/>
      <c r="S315" s="143"/>
      <c r="T315" s="143"/>
      <c r="U315" s="143"/>
      <c r="V315" s="143"/>
      <c r="W315" s="143"/>
      <c r="X315" s="143"/>
    </row>
    <row r="316" spans="1:24" s="68" customFormat="1" ht="16.5" customHeight="1" outlineLevel="1">
      <c r="A316" s="62"/>
      <c r="B316" s="63"/>
      <c r="C316" s="63"/>
      <c r="D316" s="63" t="s">
        <v>161</v>
      </c>
      <c r="E316" s="63"/>
      <c r="F316" s="91"/>
      <c r="G316" s="64"/>
      <c r="H316" s="16"/>
      <c r="I316" s="65"/>
      <c r="J316" s="16"/>
      <c r="K316" s="65"/>
      <c r="L316" s="464">
        <f>SUBTOTAL(9,L317:L332)</f>
        <v>0</v>
      </c>
      <c r="M316" s="66"/>
      <c r="N316" s="67">
        <f>SUBTOTAL(9,N317:N332)</f>
        <v>0</v>
      </c>
      <c r="O316" s="65"/>
      <c r="P316" s="67">
        <f>SUBTOTAL(9,P317:P332)</f>
        <v>0</v>
      </c>
      <c r="Q316" s="141"/>
      <c r="R316" s="141"/>
      <c r="S316" s="141"/>
      <c r="T316" s="141"/>
      <c r="U316" s="141"/>
      <c r="V316" s="141"/>
      <c r="W316" s="141"/>
      <c r="X316" s="141"/>
    </row>
    <row r="317" spans="1:24" s="72" customFormat="1" ht="12" outlineLevel="2">
      <c r="A317" s="69">
        <f>A314+1</f>
        <v>162</v>
      </c>
      <c r="B317" s="53" t="s">
        <v>83</v>
      </c>
      <c r="C317" s="53"/>
      <c r="D317" s="54" t="s">
        <v>201</v>
      </c>
      <c r="E317" s="54"/>
      <c r="F317" s="93"/>
      <c r="G317" s="55" t="s">
        <v>5</v>
      </c>
      <c r="H317" s="17">
        <v>19.479999999999997</v>
      </c>
      <c r="I317" s="51">
        <v>0</v>
      </c>
      <c r="J317" s="17">
        <f>H317*(1+I317/100)</f>
        <v>19.479999999999997</v>
      </c>
      <c r="K317" s="301"/>
      <c r="L317" s="465">
        <f>J317*K317</f>
        <v>0</v>
      </c>
      <c r="M317" s="70"/>
      <c r="N317" s="71">
        <f>J317*M317</f>
        <v>0</v>
      </c>
      <c r="O317" s="70"/>
      <c r="P317" s="71">
        <f>J317*O317</f>
        <v>0</v>
      </c>
      <c r="Q317" s="142"/>
      <c r="R317" s="142"/>
      <c r="S317" s="142"/>
      <c r="T317" s="142"/>
      <c r="U317" s="142"/>
      <c r="V317" s="142"/>
      <c r="W317" s="142"/>
      <c r="X317" s="142"/>
    </row>
    <row r="318" spans="1:16" s="78" customFormat="1" ht="11.25" outlineLevel="3">
      <c r="A318" s="73"/>
      <c r="B318" s="74"/>
      <c r="C318" s="74"/>
      <c r="D318" s="75" t="s">
        <v>138</v>
      </c>
      <c r="E318" s="75"/>
      <c r="F318" s="94"/>
      <c r="G318" s="74"/>
      <c r="H318" s="18">
        <v>14.179999999999998</v>
      </c>
      <c r="I318" s="76"/>
      <c r="J318" s="19"/>
      <c r="K318" s="76"/>
      <c r="L318" s="466"/>
      <c r="M318" s="77"/>
      <c r="N318" s="76"/>
      <c r="O318" s="76"/>
      <c r="P318" s="76"/>
    </row>
    <row r="319" spans="1:16" s="78" customFormat="1" ht="11.25" outlineLevel="3">
      <c r="A319" s="73"/>
      <c r="B319" s="74"/>
      <c r="C319" s="74"/>
      <c r="D319" s="75" t="s">
        <v>144</v>
      </c>
      <c r="E319" s="75"/>
      <c r="F319" s="94"/>
      <c r="G319" s="74"/>
      <c r="H319" s="18">
        <v>5.3</v>
      </c>
      <c r="I319" s="76"/>
      <c r="J319" s="19"/>
      <c r="K319" s="76"/>
      <c r="L319" s="466"/>
      <c r="M319" s="77"/>
      <c r="N319" s="76"/>
      <c r="O319" s="76"/>
      <c r="P319" s="76"/>
    </row>
    <row r="320" spans="1:24" s="72" customFormat="1" ht="36" outlineLevel="2">
      <c r="A320" s="69">
        <f>A317+1</f>
        <v>163</v>
      </c>
      <c r="B320" s="53" t="s">
        <v>414</v>
      </c>
      <c r="C320" s="100"/>
      <c r="D320" s="54" t="s">
        <v>415</v>
      </c>
      <c r="E320" s="54"/>
      <c r="F320" s="97"/>
      <c r="G320" s="55" t="s">
        <v>5</v>
      </c>
      <c r="H320" s="17">
        <v>86.292</v>
      </c>
      <c r="I320" s="51">
        <v>0</v>
      </c>
      <c r="J320" s="17">
        <f>H320*(1+I320/100)</f>
        <v>86.292</v>
      </c>
      <c r="K320" s="301"/>
      <c r="L320" s="465">
        <f>J320*K320</f>
        <v>0</v>
      </c>
      <c r="M320" s="70"/>
      <c r="N320" s="71">
        <f>J320*M320</f>
        <v>0</v>
      </c>
      <c r="O320" s="70"/>
      <c r="P320" s="71">
        <f>J320*O320</f>
        <v>0</v>
      </c>
      <c r="Q320" s="142"/>
      <c r="R320" s="142"/>
      <c r="S320" s="142"/>
      <c r="T320" s="142"/>
      <c r="U320" s="142"/>
      <c r="V320" s="142"/>
      <c r="W320" s="142"/>
      <c r="X320" s="142"/>
    </row>
    <row r="321" spans="1:16" s="78" customFormat="1" ht="11.25" outlineLevel="3">
      <c r="A321" s="73"/>
      <c r="B321" s="74"/>
      <c r="C321" s="74"/>
      <c r="D321" s="75" t="s">
        <v>416</v>
      </c>
      <c r="E321" s="75"/>
      <c r="F321" s="94"/>
      <c r="G321" s="74"/>
      <c r="H321" s="18">
        <v>25.899999999999995</v>
      </c>
      <c r="I321" s="76"/>
      <c r="J321" s="19"/>
      <c r="K321" s="76"/>
      <c r="L321" s="466"/>
      <c r="M321" s="77"/>
      <c r="N321" s="76"/>
      <c r="O321" s="76"/>
      <c r="P321" s="76"/>
    </row>
    <row r="322" spans="1:16" s="78" customFormat="1" ht="11.25" outlineLevel="3">
      <c r="A322" s="73"/>
      <c r="B322" s="74"/>
      <c r="C322" s="74"/>
      <c r="D322" s="75" t="s">
        <v>1049</v>
      </c>
      <c r="E322" s="75"/>
      <c r="F322" s="94"/>
      <c r="G322" s="74"/>
      <c r="H322" s="18">
        <v>58.9</v>
      </c>
      <c r="I322" s="76"/>
      <c r="J322" s="19"/>
      <c r="K322" s="76"/>
      <c r="L322" s="466"/>
      <c r="M322" s="77"/>
      <c r="N322" s="76"/>
      <c r="O322" s="76"/>
      <c r="P322" s="76"/>
    </row>
    <row r="323" spans="1:16" s="78" customFormat="1" ht="11.25" outlineLevel="3">
      <c r="A323" s="73"/>
      <c r="B323" s="74"/>
      <c r="C323" s="74"/>
      <c r="D323" s="75" t="s">
        <v>417</v>
      </c>
      <c r="E323" s="75"/>
      <c r="F323" s="94"/>
      <c r="G323" s="74"/>
      <c r="H323" s="18">
        <v>1.492</v>
      </c>
      <c r="I323" s="76"/>
      <c r="J323" s="19"/>
      <c r="K323" s="76"/>
      <c r="L323" s="466"/>
      <c r="M323" s="77"/>
      <c r="N323" s="76"/>
      <c r="O323" s="76"/>
      <c r="P323" s="76"/>
    </row>
    <row r="324" spans="1:16" s="78" customFormat="1" ht="11.25" outlineLevel="3">
      <c r="A324" s="73"/>
      <c r="B324" s="74"/>
      <c r="C324" s="74"/>
      <c r="D324" s="75" t="s">
        <v>0</v>
      </c>
      <c r="E324" s="75"/>
      <c r="F324" s="94"/>
      <c r="G324" s="74"/>
      <c r="H324" s="18">
        <v>86.292</v>
      </c>
      <c r="I324" s="76"/>
      <c r="J324" s="19"/>
      <c r="K324" s="76"/>
      <c r="L324" s="466"/>
      <c r="M324" s="77"/>
      <c r="N324" s="76"/>
      <c r="O324" s="76"/>
      <c r="P324" s="76"/>
    </row>
    <row r="325" spans="1:24" s="72" customFormat="1" ht="36" outlineLevel="2">
      <c r="A325" s="69">
        <f>A320+1</f>
        <v>164</v>
      </c>
      <c r="B325" s="53" t="s">
        <v>84</v>
      </c>
      <c r="C325" s="100" t="s">
        <v>330</v>
      </c>
      <c r="D325" s="54" t="s">
        <v>331</v>
      </c>
      <c r="E325" s="54"/>
      <c r="F325" s="93"/>
      <c r="G325" s="55" t="s">
        <v>5</v>
      </c>
      <c r="H325" s="17">
        <v>100.19425999999999</v>
      </c>
      <c r="I325" s="51">
        <v>0</v>
      </c>
      <c r="J325" s="17">
        <f>H325*(1+I325/100)</f>
        <v>100.19425999999999</v>
      </c>
      <c r="K325" s="301"/>
      <c r="L325" s="465">
        <f>J325*K325</f>
        <v>0</v>
      </c>
      <c r="M325" s="70"/>
      <c r="N325" s="71">
        <f>J325*M325</f>
        <v>0</v>
      </c>
      <c r="O325" s="70"/>
      <c r="P325" s="71">
        <f>J325*O325</f>
        <v>0</v>
      </c>
      <c r="Q325" s="142"/>
      <c r="R325" s="142"/>
      <c r="S325" s="142"/>
      <c r="T325" s="142"/>
      <c r="U325" s="142"/>
      <c r="V325" s="142"/>
      <c r="W325" s="142"/>
      <c r="X325" s="142"/>
    </row>
    <row r="326" spans="1:16" s="78" customFormat="1" ht="11.25" outlineLevel="3">
      <c r="A326" s="73"/>
      <c r="B326" s="74"/>
      <c r="C326" s="74"/>
      <c r="D326" s="75" t="s">
        <v>171</v>
      </c>
      <c r="E326" s="75"/>
      <c r="F326" s="94"/>
      <c r="G326" s="74"/>
      <c r="H326" s="18">
        <v>11.5</v>
      </c>
      <c r="I326" s="76"/>
      <c r="J326" s="19"/>
      <c r="K326" s="76"/>
      <c r="L326" s="466"/>
      <c r="M326" s="77"/>
      <c r="N326" s="76"/>
      <c r="O326" s="76"/>
      <c r="P326" s="76"/>
    </row>
    <row r="327" spans="1:16" s="78" customFormat="1" ht="11.25" outlineLevel="3">
      <c r="A327" s="73"/>
      <c r="B327" s="74"/>
      <c r="C327" s="74"/>
      <c r="D327" s="75" t="s">
        <v>188</v>
      </c>
      <c r="E327" s="75"/>
      <c r="F327" s="94"/>
      <c r="G327" s="74"/>
      <c r="H327" s="18">
        <v>0.6942600000000001</v>
      </c>
      <c r="I327" s="76"/>
      <c r="J327" s="19"/>
      <c r="K327" s="76"/>
      <c r="L327" s="466"/>
      <c r="M327" s="77"/>
      <c r="N327" s="76"/>
      <c r="O327" s="76"/>
      <c r="P327" s="76"/>
    </row>
    <row r="328" spans="1:16" s="78" customFormat="1" ht="11.25" outlineLevel="3">
      <c r="A328" s="73"/>
      <c r="B328" s="74"/>
      <c r="C328" s="74"/>
      <c r="D328" s="75" t="s">
        <v>162</v>
      </c>
      <c r="E328" s="75"/>
      <c r="F328" s="94"/>
      <c r="G328" s="74"/>
      <c r="H328" s="18">
        <v>70.1</v>
      </c>
      <c r="I328" s="76"/>
      <c r="J328" s="19"/>
      <c r="K328" s="76"/>
      <c r="L328" s="466"/>
      <c r="M328" s="77"/>
      <c r="N328" s="76"/>
      <c r="O328" s="76"/>
      <c r="P328" s="76"/>
    </row>
    <row r="329" spans="1:16" s="78" customFormat="1" ht="11.25" outlineLevel="3">
      <c r="A329" s="73"/>
      <c r="B329" s="74"/>
      <c r="C329" s="74"/>
      <c r="D329" s="75" t="s">
        <v>154</v>
      </c>
      <c r="E329" s="75"/>
      <c r="F329" s="94"/>
      <c r="G329" s="74"/>
      <c r="H329" s="18">
        <v>17.9</v>
      </c>
      <c r="I329" s="76"/>
      <c r="J329" s="19"/>
      <c r="K329" s="76"/>
      <c r="L329" s="466"/>
      <c r="M329" s="77"/>
      <c r="N329" s="76"/>
      <c r="O329" s="76"/>
      <c r="P329" s="76"/>
    </row>
    <row r="330" spans="1:16" s="78" customFormat="1" ht="11.25" outlineLevel="3">
      <c r="A330" s="73"/>
      <c r="B330" s="74"/>
      <c r="C330" s="74"/>
      <c r="D330" s="75" t="s">
        <v>0</v>
      </c>
      <c r="E330" s="75"/>
      <c r="F330" s="94"/>
      <c r="G330" s="74"/>
      <c r="H330" s="18">
        <v>100.19425999999999</v>
      </c>
      <c r="I330" s="76"/>
      <c r="J330" s="19"/>
      <c r="K330" s="76"/>
      <c r="L330" s="466"/>
      <c r="M330" s="77"/>
      <c r="N330" s="76"/>
      <c r="O330" s="76"/>
      <c r="P330" s="76"/>
    </row>
    <row r="331" spans="1:24" s="72" customFormat="1" ht="12" outlineLevel="2">
      <c r="A331" s="69">
        <f>A325+1</f>
        <v>165</v>
      </c>
      <c r="B331" s="53" t="s">
        <v>61</v>
      </c>
      <c r="C331" s="53"/>
      <c r="D331" s="54" t="s">
        <v>734</v>
      </c>
      <c r="E331" s="54"/>
      <c r="F331" s="93"/>
      <c r="G331" s="55" t="s">
        <v>8</v>
      </c>
      <c r="H331" s="50">
        <v>1</v>
      </c>
      <c r="I331" s="51">
        <v>0</v>
      </c>
      <c r="J331" s="17">
        <f aca="true" t="shared" si="81" ref="J331">H331*(1+I331/100)</f>
        <v>1</v>
      </c>
      <c r="K331" s="301"/>
      <c r="L331" s="465">
        <f>J331*K331</f>
        <v>0</v>
      </c>
      <c r="M331" s="70"/>
      <c r="N331" s="71">
        <f>J331*M331</f>
        <v>0</v>
      </c>
      <c r="O331" s="70"/>
      <c r="P331" s="71">
        <f>J331*O331</f>
        <v>0</v>
      </c>
      <c r="Q331" s="142"/>
      <c r="R331" s="142"/>
      <c r="S331" s="142"/>
      <c r="T331" s="142"/>
      <c r="U331" s="142"/>
      <c r="V331" s="142"/>
      <c r="W331" s="142"/>
      <c r="X331" s="142"/>
    </row>
    <row r="332" spans="1:24" s="85" customFormat="1" ht="12.75" customHeight="1" outlineLevel="2">
      <c r="A332" s="79"/>
      <c r="B332" s="80"/>
      <c r="C332" s="80"/>
      <c r="D332" s="81"/>
      <c r="E332" s="81"/>
      <c r="F332" s="81"/>
      <c r="G332" s="80"/>
      <c r="H332" s="27"/>
      <c r="I332" s="82"/>
      <c r="J332" s="27"/>
      <c r="K332" s="300"/>
      <c r="L332" s="467"/>
      <c r="M332" s="84"/>
      <c r="N332" s="82"/>
      <c r="O332" s="82"/>
      <c r="P332" s="82"/>
      <c r="Q332" s="143"/>
      <c r="R332" s="143"/>
      <c r="S332" s="143"/>
      <c r="T332" s="143"/>
      <c r="U332" s="143"/>
      <c r="V332" s="143"/>
      <c r="W332" s="143"/>
      <c r="X332" s="143"/>
    </row>
    <row r="333" spans="1:24" s="68" customFormat="1" ht="16.5" customHeight="1" outlineLevel="1">
      <c r="A333" s="62"/>
      <c r="B333" s="63"/>
      <c r="C333" s="63"/>
      <c r="D333" s="63" t="s">
        <v>120</v>
      </c>
      <c r="E333" s="63"/>
      <c r="F333" s="91"/>
      <c r="G333" s="64"/>
      <c r="H333" s="16"/>
      <c r="I333" s="65"/>
      <c r="J333" s="16"/>
      <c r="K333" s="65"/>
      <c r="L333" s="464">
        <f>SUBTOTAL(9,L334:L348)</f>
        <v>0</v>
      </c>
      <c r="M333" s="66"/>
      <c r="N333" s="67">
        <f>SUBTOTAL(9,N334:N348)</f>
        <v>0</v>
      </c>
      <c r="O333" s="65"/>
      <c r="P333" s="67">
        <f>SUBTOTAL(9,P334:P348)</f>
        <v>0</v>
      </c>
      <c r="Q333" s="141"/>
      <c r="R333" s="141"/>
      <c r="S333" s="141"/>
      <c r="T333" s="141"/>
      <c r="U333" s="141"/>
      <c r="V333" s="141"/>
      <c r="W333" s="141"/>
      <c r="X333" s="141"/>
    </row>
    <row r="334" spans="1:24" s="72" customFormat="1" ht="36" outlineLevel="2">
      <c r="A334" s="69">
        <f>A331+1</f>
        <v>166</v>
      </c>
      <c r="B334" s="53" t="s">
        <v>418</v>
      </c>
      <c r="C334" s="100"/>
      <c r="D334" s="54" t="s">
        <v>415</v>
      </c>
      <c r="E334" s="54"/>
      <c r="F334" s="97"/>
      <c r="G334" s="55" t="s">
        <v>5</v>
      </c>
      <c r="H334" s="17">
        <v>1.122</v>
      </c>
      <c r="I334" s="51">
        <v>0</v>
      </c>
      <c r="J334" s="17">
        <f>H334*(1+I334/100)</f>
        <v>1.122</v>
      </c>
      <c r="K334" s="301"/>
      <c r="L334" s="465">
        <f>J334*K334</f>
        <v>0</v>
      </c>
      <c r="M334" s="70"/>
      <c r="N334" s="71">
        <f>J334*M334</f>
        <v>0</v>
      </c>
      <c r="O334" s="70"/>
      <c r="P334" s="71">
        <f>J334*O334</f>
        <v>0</v>
      </c>
      <c r="Q334" s="142"/>
      <c r="R334" s="142"/>
      <c r="S334" s="142"/>
      <c r="T334" s="142"/>
      <c r="U334" s="142"/>
      <c r="V334" s="142"/>
      <c r="W334" s="142"/>
      <c r="X334" s="142"/>
    </row>
    <row r="335" spans="1:16" s="78" customFormat="1" ht="11.25" outlineLevel="3">
      <c r="A335" s="73"/>
      <c r="B335" s="74"/>
      <c r="C335" s="74"/>
      <c r="D335" s="75" t="s">
        <v>419</v>
      </c>
      <c r="E335" s="75"/>
      <c r="F335" s="94"/>
      <c r="G335" s="74"/>
      <c r="H335" s="18">
        <v>1.122</v>
      </c>
      <c r="I335" s="76"/>
      <c r="J335" s="19"/>
      <c r="K335" s="76"/>
      <c r="L335" s="466"/>
      <c r="M335" s="77"/>
      <c r="N335" s="76"/>
      <c r="O335" s="76"/>
      <c r="P335" s="76"/>
    </row>
    <row r="336" spans="1:16" s="78" customFormat="1" ht="11.25" outlineLevel="3">
      <c r="A336" s="73"/>
      <c r="B336" s="74"/>
      <c r="C336" s="74"/>
      <c r="D336" s="75" t="s">
        <v>0</v>
      </c>
      <c r="E336" s="75"/>
      <c r="F336" s="94"/>
      <c r="G336" s="74"/>
      <c r="H336" s="18">
        <v>1.122</v>
      </c>
      <c r="I336" s="76"/>
      <c r="J336" s="19"/>
      <c r="K336" s="76"/>
      <c r="L336" s="466"/>
      <c r="M336" s="77"/>
      <c r="N336" s="76"/>
      <c r="O336" s="76"/>
      <c r="P336" s="76"/>
    </row>
    <row r="337" spans="1:24" s="72" customFormat="1" ht="12" outlineLevel="2">
      <c r="A337" s="69">
        <f>A334+1</f>
        <v>167</v>
      </c>
      <c r="B337" s="53" t="s">
        <v>86</v>
      </c>
      <c r="C337" s="53"/>
      <c r="D337" s="54" t="s">
        <v>210</v>
      </c>
      <c r="E337" s="54"/>
      <c r="F337" s="93"/>
      <c r="G337" s="55" t="s">
        <v>5</v>
      </c>
      <c r="H337" s="17">
        <v>14.3</v>
      </c>
      <c r="I337" s="51">
        <v>0</v>
      </c>
      <c r="J337" s="17">
        <f>H337*(1+I337/100)</f>
        <v>14.3</v>
      </c>
      <c r="K337" s="301"/>
      <c r="L337" s="465">
        <f>J337*K337</f>
        <v>0</v>
      </c>
      <c r="M337" s="70"/>
      <c r="N337" s="71">
        <f>J337*M337</f>
        <v>0</v>
      </c>
      <c r="O337" s="70"/>
      <c r="P337" s="71">
        <f>J337*O337</f>
        <v>0</v>
      </c>
      <c r="Q337" s="142"/>
      <c r="R337" s="142"/>
      <c r="S337" s="142"/>
      <c r="T337" s="142"/>
      <c r="U337" s="142"/>
      <c r="V337" s="142"/>
      <c r="W337" s="142"/>
      <c r="X337" s="142"/>
    </row>
    <row r="338" spans="1:16" s="78" customFormat="1" ht="11.25" outlineLevel="3">
      <c r="A338" s="73"/>
      <c r="B338" s="74"/>
      <c r="C338" s="74"/>
      <c r="D338" s="75" t="s">
        <v>149</v>
      </c>
      <c r="E338" s="75"/>
      <c r="F338" s="94"/>
      <c r="G338" s="74"/>
      <c r="H338" s="18">
        <v>14.3</v>
      </c>
      <c r="I338" s="76"/>
      <c r="J338" s="19"/>
      <c r="K338" s="76"/>
      <c r="L338" s="466"/>
      <c r="M338" s="77"/>
      <c r="N338" s="76"/>
      <c r="O338" s="76"/>
      <c r="P338" s="76"/>
    </row>
    <row r="339" spans="1:24" s="72" customFormat="1" ht="12" outlineLevel="2">
      <c r="A339" s="69">
        <f>A337+1</f>
        <v>168</v>
      </c>
      <c r="B339" s="53" t="s">
        <v>42</v>
      </c>
      <c r="C339" s="53"/>
      <c r="D339" s="54" t="s">
        <v>205</v>
      </c>
      <c r="E339" s="54"/>
      <c r="F339" s="93"/>
      <c r="G339" s="55" t="s">
        <v>1</v>
      </c>
      <c r="H339" s="17">
        <v>2.2</v>
      </c>
      <c r="I339" s="51">
        <v>0</v>
      </c>
      <c r="J339" s="17">
        <f>H339*(1+I339/100)</f>
        <v>2.2</v>
      </c>
      <c r="K339" s="301"/>
      <c r="L339" s="465">
        <f>J339*K339</f>
        <v>0</v>
      </c>
      <c r="M339" s="70"/>
      <c r="N339" s="71">
        <f>J339*M339</f>
        <v>0</v>
      </c>
      <c r="O339" s="70"/>
      <c r="P339" s="71">
        <f>J339*O339</f>
        <v>0</v>
      </c>
      <c r="Q339" s="142"/>
      <c r="R339" s="142"/>
      <c r="S339" s="142"/>
      <c r="T339" s="142"/>
      <c r="U339" s="142"/>
      <c r="V339" s="142"/>
      <c r="W339" s="142"/>
      <c r="X339" s="142"/>
    </row>
    <row r="340" spans="1:24" s="72" customFormat="1" ht="12" outlineLevel="2">
      <c r="A340" s="69">
        <f>A339+1</f>
        <v>169</v>
      </c>
      <c r="B340" s="53" t="s">
        <v>43</v>
      </c>
      <c r="C340" s="53"/>
      <c r="D340" s="54" t="s">
        <v>208</v>
      </c>
      <c r="E340" s="54"/>
      <c r="F340" s="93"/>
      <c r="G340" s="55" t="s">
        <v>1</v>
      </c>
      <c r="H340" s="17">
        <v>3.3</v>
      </c>
      <c r="I340" s="51">
        <v>0</v>
      </c>
      <c r="J340" s="17">
        <f>H340*(1+I340/100)</f>
        <v>3.3</v>
      </c>
      <c r="K340" s="301"/>
      <c r="L340" s="465">
        <f>J340*K340</f>
        <v>0</v>
      </c>
      <c r="M340" s="70"/>
      <c r="N340" s="71">
        <f>J340*M340</f>
        <v>0</v>
      </c>
      <c r="O340" s="70"/>
      <c r="P340" s="71">
        <f>J340*O340</f>
        <v>0</v>
      </c>
      <c r="Q340" s="142"/>
      <c r="R340" s="142"/>
      <c r="S340" s="142"/>
      <c r="T340" s="142"/>
      <c r="U340" s="142"/>
      <c r="V340" s="142"/>
      <c r="W340" s="142"/>
      <c r="X340" s="142"/>
    </row>
    <row r="341" spans="1:24" s="72" customFormat="1" ht="24" outlineLevel="2">
      <c r="A341" s="309">
        <f>A340+1</f>
        <v>170</v>
      </c>
      <c r="B341" s="53" t="s">
        <v>19</v>
      </c>
      <c r="C341" s="53" t="s">
        <v>332</v>
      </c>
      <c r="D341" s="54" t="s">
        <v>333</v>
      </c>
      <c r="E341" s="54"/>
      <c r="F341" s="93"/>
      <c r="G341" s="55" t="s">
        <v>5</v>
      </c>
      <c r="H341" s="17">
        <v>15.422</v>
      </c>
      <c r="I341" s="51">
        <v>15</v>
      </c>
      <c r="J341" s="17">
        <f>H341*(1+I341/100)</f>
        <v>17.7353</v>
      </c>
      <c r="K341" s="301"/>
      <c r="L341" s="465">
        <f>J341*K341</f>
        <v>0</v>
      </c>
      <c r="M341" s="70"/>
      <c r="N341" s="71">
        <f>J341*M341</f>
        <v>0</v>
      </c>
      <c r="O341" s="70"/>
      <c r="P341" s="71">
        <f>J341*O341</f>
        <v>0</v>
      </c>
      <c r="Q341" s="142"/>
      <c r="R341" s="142"/>
      <c r="S341" s="142"/>
      <c r="T341" s="142"/>
      <c r="U341" s="142"/>
      <c r="V341" s="142"/>
      <c r="W341" s="142"/>
      <c r="X341" s="142"/>
    </row>
    <row r="342" spans="1:16" s="78" customFormat="1" ht="11.25" outlineLevel="3">
      <c r="A342" s="73"/>
      <c r="B342" s="74"/>
      <c r="C342" s="74"/>
      <c r="D342" s="75" t="s">
        <v>66</v>
      </c>
      <c r="E342" s="75"/>
      <c r="F342" s="94"/>
      <c r="G342" s="74"/>
      <c r="H342" s="18">
        <v>14.3</v>
      </c>
      <c r="I342" s="76"/>
      <c r="J342" s="19"/>
      <c r="K342" s="76"/>
      <c r="L342" s="466"/>
      <c r="M342" s="77"/>
      <c r="N342" s="76"/>
      <c r="O342" s="76"/>
      <c r="P342" s="76"/>
    </row>
    <row r="343" spans="1:16" s="78" customFormat="1" ht="11.25" outlineLevel="3">
      <c r="A343" s="73"/>
      <c r="B343" s="74"/>
      <c r="C343" s="74"/>
      <c r="D343" s="75" t="s">
        <v>123</v>
      </c>
      <c r="E343" s="75"/>
      <c r="F343" s="94"/>
      <c r="G343" s="74"/>
      <c r="H343" s="18">
        <v>1.122</v>
      </c>
      <c r="I343" s="76"/>
      <c r="J343" s="19"/>
      <c r="K343" s="76"/>
      <c r="L343" s="466"/>
      <c r="M343" s="77"/>
      <c r="N343" s="76"/>
      <c r="O343" s="76"/>
      <c r="P343" s="76"/>
    </row>
    <row r="344" spans="1:24" s="72" customFormat="1" ht="24" outlineLevel="2">
      <c r="A344" s="69">
        <f>A341+1</f>
        <v>171</v>
      </c>
      <c r="B344" s="53" t="s">
        <v>85</v>
      </c>
      <c r="C344" s="53"/>
      <c r="D344" s="54" t="s">
        <v>222</v>
      </c>
      <c r="E344" s="54"/>
      <c r="F344" s="93"/>
      <c r="G344" s="55" t="s">
        <v>5</v>
      </c>
      <c r="H344" s="17">
        <v>15.6</v>
      </c>
      <c r="I344" s="51">
        <v>0</v>
      </c>
      <c r="J344" s="17">
        <f>H344*(1+I344/100)</f>
        <v>15.6</v>
      </c>
      <c r="K344" s="301"/>
      <c r="L344" s="465">
        <f>J344*K344</f>
        <v>0</v>
      </c>
      <c r="M344" s="70"/>
      <c r="N344" s="71">
        <f>J344*M344</f>
        <v>0</v>
      </c>
      <c r="O344" s="70"/>
      <c r="P344" s="71">
        <f>J344*O344</f>
        <v>0</v>
      </c>
      <c r="Q344" s="142"/>
      <c r="R344" s="142"/>
      <c r="S344" s="142"/>
      <c r="T344" s="142"/>
      <c r="U344" s="142"/>
      <c r="V344" s="142"/>
      <c r="W344" s="142"/>
      <c r="X344" s="142"/>
    </row>
    <row r="345" spans="1:24" s="72" customFormat="1" ht="15" outlineLevel="2">
      <c r="A345" s="69">
        <f>A344+1</f>
        <v>172</v>
      </c>
      <c r="B345" s="53" t="s">
        <v>18</v>
      </c>
      <c r="C345" s="53" t="s">
        <v>334</v>
      </c>
      <c r="D345" s="54" t="s">
        <v>335</v>
      </c>
      <c r="E345" s="54"/>
      <c r="F345" s="97"/>
      <c r="G345" s="55" t="s">
        <v>5</v>
      </c>
      <c r="H345" s="17">
        <v>15.6</v>
      </c>
      <c r="I345" s="51">
        <v>15</v>
      </c>
      <c r="J345" s="17">
        <f>H345*(1+I345/100)</f>
        <v>17.939999999999998</v>
      </c>
      <c r="K345" s="301"/>
      <c r="L345" s="465">
        <f>J345*K345</f>
        <v>0</v>
      </c>
      <c r="M345" s="70"/>
      <c r="N345" s="71">
        <f>J345*M345</f>
        <v>0</v>
      </c>
      <c r="O345" s="70"/>
      <c r="P345" s="71">
        <f>J345*O345</f>
        <v>0</v>
      </c>
      <c r="Q345" s="142"/>
      <c r="R345" s="142"/>
      <c r="S345" s="142"/>
      <c r="T345" s="142"/>
      <c r="U345" s="142"/>
      <c r="V345" s="142"/>
      <c r="W345" s="142"/>
      <c r="X345" s="142"/>
    </row>
    <row r="346" spans="1:16" s="78" customFormat="1" ht="11.25" outlineLevel="3">
      <c r="A346" s="73"/>
      <c r="B346" s="74"/>
      <c r="C346" s="74"/>
      <c r="D346" s="75" t="s">
        <v>116</v>
      </c>
      <c r="E346" s="75"/>
      <c r="F346" s="94"/>
      <c r="G346" s="74"/>
      <c r="H346" s="18">
        <v>15.6</v>
      </c>
      <c r="I346" s="76"/>
      <c r="J346" s="19"/>
      <c r="K346" s="76"/>
      <c r="L346" s="466"/>
      <c r="M346" s="77"/>
      <c r="N346" s="76"/>
      <c r="O346" s="76"/>
      <c r="P346" s="76"/>
    </row>
    <row r="347" spans="1:24" s="72" customFormat="1" ht="12" outlineLevel="2">
      <c r="A347" s="69">
        <f>A345+1</f>
        <v>173</v>
      </c>
      <c r="B347" s="53" t="s">
        <v>55</v>
      </c>
      <c r="C347" s="53"/>
      <c r="D347" s="54" t="s">
        <v>735</v>
      </c>
      <c r="E347" s="54"/>
      <c r="F347" s="93"/>
      <c r="G347" s="55" t="s">
        <v>8</v>
      </c>
      <c r="H347" s="50">
        <v>1</v>
      </c>
      <c r="I347" s="51">
        <v>0</v>
      </c>
      <c r="J347" s="17">
        <f aca="true" t="shared" si="82" ref="J347">H347*(1+I347/100)</f>
        <v>1</v>
      </c>
      <c r="K347" s="301"/>
      <c r="L347" s="465">
        <f>J347*K347</f>
        <v>0</v>
      </c>
      <c r="M347" s="70"/>
      <c r="N347" s="71">
        <f>J347*M347</f>
        <v>0</v>
      </c>
      <c r="O347" s="70"/>
      <c r="P347" s="71">
        <f>J347*O347</f>
        <v>0</v>
      </c>
      <c r="Q347" s="142"/>
      <c r="R347" s="142"/>
      <c r="S347" s="142"/>
      <c r="T347" s="142"/>
      <c r="U347" s="142"/>
      <c r="V347" s="142"/>
      <c r="W347" s="142"/>
      <c r="X347" s="142"/>
    </row>
    <row r="348" spans="1:24" s="85" customFormat="1" ht="12.75" customHeight="1" outlineLevel="2">
      <c r="A348" s="79"/>
      <c r="B348" s="80"/>
      <c r="C348" s="80"/>
      <c r="D348" s="81"/>
      <c r="E348" s="81"/>
      <c r="F348" s="81"/>
      <c r="G348" s="80"/>
      <c r="H348" s="27"/>
      <c r="I348" s="82"/>
      <c r="J348" s="27"/>
      <c r="K348" s="82"/>
      <c r="L348" s="467"/>
      <c r="M348" s="84"/>
      <c r="N348" s="82"/>
      <c r="O348" s="82"/>
      <c r="P348" s="82"/>
      <c r="Q348" s="143"/>
      <c r="R348" s="143"/>
      <c r="S348" s="143"/>
      <c r="T348" s="143"/>
      <c r="U348" s="143"/>
      <c r="V348" s="143"/>
      <c r="W348" s="143"/>
      <c r="X348" s="143"/>
    </row>
    <row r="349" spans="1:24" s="68" customFormat="1" ht="16.5" customHeight="1" outlineLevel="1">
      <c r="A349" s="62"/>
      <c r="B349" s="63"/>
      <c r="C349" s="63"/>
      <c r="D349" s="63" t="s">
        <v>1050</v>
      </c>
      <c r="E349" s="63"/>
      <c r="F349" s="91"/>
      <c r="G349" s="64"/>
      <c r="H349" s="16"/>
      <c r="I349" s="65"/>
      <c r="J349" s="16"/>
      <c r="K349" s="65"/>
      <c r="L349" s="464">
        <f>SUBTOTAL(9,L350:L353)</f>
        <v>0</v>
      </c>
      <c r="M349" s="66"/>
      <c r="N349" s="67">
        <f>SUBTOTAL(9,N350:N354)</f>
        <v>0</v>
      </c>
      <c r="O349" s="65"/>
      <c r="P349" s="67">
        <f>SUBTOTAL(9,P350:P354)</f>
        <v>0</v>
      </c>
      <c r="Q349" s="141"/>
      <c r="R349" s="141"/>
      <c r="S349" s="141"/>
      <c r="T349" s="141"/>
      <c r="U349" s="141"/>
      <c r="V349" s="141"/>
      <c r="W349" s="141"/>
      <c r="X349" s="141"/>
    </row>
    <row r="350" spans="1:24" s="72" customFormat="1" ht="15" outlineLevel="2">
      <c r="A350" s="309">
        <f>A347+1</f>
        <v>174</v>
      </c>
      <c r="B350" s="53" t="s">
        <v>1053</v>
      </c>
      <c r="C350" s="53"/>
      <c r="D350" s="54" t="s">
        <v>1054</v>
      </c>
      <c r="E350" s="54"/>
      <c r="F350" s="390"/>
      <c r="G350" s="55" t="s">
        <v>5</v>
      </c>
      <c r="H350" s="17">
        <v>9.1</v>
      </c>
      <c r="I350" s="51"/>
      <c r="J350" s="17">
        <f>H350*(1+I350/100)</f>
        <v>9.1</v>
      </c>
      <c r="K350" s="301"/>
      <c r="L350" s="465">
        <f>J350*K350</f>
        <v>0</v>
      </c>
      <c r="M350" s="70"/>
      <c r="N350" s="71">
        <f>J350*M350</f>
        <v>0</v>
      </c>
      <c r="O350" s="70"/>
      <c r="P350" s="71">
        <f>J350*O350</f>
        <v>0</v>
      </c>
      <c r="Q350" s="142"/>
      <c r="R350" s="142"/>
      <c r="S350" s="142"/>
      <c r="T350" s="142"/>
      <c r="U350" s="142"/>
      <c r="V350" s="142"/>
      <c r="W350" s="142"/>
      <c r="X350" s="142"/>
    </row>
    <row r="351" spans="1:16" s="78" customFormat="1" ht="22.5" outlineLevel="3">
      <c r="A351" s="73"/>
      <c r="B351" s="74"/>
      <c r="C351" s="74"/>
      <c r="D351" s="75" t="s">
        <v>1051</v>
      </c>
      <c r="E351" s="75"/>
      <c r="F351" s="94"/>
      <c r="G351" s="74"/>
      <c r="H351" s="18"/>
      <c r="I351" s="76"/>
      <c r="J351" s="19"/>
      <c r="K351" s="76"/>
      <c r="L351" s="466"/>
      <c r="M351" s="77"/>
      <c r="N351" s="76"/>
      <c r="O351" s="76"/>
      <c r="P351" s="76"/>
    </row>
    <row r="352" spans="1:16" s="78" customFormat="1" ht="11.25" outlineLevel="3">
      <c r="A352" s="73"/>
      <c r="B352" s="74"/>
      <c r="C352" s="74"/>
      <c r="D352" s="75" t="s">
        <v>1052</v>
      </c>
      <c r="E352" s="75"/>
      <c r="F352" s="94"/>
      <c r="G352" s="74"/>
      <c r="H352" s="18">
        <v>9.1</v>
      </c>
      <c r="I352" s="76"/>
      <c r="J352" s="19"/>
      <c r="K352" s="76"/>
      <c r="L352" s="466"/>
      <c r="M352" s="77"/>
      <c r="N352" s="76"/>
      <c r="O352" s="76"/>
      <c r="P352" s="76"/>
    </row>
    <row r="353" spans="1:24" s="72" customFormat="1" ht="12" outlineLevel="2">
      <c r="A353" s="309">
        <f>A350+1</f>
        <v>175</v>
      </c>
      <c r="B353" s="53" t="s">
        <v>1056</v>
      </c>
      <c r="C353" s="53"/>
      <c r="D353" s="54" t="s">
        <v>1055</v>
      </c>
      <c r="E353" s="54"/>
      <c r="F353" s="93"/>
      <c r="G353" s="55" t="s">
        <v>8</v>
      </c>
      <c r="H353" s="50">
        <v>1</v>
      </c>
      <c r="I353" s="51">
        <v>0</v>
      </c>
      <c r="J353" s="17">
        <f aca="true" t="shared" si="83" ref="J353">H353*(1+I353/100)</f>
        <v>1</v>
      </c>
      <c r="K353" s="301"/>
      <c r="L353" s="465">
        <f>J353*K353</f>
        <v>0</v>
      </c>
      <c r="M353" s="70"/>
      <c r="N353" s="71">
        <f>J353*M353</f>
        <v>0</v>
      </c>
      <c r="O353" s="70"/>
      <c r="P353" s="71">
        <f>J353*O353</f>
        <v>0</v>
      </c>
      <c r="Q353" s="142"/>
      <c r="R353" s="142"/>
      <c r="S353" s="142"/>
      <c r="T353" s="142"/>
      <c r="U353" s="142"/>
      <c r="V353" s="142"/>
      <c r="W353" s="142"/>
      <c r="X353" s="142"/>
    </row>
    <row r="354" spans="1:24" s="85" customFormat="1" ht="12.75" customHeight="1" outlineLevel="2">
      <c r="A354" s="79"/>
      <c r="B354" s="80"/>
      <c r="C354" s="80"/>
      <c r="D354" s="81"/>
      <c r="E354" s="81"/>
      <c r="F354" s="81"/>
      <c r="G354" s="80"/>
      <c r="H354" s="27"/>
      <c r="I354" s="82"/>
      <c r="J354" s="27"/>
      <c r="K354" s="82"/>
      <c r="L354" s="467"/>
      <c r="M354" s="84"/>
      <c r="N354" s="82"/>
      <c r="O354" s="82"/>
      <c r="P354" s="82"/>
      <c r="Q354" s="143"/>
      <c r="R354" s="143"/>
      <c r="S354" s="143"/>
      <c r="T354" s="143"/>
      <c r="U354" s="143"/>
      <c r="V354" s="143"/>
      <c r="W354" s="143"/>
      <c r="X354" s="143"/>
    </row>
    <row r="355" spans="1:24" s="68" customFormat="1" ht="16.5" customHeight="1" outlineLevel="1">
      <c r="A355" s="62"/>
      <c r="B355" s="63"/>
      <c r="C355" s="63"/>
      <c r="D355" s="63" t="s">
        <v>468</v>
      </c>
      <c r="E355" s="63"/>
      <c r="F355" s="91"/>
      <c r="G355" s="64"/>
      <c r="H355" s="16"/>
      <c r="I355" s="65"/>
      <c r="J355" s="16"/>
      <c r="K355" s="65"/>
      <c r="L355" s="464">
        <f>SUBTOTAL(9,L356:L363)</f>
        <v>0</v>
      </c>
      <c r="M355" s="66"/>
      <c r="N355" s="67">
        <f>SUBTOTAL(9,N356:N363)</f>
        <v>0</v>
      </c>
      <c r="O355" s="65"/>
      <c r="P355" s="67">
        <f>SUBTOTAL(9,P356:P363)</f>
        <v>0</v>
      </c>
      <c r="Q355" s="141"/>
      <c r="R355" s="141"/>
      <c r="S355" s="141"/>
      <c r="T355" s="141"/>
      <c r="U355" s="141"/>
      <c r="V355" s="141"/>
      <c r="W355" s="141"/>
      <c r="X355" s="141"/>
    </row>
    <row r="356" spans="1:24" s="72" customFormat="1" ht="24" outlineLevel="2">
      <c r="A356" s="69">
        <f>A353+1</f>
        <v>176</v>
      </c>
      <c r="B356" s="53" t="s">
        <v>87</v>
      </c>
      <c r="C356" s="53"/>
      <c r="D356" s="54" t="s">
        <v>452</v>
      </c>
      <c r="E356" s="54"/>
      <c r="F356" s="93"/>
      <c r="G356" s="55" t="s">
        <v>5</v>
      </c>
      <c r="H356" s="17">
        <v>22.381</v>
      </c>
      <c r="I356" s="51">
        <v>0</v>
      </c>
      <c r="J356" s="17">
        <f>H356*(1+I356/100)</f>
        <v>22.381</v>
      </c>
      <c r="K356" s="301"/>
      <c r="L356" s="465">
        <f>J356*K356</f>
        <v>0</v>
      </c>
      <c r="M356" s="70"/>
      <c r="N356" s="71">
        <f>J356*M356</f>
        <v>0</v>
      </c>
      <c r="O356" s="70"/>
      <c r="P356" s="71">
        <f>J356*O356</f>
        <v>0</v>
      </c>
      <c r="Q356" s="142"/>
      <c r="R356" s="142"/>
      <c r="S356" s="142"/>
      <c r="T356" s="142"/>
      <c r="U356" s="142"/>
      <c r="V356" s="142"/>
      <c r="W356" s="142"/>
      <c r="X356" s="142"/>
    </row>
    <row r="357" spans="1:24" s="72" customFormat="1" ht="15" outlineLevel="2">
      <c r="A357" s="69">
        <f>A356+1</f>
        <v>177</v>
      </c>
      <c r="B357" s="53" t="s">
        <v>20</v>
      </c>
      <c r="C357" s="53" t="s">
        <v>336</v>
      </c>
      <c r="D357" s="54" t="s">
        <v>453</v>
      </c>
      <c r="E357" s="54" t="s">
        <v>451</v>
      </c>
      <c r="F357" s="97" t="s">
        <v>312</v>
      </c>
      <c r="G357" s="55" t="s">
        <v>5</v>
      </c>
      <c r="H357" s="17">
        <v>22.381</v>
      </c>
      <c r="I357" s="51">
        <v>15</v>
      </c>
      <c r="J357" s="17">
        <f>H357*(1+I357/100)</f>
        <v>25.738149999999997</v>
      </c>
      <c r="K357" s="301"/>
      <c r="L357" s="465">
        <f>J357*K357</f>
        <v>0</v>
      </c>
      <c r="M357" s="70"/>
      <c r="N357" s="71">
        <f>J357*M357</f>
        <v>0</v>
      </c>
      <c r="O357" s="70"/>
      <c r="P357" s="71">
        <f>J357*O357</f>
        <v>0</v>
      </c>
      <c r="Q357" s="142"/>
      <c r="R357" s="142"/>
      <c r="S357" s="142"/>
      <c r="T357" s="142"/>
      <c r="U357" s="142"/>
      <c r="V357" s="142"/>
      <c r="W357" s="142"/>
      <c r="X357" s="142"/>
    </row>
    <row r="358" spans="1:16" s="78" customFormat="1" ht="11.25" outlineLevel="3">
      <c r="A358" s="73"/>
      <c r="B358" s="74"/>
      <c r="C358" s="74"/>
      <c r="D358" s="75" t="s">
        <v>706</v>
      </c>
      <c r="E358" s="75"/>
      <c r="F358" s="94"/>
      <c r="G358" s="74"/>
      <c r="H358" s="18">
        <v>0</v>
      </c>
      <c r="I358" s="76"/>
      <c r="J358" s="19"/>
      <c r="K358" s="76"/>
      <c r="L358" s="466"/>
      <c r="M358" s="77"/>
      <c r="N358" s="76"/>
      <c r="O358" s="76"/>
      <c r="P358" s="76"/>
    </row>
    <row r="359" spans="1:16" s="78" customFormat="1" ht="11.25" outlineLevel="3">
      <c r="A359" s="73"/>
      <c r="B359" s="74"/>
      <c r="C359" s="74"/>
      <c r="D359" s="75" t="s">
        <v>181</v>
      </c>
      <c r="E359" s="75"/>
      <c r="F359" s="94"/>
      <c r="G359" s="74"/>
      <c r="H359" s="18">
        <v>9.6</v>
      </c>
      <c r="I359" s="76"/>
      <c r="J359" s="19"/>
      <c r="K359" s="76"/>
      <c r="L359" s="466"/>
      <c r="M359" s="77"/>
      <c r="N359" s="76"/>
      <c r="O359" s="76"/>
      <c r="P359" s="76"/>
    </row>
    <row r="360" spans="1:16" s="78" customFormat="1" ht="11.25" outlineLevel="3">
      <c r="A360" s="73"/>
      <c r="B360" s="74"/>
      <c r="C360" s="74"/>
      <c r="D360" s="75" t="s">
        <v>190</v>
      </c>
      <c r="E360" s="75"/>
      <c r="F360" s="94"/>
      <c r="G360" s="74"/>
      <c r="H360" s="18">
        <v>12.781</v>
      </c>
      <c r="I360" s="76"/>
      <c r="J360" s="19"/>
      <c r="K360" s="76"/>
      <c r="L360" s="466"/>
      <c r="M360" s="77"/>
      <c r="N360" s="76"/>
      <c r="O360" s="76"/>
      <c r="P360" s="76"/>
    </row>
    <row r="361" spans="1:16" s="78" customFormat="1" ht="11.25" outlineLevel="3">
      <c r="A361" s="73"/>
      <c r="B361" s="74"/>
      <c r="C361" s="74"/>
      <c r="D361" s="75" t="s">
        <v>0</v>
      </c>
      <c r="E361" s="75"/>
      <c r="F361" s="94"/>
      <c r="G361" s="74"/>
      <c r="H361" s="18">
        <v>22.381</v>
      </c>
      <c r="I361" s="76"/>
      <c r="J361" s="19"/>
      <c r="K361" s="76"/>
      <c r="L361" s="466"/>
      <c r="M361" s="77"/>
      <c r="N361" s="76"/>
      <c r="O361" s="76"/>
      <c r="P361" s="76"/>
    </row>
    <row r="362" spans="1:24" s="72" customFormat="1" ht="12" outlineLevel="2">
      <c r="A362" s="69">
        <f>A357+1</f>
        <v>178</v>
      </c>
      <c r="B362" s="53" t="s">
        <v>62</v>
      </c>
      <c r="C362" s="53"/>
      <c r="D362" s="54" t="s">
        <v>736</v>
      </c>
      <c r="E362" s="54"/>
      <c r="F362" s="93"/>
      <c r="G362" s="55" t="s">
        <v>8</v>
      </c>
      <c r="H362" s="50">
        <v>1</v>
      </c>
      <c r="I362" s="51">
        <v>0</v>
      </c>
      <c r="J362" s="17">
        <f aca="true" t="shared" si="84" ref="J362">H362*(1+I362/100)</f>
        <v>1</v>
      </c>
      <c r="K362" s="301"/>
      <c r="L362" s="465">
        <f>J362*K362</f>
        <v>0</v>
      </c>
      <c r="M362" s="70"/>
      <c r="N362" s="71">
        <f>J362*M362</f>
        <v>0</v>
      </c>
      <c r="O362" s="70"/>
      <c r="P362" s="71">
        <f>J362*O362</f>
        <v>0</v>
      </c>
      <c r="Q362" s="142"/>
      <c r="R362" s="142"/>
      <c r="S362" s="142"/>
      <c r="T362" s="142"/>
      <c r="U362" s="142"/>
      <c r="V362" s="142"/>
      <c r="W362" s="142"/>
      <c r="X362" s="142"/>
    </row>
    <row r="363" spans="1:24" s="85" customFormat="1" ht="12.75" customHeight="1" outlineLevel="2">
      <c r="A363" s="79"/>
      <c r="B363" s="80"/>
      <c r="C363" s="80"/>
      <c r="D363" s="81"/>
      <c r="E363" s="81"/>
      <c r="F363" s="81"/>
      <c r="G363" s="80"/>
      <c r="H363" s="27"/>
      <c r="I363" s="82"/>
      <c r="J363" s="27"/>
      <c r="K363" s="82"/>
      <c r="L363" s="467"/>
      <c r="M363" s="84"/>
      <c r="N363" s="82"/>
      <c r="O363" s="82"/>
      <c r="P363" s="82"/>
      <c r="Q363" s="143"/>
      <c r="R363" s="143"/>
      <c r="S363" s="143"/>
      <c r="T363" s="143"/>
      <c r="U363" s="143"/>
      <c r="V363" s="143"/>
      <c r="W363" s="143"/>
      <c r="X363" s="143"/>
    </row>
    <row r="364" spans="1:24" s="68" customFormat="1" ht="16.5" customHeight="1" outlineLevel="1">
      <c r="A364" s="62"/>
      <c r="B364" s="63"/>
      <c r="C364" s="63"/>
      <c r="D364" s="63" t="s">
        <v>469</v>
      </c>
      <c r="E364" s="63"/>
      <c r="F364" s="91"/>
      <c r="G364" s="64"/>
      <c r="H364" s="16"/>
      <c r="I364" s="65"/>
      <c r="J364" s="16"/>
      <c r="K364" s="65"/>
      <c r="L364" s="464">
        <f>SUBTOTAL(9,L365:L370)</f>
        <v>0</v>
      </c>
      <c r="M364" s="66"/>
      <c r="N364" s="67">
        <f>SUBTOTAL(9,N365:N370)</f>
        <v>0</v>
      </c>
      <c r="O364" s="65"/>
      <c r="P364" s="67">
        <f>SUBTOTAL(9,P365:P370)</f>
        <v>0</v>
      </c>
      <c r="Q364" s="141"/>
      <c r="R364" s="141"/>
      <c r="S364" s="141"/>
      <c r="T364" s="141"/>
      <c r="U364" s="141"/>
      <c r="V364" s="141"/>
      <c r="W364" s="141"/>
      <c r="X364" s="141"/>
    </row>
    <row r="365" spans="1:24" s="72" customFormat="1" ht="36" outlineLevel="2">
      <c r="A365" s="69">
        <f>A362+1</f>
        <v>179</v>
      </c>
      <c r="B365" s="53" t="s">
        <v>14</v>
      </c>
      <c r="C365" s="53"/>
      <c r="D365" s="54" t="s">
        <v>339</v>
      </c>
      <c r="E365" s="54" t="s">
        <v>454</v>
      </c>
      <c r="F365" s="97" t="s">
        <v>312</v>
      </c>
      <c r="G365" s="55" t="s">
        <v>5</v>
      </c>
      <c r="H365" s="17">
        <v>38.3755</v>
      </c>
      <c r="I365" s="51"/>
      <c r="J365" s="17">
        <f>H365*(1+I365/100)</f>
        <v>38.3755</v>
      </c>
      <c r="K365" s="301"/>
      <c r="L365" s="465">
        <f>J365*K365</f>
        <v>0</v>
      </c>
      <c r="M365" s="70"/>
      <c r="N365" s="71">
        <f>J365*M365</f>
        <v>0</v>
      </c>
      <c r="O365" s="70"/>
      <c r="P365" s="71">
        <f>J365*O365</f>
        <v>0</v>
      </c>
      <c r="Q365" s="142"/>
      <c r="R365" s="142"/>
      <c r="S365" s="142"/>
      <c r="T365" s="142"/>
      <c r="U365" s="142"/>
      <c r="V365" s="142"/>
      <c r="W365" s="142"/>
      <c r="X365" s="142"/>
    </row>
    <row r="366" spans="1:16" s="78" customFormat="1" ht="11.25" outlineLevel="3">
      <c r="A366" s="73"/>
      <c r="B366" s="74"/>
      <c r="C366" s="74"/>
      <c r="D366" s="75" t="s">
        <v>105</v>
      </c>
      <c r="E366" s="75"/>
      <c r="F366" s="94"/>
      <c r="G366" s="74"/>
      <c r="H366" s="18">
        <v>0</v>
      </c>
      <c r="I366" s="76"/>
      <c r="J366" s="19"/>
      <c r="K366" s="76"/>
      <c r="L366" s="466"/>
      <c r="M366" s="77"/>
      <c r="N366" s="76"/>
      <c r="O366" s="76"/>
      <c r="P366" s="76"/>
    </row>
    <row r="367" spans="1:16" s="78" customFormat="1" ht="11.25" outlineLevel="3">
      <c r="A367" s="73"/>
      <c r="B367" s="74"/>
      <c r="C367" s="74"/>
      <c r="D367" s="75" t="s">
        <v>158</v>
      </c>
      <c r="E367" s="75"/>
      <c r="F367" s="94"/>
      <c r="G367" s="74"/>
      <c r="H367" s="18">
        <v>15.797500000000003</v>
      </c>
      <c r="I367" s="76"/>
      <c r="J367" s="19"/>
      <c r="K367" s="76"/>
      <c r="L367" s="466"/>
      <c r="M367" s="77"/>
      <c r="N367" s="76"/>
      <c r="O367" s="76"/>
      <c r="P367" s="76"/>
    </row>
    <row r="368" spans="1:16" s="78" customFormat="1" ht="11.25" outlineLevel="3">
      <c r="A368" s="73"/>
      <c r="B368" s="74"/>
      <c r="C368" s="74"/>
      <c r="D368" s="75" t="s">
        <v>167</v>
      </c>
      <c r="E368" s="75"/>
      <c r="F368" s="94"/>
      <c r="G368" s="74"/>
      <c r="H368" s="18">
        <v>22.577999999999996</v>
      </c>
      <c r="I368" s="76"/>
      <c r="J368" s="19"/>
      <c r="K368" s="76"/>
      <c r="L368" s="466"/>
      <c r="M368" s="77"/>
      <c r="N368" s="76"/>
      <c r="O368" s="76"/>
      <c r="P368" s="76"/>
    </row>
    <row r="369" spans="1:24" s="72" customFormat="1" ht="12" outlineLevel="2">
      <c r="A369" s="69">
        <f>A365+1</f>
        <v>180</v>
      </c>
      <c r="B369" s="53" t="s">
        <v>455</v>
      </c>
      <c r="C369" s="53"/>
      <c r="D369" s="54" t="s">
        <v>737</v>
      </c>
      <c r="E369" s="54"/>
      <c r="F369" s="93"/>
      <c r="G369" s="55" t="s">
        <v>8</v>
      </c>
      <c r="H369" s="50">
        <v>1</v>
      </c>
      <c r="I369" s="51">
        <v>0</v>
      </c>
      <c r="J369" s="17">
        <f aca="true" t="shared" si="85" ref="J369">H369*(1+I369/100)</f>
        <v>1</v>
      </c>
      <c r="K369" s="301"/>
      <c r="L369" s="465">
        <f>J369*K369</f>
        <v>0</v>
      </c>
      <c r="M369" s="70"/>
      <c r="N369" s="71">
        <f>J369*M369</f>
        <v>0</v>
      </c>
      <c r="O369" s="70"/>
      <c r="P369" s="71">
        <f>J369*O369</f>
        <v>0</v>
      </c>
      <c r="Q369" s="142"/>
      <c r="R369" s="142"/>
      <c r="S369" s="142"/>
      <c r="T369" s="142"/>
      <c r="U369" s="142"/>
      <c r="V369" s="142"/>
      <c r="W369" s="142"/>
      <c r="X369" s="142"/>
    </row>
    <row r="370" spans="1:24" s="85" customFormat="1" ht="12.75" customHeight="1" outlineLevel="2">
      <c r="A370" s="79"/>
      <c r="B370" s="80"/>
      <c r="C370" s="80"/>
      <c r="D370" s="81"/>
      <c r="E370" s="81"/>
      <c r="F370" s="81"/>
      <c r="G370" s="80"/>
      <c r="H370" s="27"/>
      <c r="I370" s="82"/>
      <c r="J370" s="27"/>
      <c r="K370" s="82"/>
      <c r="L370" s="467"/>
      <c r="M370" s="84"/>
      <c r="N370" s="82"/>
      <c r="O370" s="82"/>
      <c r="P370" s="82"/>
      <c r="Q370" s="143"/>
      <c r="R370" s="143"/>
      <c r="S370" s="143"/>
      <c r="T370" s="143"/>
      <c r="U370" s="143"/>
      <c r="V370" s="143"/>
      <c r="W370" s="143"/>
      <c r="X370" s="143"/>
    </row>
    <row r="371" spans="1:24" s="68" customFormat="1" ht="16.5" customHeight="1" outlineLevel="1">
      <c r="A371" s="62"/>
      <c r="B371" s="63"/>
      <c r="C371" s="63"/>
      <c r="D371" s="63" t="s">
        <v>1057</v>
      </c>
      <c r="E371" s="63"/>
      <c r="F371" s="91"/>
      <c r="G371" s="64"/>
      <c r="H371" s="16"/>
      <c r="I371" s="65"/>
      <c r="J371" s="16"/>
      <c r="K371" s="65"/>
      <c r="L371" s="464">
        <f>SUBTOTAL(9,L372:L376)</f>
        <v>0</v>
      </c>
      <c r="M371" s="66"/>
      <c r="N371" s="67">
        <f>SUBTOTAL(9,N372:N376)</f>
        <v>0</v>
      </c>
      <c r="O371" s="65"/>
      <c r="P371" s="67">
        <f>SUBTOTAL(9,P372:P376)</f>
        <v>0</v>
      </c>
      <c r="Q371" s="141"/>
      <c r="R371" s="141"/>
      <c r="S371" s="141"/>
      <c r="T371" s="141"/>
      <c r="U371" s="141"/>
      <c r="V371" s="141"/>
      <c r="W371" s="141"/>
      <c r="X371" s="141"/>
    </row>
    <row r="372" spans="1:24" s="72" customFormat="1" ht="24" outlineLevel="2">
      <c r="A372" s="69">
        <f>A369+1</f>
        <v>181</v>
      </c>
      <c r="B372" s="53" t="s">
        <v>1060</v>
      </c>
      <c r="C372" s="53"/>
      <c r="D372" s="54" t="s">
        <v>1061</v>
      </c>
      <c r="E372" s="54"/>
      <c r="F372" s="390"/>
      <c r="G372" s="55" t="s">
        <v>9</v>
      </c>
      <c r="H372" s="17">
        <v>4</v>
      </c>
      <c r="I372" s="51"/>
      <c r="J372" s="17">
        <f>H372*(1+I372/100)</f>
        <v>4</v>
      </c>
      <c r="K372" s="301"/>
      <c r="L372" s="465">
        <f>J372*K372</f>
        <v>0</v>
      </c>
      <c r="M372" s="70"/>
      <c r="N372" s="71">
        <f>J372*M372</f>
        <v>0</v>
      </c>
      <c r="O372" s="70"/>
      <c r="P372" s="71">
        <f>J372*O372</f>
        <v>0</v>
      </c>
      <c r="Q372" s="142"/>
      <c r="R372" s="142"/>
      <c r="S372" s="142"/>
      <c r="T372" s="142"/>
      <c r="U372" s="142"/>
      <c r="V372" s="142"/>
      <c r="W372" s="142"/>
      <c r="X372" s="142"/>
    </row>
    <row r="373" spans="1:24" s="72" customFormat="1" ht="24" outlineLevel="2">
      <c r="A373" s="309">
        <f>A372+1</f>
        <v>182</v>
      </c>
      <c r="B373" s="53" t="s">
        <v>1062</v>
      </c>
      <c r="C373" s="53"/>
      <c r="D373" s="54" t="s">
        <v>1063</v>
      </c>
      <c r="E373" s="54"/>
      <c r="F373" s="390"/>
      <c r="G373" s="55" t="s">
        <v>9</v>
      </c>
      <c r="H373" s="17">
        <v>1</v>
      </c>
      <c r="I373" s="51"/>
      <c r="J373" s="17">
        <f>H373*(1+I373/100)</f>
        <v>1</v>
      </c>
      <c r="K373" s="301"/>
      <c r="L373" s="465">
        <f>J373*K373</f>
        <v>0</v>
      </c>
      <c r="M373" s="70"/>
      <c r="N373" s="71">
        <f>J373*M373</f>
        <v>0</v>
      </c>
      <c r="O373" s="70"/>
      <c r="P373" s="71">
        <f>J373*O373</f>
        <v>0</v>
      </c>
      <c r="Q373" s="142"/>
      <c r="R373" s="142"/>
      <c r="S373" s="142"/>
      <c r="T373" s="142"/>
      <c r="U373" s="142"/>
      <c r="V373" s="142"/>
      <c r="W373" s="142"/>
      <c r="X373" s="142"/>
    </row>
    <row r="374" spans="1:16" s="78" customFormat="1" ht="11.25" outlineLevel="3">
      <c r="A374" s="73"/>
      <c r="B374" s="74"/>
      <c r="C374" s="74"/>
      <c r="D374" s="75" t="s">
        <v>124</v>
      </c>
      <c r="E374" s="75"/>
      <c r="F374" s="94"/>
      <c r="G374" s="74"/>
      <c r="H374" s="18">
        <v>0</v>
      </c>
      <c r="I374" s="76"/>
      <c r="J374" s="19"/>
      <c r="K374" s="76"/>
      <c r="L374" s="466"/>
      <c r="M374" s="77"/>
      <c r="N374" s="76"/>
      <c r="O374" s="76"/>
      <c r="P374" s="76"/>
    </row>
    <row r="375" spans="1:16" s="78" customFormat="1" ht="11.25" outlineLevel="3">
      <c r="A375" s="73"/>
      <c r="B375" s="74"/>
      <c r="C375" s="74"/>
      <c r="D375" s="75" t="s">
        <v>108</v>
      </c>
      <c r="E375" s="75"/>
      <c r="F375" s="94"/>
      <c r="G375" s="74"/>
      <c r="H375" s="18">
        <v>42.5</v>
      </c>
      <c r="I375" s="76"/>
      <c r="J375" s="19"/>
      <c r="K375" s="76"/>
      <c r="L375" s="466"/>
      <c r="M375" s="77"/>
      <c r="N375" s="76"/>
      <c r="O375" s="76"/>
      <c r="P375" s="76"/>
    </row>
    <row r="376" spans="1:24" s="85" customFormat="1" ht="12.75" customHeight="1" outlineLevel="2">
      <c r="A376" s="79"/>
      <c r="B376" s="80"/>
      <c r="C376" s="80"/>
      <c r="D376" s="81"/>
      <c r="E376" s="81"/>
      <c r="F376" s="81"/>
      <c r="G376" s="80"/>
      <c r="H376" s="27"/>
      <c r="I376" s="82"/>
      <c r="J376" s="27"/>
      <c r="K376" s="82"/>
      <c r="L376" s="467"/>
      <c r="M376" s="84"/>
      <c r="N376" s="82"/>
      <c r="O376" s="82"/>
      <c r="P376" s="82"/>
      <c r="Q376" s="143"/>
      <c r="R376" s="143"/>
      <c r="S376" s="143"/>
      <c r="T376" s="143"/>
      <c r="U376" s="143"/>
      <c r="V376" s="143"/>
      <c r="W376" s="143"/>
      <c r="X376" s="143"/>
    </row>
    <row r="377" spans="1:24" s="68" customFormat="1" ht="16.5" customHeight="1" outlineLevel="1">
      <c r="A377" s="62"/>
      <c r="B377" s="63"/>
      <c r="C377" s="63"/>
      <c r="D377" s="63" t="s">
        <v>88</v>
      </c>
      <c r="E377" s="63"/>
      <c r="F377" s="91"/>
      <c r="G377" s="64"/>
      <c r="H377" s="16"/>
      <c r="I377" s="65"/>
      <c r="J377" s="16"/>
      <c r="K377" s="65"/>
      <c r="L377" s="464">
        <f>SUBTOTAL(9,L378:L440)</f>
        <v>0</v>
      </c>
      <c r="M377" s="66"/>
      <c r="N377" s="67">
        <f>SUBTOTAL(9,N378:N440)</f>
        <v>0</v>
      </c>
      <c r="O377" s="65"/>
      <c r="P377" s="67">
        <f>SUBTOTAL(9,P378:P440)</f>
        <v>0</v>
      </c>
      <c r="Q377" s="141"/>
      <c r="R377" s="141"/>
      <c r="S377" s="141"/>
      <c r="T377" s="141"/>
      <c r="U377" s="141"/>
      <c r="V377" s="141"/>
      <c r="W377" s="141"/>
      <c r="X377" s="141"/>
    </row>
    <row r="378" spans="1:24" s="72" customFormat="1" ht="24" outlineLevel="2">
      <c r="A378" s="69">
        <f>A373+1</f>
        <v>183</v>
      </c>
      <c r="B378" s="53" t="s">
        <v>457</v>
      </c>
      <c r="C378" s="100" t="s">
        <v>337</v>
      </c>
      <c r="D378" s="54" t="s">
        <v>891</v>
      </c>
      <c r="E378" s="54" t="s">
        <v>1065</v>
      </c>
      <c r="F378" s="390"/>
      <c r="G378" s="55" t="s">
        <v>5</v>
      </c>
      <c r="H378" s="17">
        <v>164.204</v>
      </c>
      <c r="I378" s="51">
        <v>0</v>
      </c>
      <c r="J378" s="17">
        <f>H378*(1+I378/100)</f>
        <v>164.204</v>
      </c>
      <c r="K378" s="301"/>
      <c r="L378" s="465">
        <f>J378*K378</f>
        <v>0</v>
      </c>
      <c r="M378" s="70"/>
      <c r="N378" s="71">
        <f>J378*M378</f>
        <v>0</v>
      </c>
      <c r="O378" s="70"/>
      <c r="P378" s="71">
        <f>J378*O378</f>
        <v>0</v>
      </c>
      <c r="Q378" s="142"/>
      <c r="R378" s="142"/>
      <c r="S378" s="142"/>
      <c r="T378" s="142"/>
      <c r="U378" s="142"/>
      <c r="V378" s="142"/>
      <c r="W378" s="142"/>
      <c r="X378" s="142"/>
    </row>
    <row r="379" spans="1:16" s="78" customFormat="1" ht="11.25" outlineLevel="3">
      <c r="A379" s="73"/>
      <c r="B379" s="74"/>
      <c r="C379" s="74"/>
      <c r="D379" s="75" t="s">
        <v>170</v>
      </c>
      <c r="E379" s="75"/>
      <c r="F379" s="94"/>
      <c r="G379" s="74"/>
      <c r="H379" s="18">
        <v>0</v>
      </c>
      <c r="I379" s="76"/>
      <c r="J379" s="19"/>
      <c r="K379" s="76"/>
      <c r="L379" s="466"/>
      <c r="M379" s="77"/>
      <c r="N379" s="76"/>
      <c r="O379" s="76"/>
      <c r="P379" s="76"/>
    </row>
    <row r="380" spans="1:16" s="78" customFormat="1" ht="11.25" outlineLevel="3">
      <c r="A380" s="73"/>
      <c r="B380" s="74"/>
      <c r="C380" s="74"/>
      <c r="D380" s="75" t="s">
        <v>158</v>
      </c>
      <c r="E380" s="75"/>
      <c r="F380" s="94"/>
      <c r="G380" s="74"/>
      <c r="H380" s="18">
        <v>15.797500000000003</v>
      </c>
      <c r="I380" s="76"/>
      <c r="J380" s="19"/>
      <c r="K380" s="76"/>
      <c r="L380" s="466"/>
      <c r="M380" s="77"/>
      <c r="N380" s="76"/>
      <c r="O380" s="76"/>
      <c r="P380" s="76"/>
    </row>
    <row r="381" spans="1:16" s="78" customFormat="1" ht="11.25" outlineLevel="3">
      <c r="A381" s="73"/>
      <c r="B381" s="74"/>
      <c r="C381" s="74"/>
      <c r="D381" s="75" t="s">
        <v>167</v>
      </c>
      <c r="E381" s="75"/>
      <c r="F381" s="94"/>
      <c r="G381" s="74"/>
      <c r="H381" s="18">
        <v>22.577999999999996</v>
      </c>
      <c r="I381" s="76"/>
      <c r="J381" s="19"/>
      <c r="K381" s="76"/>
      <c r="L381" s="466"/>
      <c r="M381" s="77"/>
      <c r="N381" s="76"/>
      <c r="O381" s="76"/>
      <c r="P381" s="76"/>
    </row>
    <row r="382" spans="1:16" s="78" customFormat="1" ht="11.25" outlineLevel="3">
      <c r="A382" s="73"/>
      <c r="B382" s="74"/>
      <c r="C382" s="74"/>
      <c r="D382" s="75" t="s">
        <v>0</v>
      </c>
      <c r="E382" s="75"/>
      <c r="F382" s="94"/>
      <c r="G382" s="74"/>
      <c r="H382" s="18">
        <v>38.3755</v>
      </c>
      <c r="I382" s="76"/>
      <c r="J382" s="19"/>
      <c r="K382" s="76"/>
      <c r="L382" s="466"/>
      <c r="M382" s="77"/>
      <c r="N382" s="76"/>
      <c r="O382" s="76"/>
      <c r="P382" s="76"/>
    </row>
    <row r="383" spans="1:16" s="78" customFormat="1" ht="11.25" outlineLevel="3">
      <c r="A383" s="73"/>
      <c r="B383" s="74"/>
      <c r="C383" s="74"/>
      <c r="D383" s="75" t="s">
        <v>109</v>
      </c>
      <c r="E383" s="75"/>
      <c r="F383" s="94"/>
      <c r="G383" s="74"/>
      <c r="H383" s="18">
        <v>0</v>
      </c>
      <c r="I383" s="76"/>
      <c r="J383" s="19"/>
      <c r="K383" s="76"/>
      <c r="L383" s="466"/>
      <c r="M383" s="77"/>
      <c r="N383" s="76"/>
      <c r="O383" s="76"/>
      <c r="P383" s="76"/>
    </row>
    <row r="384" spans="1:16" s="78" customFormat="1" ht="11.25" outlineLevel="3">
      <c r="A384" s="73"/>
      <c r="B384" s="74"/>
      <c r="C384" s="74"/>
      <c r="D384" s="75" t="s">
        <v>202</v>
      </c>
      <c r="E384" s="75"/>
      <c r="F384" s="94"/>
      <c r="G384" s="74"/>
      <c r="H384" s="18">
        <v>10.773</v>
      </c>
      <c r="I384" s="76"/>
      <c r="J384" s="19"/>
      <c r="K384" s="76"/>
      <c r="L384" s="466"/>
      <c r="M384" s="77"/>
      <c r="N384" s="76"/>
      <c r="O384" s="76"/>
      <c r="P384" s="76"/>
    </row>
    <row r="385" spans="1:16" s="78" customFormat="1" ht="11.25" outlineLevel="3">
      <c r="A385" s="73"/>
      <c r="B385" s="74"/>
      <c r="C385" s="74"/>
      <c r="D385" s="75" t="s">
        <v>199</v>
      </c>
      <c r="E385" s="75"/>
      <c r="F385" s="94"/>
      <c r="G385" s="74"/>
      <c r="H385" s="18">
        <v>2.6420000000000003</v>
      </c>
      <c r="I385" s="76"/>
      <c r="J385" s="19"/>
      <c r="K385" s="76"/>
      <c r="L385" s="466"/>
      <c r="M385" s="77"/>
      <c r="N385" s="76"/>
      <c r="O385" s="76"/>
      <c r="P385" s="76"/>
    </row>
    <row r="386" spans="1:16" s="78" customFormat="1" ht="11.25" outlineLevel="3">
      <c r="A386" s="73"/>
      <c r="B386" s="74"/>
      <c r="C386" s="74"/>
      <c r="D386" s="75" t="s">
        <v>186</v>
      </c>
      <c r="E386" s="75"/>
      <c r="F386" s="94"/>
      <c r="G386" s="74"/>
      <c r="H386" s="18">
        <v>12.523500000000002</v>
      </c>
      <c r="I386" s="76"/>
      <c r="J386" s="19"/>
      <c r="K386" s="76"/>
      <c r="L386" s="466"/>
      <c r="M386" s="77"/>
      <c r="N386" s="76"/>
      <c r="O386" s="76"/>
      <c r="P386" s="76"/>
    </row>
    <row r="387" spans="1:16" s="78" customFormat="1" ht="11.25" outlineLevel="3">
      <c r="A387" s="73"/>
      <c r="B387" s="74"/>
      <c r="C387" s="74"/>
      <c r="D387" s="75" t="s">
        <v>0</v>
      </c>
      <c r="E387" s="75"/>
      <c r="F387" s="94"/>
      <c r="G387" s="74"/>
      <c r="H387" s="18">
        <v>25.9385</v>
      </c>
      <c r="I387" s="76"/>
      <c r="J387" s="19"/>
      <c r="K387" s="76"/>
      <c r="L387" s="466"/>
      <c r="M387" s="77"/>
      <c r="N387" s="76"/>
      <c r="O387" s="76"/>
      <c r="P387" s="76"/>
    </row>
    <row r="388" spans="1:16" s="78" customFormat="1" ht="11.25" outlineLevel="3">
      <c r="A388" s="73"/>
      <c r="B388" s="74"/>
      <c r="C388" s="74"/>
      <c r="D388" s="75" t="s">
        <v>1064</v>
      </c>
      <c r="E388" s="75"/>
      <c r="F388" s="94"/>
      <c r="G388" s="74"/>
      <c r="H388" s="18">
        <v>99.89</v>
      </c>
      <c r="I388" s="76"/>
      <c r="J388" s="19"/>
      <c r="K388" s="76"/>
      <c r="L388" s="466"/>
      <c r="M388" s="77"/>
      <c r="N388" s="76"/>
      <c r="O388" s="76"/>
      <c r="P388" s="76"/>
    </row>
    <row r="389" spans="1:24" s="72" customFormat="1" ht="24" outlineLevel="2">
      <c r="A389" s="69">
        <f>A378+1</f>
        <v>184</v>
      </c>
      <c r="B389" s="53" t="s">
        <v>89</v>
      </c>
      <c r="C389" s="53" t="s">
        <v>338</v>
      </c>
      <c r="D389" s="54" t="s">
        <v>892</v>
      </c>
      <c r="E389" s="54"/>
      <c r="F389" s="97"/>
      <c r="G389" s="55" t="s">
        <v>5</v>
      </c>
      <c r="H389" s="17">
        <v>219.837</v>
      </c>
      <c r="I389" s="51">
        <v>0</v>
      </c>
      <c r="J389" s="17">
        <f>H389*(1+I389/100)</f>
        <v>219.837</v>
      </c>
      <c r="K389" s="301"/>
      <c r="L389" s="465">
        <f>J389*K389</f>
        <v>0</v>
      </c>
      <c r="M389" s="70"/>
      <c r="N389" s="71">
        <f>J389*M389</f>
        <v>0</v>
      </c>
      <c r="O389" s="70"/>
      <c r="P389" s="71">
        <f>J389*O389</f>
        <v>0</v>
      </c>
      <c r="Q389" s="142"/>
      <c r="R389" s="142"/>
      <c r="S389" s="142"/>
      <c r="T389" s="142"/>
      <c r="U389" s="142"/>
      <c r="V389" s="142"/>
      <c r="W389" s="142"/>
      <c r="X389" s="142"/>
    </row>
    <row r="390" spans="1:16" s="78" customFormat="1" ht="11.25" outlineLevel="3">
      <c r="A390" s="73"/>
      <c r="B390" s="74"/>
      <c r="C390" s="74"/>
      <c r="D390" s="75" t="s">
        <v>63</v>
      </c>
      <c r="E390" s="75"/>
      <c r="F390" s="94"/>
      <c r="G390" s="74"/>
      <c r="H390" s="18">
        <v>0</v>
      </c>
      <c r="I390" s="76"/>
      <c r="J390" s="19"/>
      <c r="K390" s="76"/>
      <c r="L390" s="466"/>
      <c r="M390" s="77"/>
      <c r="N390" s="76"/>
      <c r="O390" s="76"/>
      <c r="P390" s="76"/>
    </row>
    <row r="391" spans="1:16" s="78" customFormat="1" ht="11.25" outlineLevel="3">
      <c r="A391" s="73"/>
      <c r="B391" s="74"/>
      <c r="C391" s="74"/>
      <c r="D391" s="75" t="s">
        <v>139</v>
      </c>
      <c r="E391" s="75"/>
      <c r="F391" s="94"/>
      <c r="G391" s="74"/>
      <c r="H391" s="18">
        <v>0</v>
      </c>
      <c r="I391" s="76"/>
      <c r="J391" s="19"/>
      <c r="K391" s="76"/>
      <c r="L391" s="466"/>
      <c r="M391" s="77"/>
      <c r="N391" s="76"/>
      <c r="O391" s="76"/>
      <c r="P391" s="76"/>
    </row>
    <row r="392" spans="1:16" s="78" customFormat="1" ht="11.25" outlineLevel="3">
      <c r="A392" s="73"/>
      <c r="B392" s="74"/>
      <c r="C392" s="74"/>
      <c r="D392" s="75" t="s">
        <v>93</v>
      </c>
      <c r="E392" s="75"/>
      <c r="F392" s="94"/>
      <c r="G392" s="74"/>
      <c r="H392" s="18">
        <v>0</v>
      </c>
      <c r="I392" s="76"/>
      <c r="J392" s="19"/>
      <c r="K392" s="76"/>
      <c r="L392" s="466"/>
      <c r="M392" s="77"/>
      <c r="N392" s="76"/>
      <c r="O392" s="76"/>
      <c r="P392" s="76"/>
    </row>
    <row r="393" spans="1:16" s="78" customFormat="1" ht="11.25" outlineLevel="3">
      <c r="A393" s="73"/>
      <c r="B393" s="74"/>
      <c r="C393" s="74"/>
      <c r="D393" s="75" t="s">
        <v>22</v>
      </c>
      <c r="E393" s="75"/>
      <c r="F393" s="94"/>
      <c r="G393" s="74"/>
      <c r="H393" s="18">
        <v>0</v>
      </c>
      <c r="I393" s="76"/>
      <c r="J393" s="19"/>
      <c r="K393" s="76"/>
      <c r="L393" s="466"/>
      <c r="M393" s="77"/>
      <c r="N393" s="76"/>
      <c r="O393" s="76"/>
      <c r="P393" s="76"/>
    </row>
    <row r="394" spans="1:16" s="78" customFormat="1" ht="11.25" outlineLevel="3">
      <c r="A394" s="73"/>
      <c r="B394" s="74"/>
      <c r="C394" s="74"/>
      <c r="D394" s="75" t="s">
        <v>183</v>
      </c>
      <c r="E394" s="75"/>
      <c r="F394" s="94"/>
      <c r="G394" s="74"/>
      <c r="H394" s="18">
        <v>5.796000000000002</v>
      </c>
      <c r="I394" s="76"/>
      <c r="J394" s="19"/>
      <c r="K394" s="76"/>
      <c r="L394" s="466"/>
      <c r="M394" s="77"/>
      <c r="N394" s="76"/>
      <c r="O394" s="76"/>
      <c r="P394" s="76"/>
    </row>
    <row r="395" spans="1:16" s="78" customFormat="1" ht="11.25" outlineLevel="3">
      <c r="A395" s="73"/>
      <c r="B395" s="74"/>
      <c r="C395" s="74"/>
      <c r="D395" s="75" t="s">
        <v>184</v>
      </c>
      <c r="E395" s="75"/>
      <c r="F395" s="94"/>
      <c r="G395" s="74"/>
      <c r="H395" s="18">
        <v>4.715000000000002</v>
      </c>
      <c r="I395" s="76"/>
      <c r="J395" s="19"/>
      <c r="K395" s="76"/>
      <c r="L395" s="466"/>
      <c r="M395" s="77"/>
      <c r="N395" s="76"/>
      <c r="O395" s="76"/>
      <c r="P395" s="76"/>
    </row>
    <row r="396" spans="1:16" s="78" customFormat="1" ht="11.25" outlineLevel="3">
      <c r="A396" s="73"/>
      <c r="B396" s="74"/>
      <c r="C396" s="74"/>
      <c r="D396" s="75" t="s">
        <v>185</v>
      </c>
      <c r="E396" s="75"/>
      <c r="F396" s="94"/>
      <c r="G396" s="74"/>
      <c r="H396" s="18">
        <v>3.818000000000001</v>
      </c>
      <c r="I396" s="76"/>
      <c r="J396" s="19"/>
      <c r="K396" s="76"/>
      <c r="L396" s="466"/>
      <c r="M396" s="77"/>
      <c r="N396" s="76"/>
      <c r="O396" s="76"/>
      <c r="P396" s="76"/>
    </row>
    <row r="397" spans="1:16" s="78" customFormat="1" ht="11.25" outlineLevel="3">
      <c r="A397" s="73"/>
      <c r="B397" s="74"/>
      <c r="C397" s="74"/>
      <c r="D397" s="75" t="s">
        <v>187</v>
      </c>
      <c r="E397" s="75"/>
      <c r="F397" s="94"/>
      <c r="G397" s="74"/>
      <c r="H397" s="18">
        <v>7.419000000000002</v>
      </c>
      <c r="I397" s="76"/>
      <c r="J397" s="19"/>
      <c r="K397" s="76"/>
      <c r="L397" s="466"/>
      <c r="M397" s="77"/>
      <c r="N397" s="76"/>
      <c r="O397" s="76"/>
      <c r="P397" s="76"/>
    </row>
    <row r="398" spans="1:16" s="78" customFormat="1" ht="11.25" outlineLevel="3">
      <c r="A398" s="73"/>
      <c r="B398" s="74"/>
      <c r="C398" s="74"/>
      <c r="D398" s="75" t="s">
        <v>25</v>
      </c>
      <c r="E398" s="75"/>
      <c r="F398" s="94"/>
      <c r="G398" s="74"/>
      <c r="H398" s="18">
        <v>0</v>
      </c>
      <c r="I398" s="76"/>
      <c r="J398" s="19"/>
      <c r="K398" s="76"/>
      <c r="L398" s="466"/>
      <c r="M398" s="77"/>
      <c r="N398" s="76"/>
      <c r="O398" s="76"/>
      <c r="P398" s="76"/>
    </row>
    <row r="399" spans="1:16" s="78" customFormat="1" ht="22.5" outlineLevel="3">
      <c r="A399" s="73"/>
      <c r="B399" s="74"/>
      <c r="C399" s="74"/>
      <c r="D399" s="75" t="s">
        <v>213</v>
      </c>
      <c r="E399" s="75"/>
      <c r="F399" s="94"/>
      <c r="G399" s="74"/>
      <c r="H399" s="18">
        <v>0</v>
      </c>
      <c r="I399" s="76"/>
      <c r="J399" s="19"/>
      <c r="K399" s="76"/>
      <c r="L399" s="466"/>
      <c r="M399" s="77"/>
      <c r="N399" s="76"/>
      <c r="O399" s="76"/>
      <c r="P399" s="76"/>
    </row>
    <row r="400" spans="1:16" s="78" customFormat="1" ht="22.5" outlineLevel="3">
      <c r="A400" s="73"/>
      <c r="B400" s="74"/>
      <c r="C400" s="74"/>
      <c r="D400" s="75" t="s">
        <v>212</v>
      </c>
      <c r="E400" s="75"/>
      <c r="F400" s="94"/>
      <c r="G400" s="74"/>
      <c r="H400" s="18">
        <v>0</v>
      </c>
      <c r="I400" s="76"/>
      <c r="J400" s="19"/>
      <c r="K400" s="76"/>
      <c r="L400" s="466"/>
      <c r="M400" s="77"/>
      <c r="N400" s="76"/>
      <c r="O400" s="76"/>
      <c r="P400" s="76"/>
    </row>
    <row r="401" spans="1:16" s="78" customFormat="1" ht="11.25" outlineLevel="3">
      <c r="A401" s="73"/>
      <c r="B401" s="74"/>
      <c r="C401" s="74"/>
      <c r="D401" s="75" t="s">
        <v>1066</v>
      </c>
      <c r="E401" s="75"/>
      <c r="F401" s="94"/>
      <c r="G401" s="74"/>
      <c r="H401" s="18">
        <v>13.248</v>
      </c>
      <c r="I401" s="76"/>
      <c r="J401" s="19"/>
      <c r="K401" s="76"/>
      <c r="L401" s="466"/>
      <c r="M401" s="77"/>
      <c r="N401" s="76"/>
      <c r="O401" s="76"/>
      <c r="P401" s="76"/>
    </row>
    <row r="402" spans="1:16" s="78" customFormat="1" ht="11.25" outlineLevel="3">
      <c r="A402" s="73"/>
      <c r="B402" s="74"/>
      <c r="C402" s="74"/>
      <c r="D402" s="75" t="s">
        <v>99</v>
      </c>
      <c r="E402" s="75"/>
      <c r="F402" s="94"/>
      <c r="G402" s="74"/>
      <c r="H402" s="18">
        <v>0</v>
      </c>
      <c r="I402" s="76"/>
      <c r="J402" s="19"/>
      <c r="K402" s="76"/>
      <c r="L402" s="466"/>
      <c r="M402" s="77"/>
      <c r="N402" s="76"/>
      <c r="O402" s="76"/>
      <c r="P402" s="76"/>
    </row>
    <row r="403" spans="1:16" s="78" customFormat="1" ht="11.25" outlineLevel="3">
      <c r="A403" s="73"/>
      <c r="B403" s="74"/>
      <c r="C403" s="74"/>
      <c r="D403" s="75" t="s">
        <v>22</v>
      </c>
      <c r="E403" s="75"/>
      <c r="F403" s="94"/>
      <c r="G403" s="74"/>
      <c r="H403" s="18">
        <v>0</v>
      </c>
      <c r="I403" s="76"/>
      <c r="J403" s="19"/>
      <c r="K403" s="76"/>
      <c r="L403" s="466"/>
      <c r="M403" s="77"/>
      <c r="N403" s="76"/>
      <c r="O403" s="76"/>
      <c r="P403" s="76"/>
    </row>
    <row r="404" spans="1:16" s="78" customFormat="1" ht="11.25" outlineLevel="3">
      <c r="A404" s="73"/>
      <c r="B404" s="74"/>
      <c r="C404" s="74"/>
      <c r="D404" s="75" t="s">
        <v>192</v>
      </c>
      <c r="E404" s="75"/>
      <c r="F404" s="94"/>
      <c r="G404" s="74"/>
      <c r="H404" s="18">
        <v>40.345000000000006</v>
      </c>
      <c r="I404" s="76"/>
      <c r="J404" s="19"/>
      <c r="K404" s="76"/>
      <c r="L404" s="466"/>
      <c r="M404" s="77"/>
      <c r="N404" s="76"/>
      <c r="O404" s="76"/>
      <c r="P404" s="76"/>
    </row>
    <row r="405" spans="1:16" s="78" customFormat="1" ht="11.25" outlineLevel="3">
      <c r="A405" s="73"/>
      <c r="B405" s="74"/>
      <c r="C405" s="74"/>
      <c r="D405" s="75" t="s">
        <v>182</v>
      </c>
      <c r="E405" s="75"/>
      <c r="F405" s="94"/>
      <c r="G405" s="74"/>
      <c r="H405" s="18">
        <v>15.936</v>
      </c>
      <c r="I405" s="76"/>
      <c r="J405" s="19"/>
      <c r="K405" s="76"/>
      <c r="L405" s="466"/>
      <c r="M405" s="77"/>
      <c r="N405" s="76"/>
      <c r="O405" s="76"/>
      <c r="P405" s="76"/>
    </row>
    <row r="406" spans="1:16" s="78" customFormat="1" ht="11.25" outlineLevel="3">
      <c r="A406" s="73"/>
      <c r="B406" s="74"/>
      <c r="C406" s="74"/>
      <c r="D406" s="75" t="s">
        <v>193</v>
      </c>
      <c r="E406" s="75"/>
      <c r="F406" s="94"/>
      <c r="G406" s="74"/>
      <c r="H406" s="18">
        <v>0</v>
      </c>
      <c r="I406" s="76"/>
      <c r="J406" s="19"/>
      <c r="K406" s="76"/>
      <c r="L406" s="466"/>
      <c r="M406" s="77"/>
      <c r="N406" s="76"/>
      <c r="O406" s="76"/>
      <c r="P406" s="76"/>
    </row>
    <row r="407" spans="1:16" s="78" customFormat="1" ht="11.25" outlineLevel="3">
      <c r="A407" s="73"/>
      <c r="B407" s="74"/>
      <c r="C407" s="74"/>
      <c r="D407" s="75" t="s">
        <v>159</v>
      </c>
      <c r="E407" s="75"/>
      <c r="F407" s="94"/>
      <c r="G407" s="74"/>
      <c r="H407" s="18">
        <v>89.24</v>
      </c>
      <c r="I407" s="76"/>
      <c r="J407" s="19"/>
      <c r="K407" s="76"/>
      <c r="L407" s="466"/>
      <c r="M407" s="77"/>
      <c r="N407" s="76"/>
      <c r="O407" s="76"/>
      <c r="P407" s="76"/>
    </row>
    <row r="408" spans="1:16" s="78" customFormat="1" ht="11.25" outlineLevel="3">
      <c r="A408" s="73"/>
      <c r="B408" s="74"/>
      <c r="C408" s="74"/>
      <c r="D408" s="75" t="s">
        <v>0</v>
      </c>
      <c r="E408" s="75"/>
      <c r="F408" s="94"/>
      <c r="G408" s="74"/>
      <c r="H408" s="18">
        <v>180.517</v>
      </c>
      <c r="I408" s="76"/>
      <c r="J408" s="19"/>
      <c r="K408" s="76"/>
      <c r="L408" s="466"/>
      <c r="M408" s="77"/>
      <c r="N408" s="76"/>
      <c r="O408" s="76"/>
      <c r="P408" s="76"/>
    </row>
    <row r="409" spans="1:16" s="78" customFormat="1" ht="11.25" outlineLevel="3">
      <c r="A409" s="73"/>
      <c r="B409" s="74"/>
      <c r="C409" s="74"/>
      <c r="D409" s="75" t="s">
        <v>21</v>
      </c>
      <c r="E409" s="75"/>
      <c r="F409" s="94"/>
      <c r="G409" s="74"/>
      <c r="H409" s="18">
        <v>0</v>
      </c>
      <c r="I409" s="76"/>
      <c r="J409" s="19"/>
      <c r="K409" s="76"/>
      <c r="L409" s="466"/>
      <c r="M409" s="77"/>
      <c r="N409" s="76"/>
      <c r="O409" s="76"/>
      <c r="P409" s="76"/>
    </row>
    <row r="410" spans="1:16" s="78" customFormat="1" ht="11.25" outlineLevel="3">
      <c r="A410" s="73"/>
      <c r="B410" s="74"/>
      <c r="C410" s="74"/>
      <c r="D410" s="75" t="s">
        <v>136</v>
      </c>
      <c r="E410" s="75"/>
      <c r="F410" s="94"/>
      <c r="G410" s="74"/>
      <c r="H410" s="18">
        <v>11.2</v>
      </c>
      <c r="I410" s="76"/>
      <c r="J410" s="19"/>
      <c r="K410" s="76"/>
      <c r="L410" s="466"/>
      <c r="M410" s="77"/>
      <c r="N410" s="76"/>
      <c r="O410" s="76"/>
      <c r="P410" s="76"/>
    </row>
    <row r="411" spans="1:16" s="78" customFormat="1" ht="11.25" outlineLevel="3">
      <c r="A411" s="73"/>
      <c r="B411" s="74"/>
      <c r="C411" s="74"/>
      <c r="D411" s="75" t="s">
        <v>128</v>
      </c>
      <c r="E411" s="75"/>
      <c r="F411" s="94"/>
      <c r="G411" s="74"/>
      <c r="H411" s="18">
        <v>2</v>
      </c>
      <c r="I411" s="76"/>
      <c r="J411" s="19"/>
      <c r="K411" s="76"/>
      <c r="L411" s="466"/>
      <c r="M411" s="77"/>
      <c r="N411" s="76"/>
      <c r="O411" s="76"/>
      <c r="P411" s="76"/>
    </row>
    <row r="412" spans="1:16" s="78" customFormat="1" ht="11.25" outlineLevel="3">
      <c r="A412" s="73"/>
      <c r="B412" s="74"/>
      <c r="C412" s="74"/>
      <c r="D412" s="75" t="s">
        <v>0</v>
      </c>
      <c r="E412" s="75"/>
      <c r="F412" s="94"/>
      <c r="G412" s="74"/>
      <c r="H412" s="18">
        <v>13.2</v>
      </c>
      <c r="I412" s="76"/>
      <c r="J412" s="19"/>
      <c r="K412" s="76"/>
      <c r="L412" s="466"/>
      <c r="M412" s="77"/>
      <c r="N412" s="76"/>
      <c r="O412" s="76"/>
      <c r="P412" s="76"/>
    </row>
    <row r="413" spans="1:16" s="78" customFormat="1" ht="11.25" outlineLevel="3">
      <c r="A413" s="73"/>
      <c r="B413" s="74"/>
      <c r="C413" s="74"/>
      <c r="D413" s="75" t="s">
        <v>1067</v>
      </c>
      <c r="E413" s="75"/>
      <c r="F413" s="94"/>
      <c r="G413" s="74"/>
      <c r="H413" s="18">
        <f>(1.6+2.1)*(3.1-0.5)</f>
        <v>9.620000000000001</v>
      </c>
      <c r="I413" s="76"/>
      <c r="J413" s="19"/>
      <c r="K413" s="76"/>
      <c r="L413" s="466"/>
      <c r="M413" s="77"/>
      <c r="N413" s="76"/>
      <c r="O413" s="76"/>
      <c r="P413" s="76"/>
    </row>
    <row r="414" spans="1:16" s="78" customFormat="1" ht="11.25" outlineLevel="3">
      <c r="A414" s="73"/>
      <c r="B414" s="74"/>
      <c r="C414" s="74"/>
      <c r="D414" s="75" t="s">
        <v>1068</v>
      </c>
      <c r="E414" s="75"/>
      <c r="F414" s="94"/>
      <c r="G414" s="74"/>
      <c r="H414" s="18">
        <f>(2.45+5.8)*(3.5-1.5)</f>
        <v>16.5</v>
      </c>
      <c r="I414" s="76"/>
      <c r="J414" s="19"/>
      <c r="K414" s="76"/>
      <c r="L414" s="466"/>
      <c r="M414" s="77"/>
      <c r="N414" s="76"/>
      <c r="O414" s="76"/>
      <c r="P414" s="76"/>
    </row>
    <row r="415" spans="1:24" s="72" customFormat="1" ht="36" outlineLevel="2">
      <c r="A415" s="69">
        <f>A389+1</f>
        <v>185</v>
      </c>
      <c r="B415" s="53" t="s">
        <v>90</v>
      </c>
      <c r="C415" s="53" t="s">
        <v>707</v>
      </c>
      <c r="D415" s="54" t="s">
        <v>710</v>
      </c>
      <c r="E415" s="54"/>
      <c r="F415" s="97"/>
      <c r="G415" s="55" t="s">
        <v>5</v>
      </c>
      <c r="H415" s="17">
        <v>10.128</v>
      </c>
      <c r="I415" s="51">
        <v>0</v>
      </c>
      <c r="J415" s="17">
        <f>H415*(1+I415/100)</f>
        <v>10.128</v>
      </c>
      <c r="K415" s="301"/>
      <c r="L415" s="465">
        <f>J415*K415</f>
        <v>0</v>
      </c>
      <c r="M415" s="70"/>
      <c r="N415" s="71">
        <f>J415*M415</f>
        <v>0</v>
      </c>
      <c r="O415" s="70"/>
      <c r="P415" s="71">
        <f>J415*O415</f>
        <v>0</v>
      </c>
      <c r="Q415" s="142"/>
      <c r="R415" s="142"/>
      <c r="S415" s="142"/>
      <c r="T415" s="142"/>
      <c r="U415" s="142"/>
      <c r="V415" s="142"/>
      <c r="W415" s="142"/>
      <c r="X415" s="142"/>
    </row>
    <row r="416" spans="1:16" s="78" customFormat="1" ht="22.5" outlineLevel="3">
      <c r="A416" s="73"/>
      <c r="B416" s="74"/>
      <c r="C416" s="74"/>
      <c r="D416" s="75" t="s">
        <v>1069</v>
      </c>
      <c r="E416" s="75"/>
      <c r="F416" s="94"/>
      <c r="G416" s="74"/>
      <c r="H416" s="18">
        <f>(4.8)*(3.55-1.44)</f>
        <v>10.127999999999998</v>
      </c>
      <c r="I416" s="76"/>
      <c r="J416" s="19"/>
      <c r="K416" s="76"/>
      <c r="L416" s="466"/>
      <c r="M416" s="77"/>
      <c r="N416" s="76"/>
      <c r="O416" s="76"/>
      <c r="P416" s="76"/>
    </row>
    <row r="417" spans="1:24" s="72" customFormat="1" ht="15" outlineLevel="2">
      <c r="A417" s="69">
        <f>A415+1</f>
        <v>186</v>
      </c>
      <c r="B417" s="53" t="s">
        <v>709</v>
      </c>
      <c r="C417" s="53" t="s">
        <v>708</v>
      </c>
      <c r="D417" s="54" t="s">
        <v>893</v>
      </c>
      <c r="E417" s="54"/>
      <c r="F417" s="97"/>
      <c r="G417" s="55" t="s">
        <v>5</v>
      </c>
      <c r="H417" s="17">
        <v>8.33</v>
      </c>
      <c r="I417" s="51">
        <v>0</v>
      </c>
      <c r="J417" s="17">
        <f>H417*(1+I417/100)</f>
        <v>8.33</v>
      </c>
      <c r="K417" s="301"/>
      <c r="L417" s="465">
        <f>J417*K417</f>
        <v>0</v>
      </c>
      <c r="M417" s="70"/>
      <c r="N417" s="71">
        <f>J417*M417</f>
        <v>0</v>
      </c>
      <c r="O417" s="70"/>
      <c r="P417" s="71">
        <f>J417*O417</f>
        <v>0</v>
      </c>
      <c r="Q417" s="142"/>
      <c r="R417" s="142"/>
      <c r="S417" s="142"/>
      <c r="T417" s="142"/>
      <c r="U417" s="142"/>
      <c r="V417" s="142"/>
      <c r="W417" s="142"/>
      <c r="X417" s="142"/>
    </row>
    <row r="418" spans="1:16" s="78" customFormat="1" ht="11.25" outlineLevel="3">
      <c r="A418" s="73"/>
      <c r="B418" s="74"/>
      <c r="C418" s="74"/>
      <c r="D418" s="75" t="s">
        <v>141</v>
      </c>
      <c r="E418" s="75"/>
      <c r="F418" s="94"/>
      <c r="G418" s="74"/>
      <c r="H418" s="18">
        <v>2.84</v>
      </c>
      <c r="I418" s="76"/>
      <c r="J418" s="19"/>
      <c r="K418" s="76"/>
      <c r="L418" s="466"/>
      <c r="M418" s="77"/>
      <c r="N418" s="76"/>
      <c r="O418" s="76"/>
      <c r="P418" s="76"/>
    </row>
    <row r="419" spans="1:16" s="78" customFormat="1" ht="11.25" outlineLevel="3">
      <c r="A419" s="73"/>
      <c r="B419" s="74"/>
      <c r="C419" s="74"/>
      <c r="D419" s="75" t="s">
        <v>130</v>
      </c>
      <c r="E419" s="75"/>
      <c r="F419" s="94"/>
      <c r="G419" s="74"/>
      <c r="H419" s="18">
        <v>5.49</v>
      </c>
      <c r="I419" s="76"/>
      <c r="J419" s="19"/>
      <c r="K419" s="76"/>
      <c r="L419" s="466"/>
      <c r="M419" s="77"/>
      <c r="N419" s="76"/>
      <c r="O419" s="76"/>
      <c r="P419" s="76"/>
    </row>
    <row r="420" spans="1:24" s="72" customFormat="1" ht="15" outlineLevel="2">
      <c r="A420" s="69">
        <f>A417+1</f>
        <v>187</v>
      </c>
      <c r="B420" s="53" t="s">
        <v>458</v>
      </c>
      <c r="C420" s="53"/>
      <c r="D420" s="54" t="s">
        <v>456</v>
      </c>
      <c r="E420" s="54"/>
      <c r="F420" s="97"/>
      <c r="G420" s="55" t="s">
        <v>5</v>
      </c>
      <c r="H420" s="17">
        <v>224.496</v>
      </c>
      <c r="I420" s="51">
        <v>0</v>
      </c>
      <c r="J420" s="17">
        <f>H420*(1+I420/100)</f>
        <v>224.496</v>
      </c>
      <c r="K420" s="301"/>
      <c r="L420" s="465">
        <f>J420*K420</f>
        <v>0</v>
      </c>
      <c r="M420" s="70"/>
      <c r="N420" s="71">
        <f>J420*M420</f>
        <v>0</v>
      </c>
      <c r="O420" s="70"/>
      <c r="P420" s="71">
        <f>J420*O420</f>
        <v>0</v>
      </c>
      <c r="Q420" s="142"/>
      <c r="R420" s="142"/>
      <c r="S420" s="142"/>
      <c r="T420" s="142"/>
      <c r="U420" s="142"/>
      <c r="V420" s="142"/>
      <c r="W420" s="142"/>
      <c r="X420" s="142"/>
    </row>
    <row r="421" spans="1:16" s="78" customFormat="1" ht="11.25" outlineLevel="3">
      <c r="A421" s="73"/>
      <c r="B421" s="74"/>
      <c r="C421" s="74"/>
      <c r="D421" s="75" t="s">
        <v>142</v>
      </c>
      <c r="E421" s="75"/>
      <c r="F421" s="94"/>
      <c r="G421" s="74"/>
      <c r="H421" s="18">
        <v>0</v>
      </c>
      <c r="I421" s="76"/>
      <c r="J421" s="19"/>
      <c r="K421" s="76"/>
      <c r="L421" s="466"/>
      <c r="M421" s="77"/>
      <c r="N421" s="76"/>
      <c r="O421" s="76"/>
      <c r="P421" s="76"/>
    </row>
    <row r="422" spans="1:16" s="78" customFormat="1" ht="11.25" outlineLevel="3">
      <c r="A422" s="73"/>
      <c r="B422" s="74"/>
      <c r="C422" s="74"/>
      <c r="D422" s="75" t="s">
        <v>126</v>
      </c>
      <c r="E422" s="75"/>
      <c r="F422" s="94"/>
      <c r="G422" s="74"/>
      <c r="H422" s="18">
        <v>5.3</v>
      </c>
      <c r="I422" s="76"/>
      <c r="J422" s="19"/>
      <c r="K422" s="76"/>
      <c r="L422" s="466"/>
      <c r="M422" s="77"/>
      <c r="N422" s="76"/>
      <c r="O422" s="76"/>
      <c r="P422" s="76"/>
    </row>
    <row r="423" spans="1:16" s="78" customFormat="1" ht="11.25" outlineLevel="3">
      <c r="A423" s="73"/>
      <c r="B423" s="74"/>
      <c r="C423" s="74"/>
      <c r="D423" s="75" t="s">
        <v>133</v>
      </c>
      <c r="E423" s="75"/>
      <c r="F423" s="94"/>
      <c r="G423" s="74"/>
      <c r="H423" s="18">
        <v>26.5</v>
      </c>
      <c r="I423" s="76"/>
      <c r="J423" s="19"/>
      <c r="K423" s="76"/>
      <c r="L423" s="466"/>
      <c r="M423" s="77"/>
      <c r="N423" s="76"/>
      <c r="O423" s="76"/>
      <c r="P423" s="76"/>
    </row>
    <row r="424" spans="1:16" s="78" customFormat="1" ht="11.25" outlineLevel="3">
      <c r="A424" s="73"/>
      <c r="B424" s="74"/>
      <c r="C424" s="74"/>
      <c r="D424" s="75" t="s">
        <v>134</v>
      </c>
      <c r="E424" s="75"/>
      <c r="F424" s="94"/>
      <c r="G424" s="74"/>
      <c r="H424" s="18">
        <v>70.1</v>
      </c>
      <c r="I424" s="76"/>
      <c r="J424" s="19"/>
      <c r="K424" s="76"/>
      <c r="L424" s="466"/>
      <c r="M424" s="77"/>
      <c r="N424" s="76"/>
      <c r="O424" s="76"/>
      <c r="P424" s="76"/>
    </row>
    <row r="425" spans="1:16" s="78" customFormat="1" ht="11.25" outlineLevel="3">
      <c r="A425" s="73"/>
      <c r="B425" s="74"/>
      <c r="C425" s="74"/>
      <c r="D425" s="75" t="s">
        <v>135</v>
      </c>
      <c r="E425" s="75"/>
      <c r="F425" s="94"/>
      <c r="G425" s="74"/>
      <c r="H425" s="18">
        <v>17.9</v>
      </c>
      <c r="I425" s="76"/>
      <c r="J425" s="19"/>
      <c r="K425" s="76"/>
      <c r="L425" s="466"/>
      <c r="M425" s="77"/>
      <c r="N425" s="76"/>
      <c r="O425" s="76"/>
      <c r="P425" s="76"/>
    </row>
    <row r="426" spans="1:16" s="78" customFormat="1" ht="11.25" outlineLevel="3">
      <c r="A426" s="73"/>
      <c r="B426" s="74"/>
      <c r="C426" s="74"/>
      <c r="D426" s="75" t="s">
        <v>175</v>
      </c>
      <c r="E426" s="75"/>
      <c r="F426" s="94"/>
      <c r="G426" s="74"/>
      <c r="H426" s="18">
        <v>5</v>
      </c>
      <c r="I426" s="76"/>
      <c r="J426" s="19"/>
      <c r="K426" s="76"/>
      <c r="L426" s="466"/>
      <c r="M426" s="77"/>
      <c r="N426" s="76"/>
      <c r="O426" s="76"/>
      <c r="P426" s="76"/>
    </row>
    <row r="427" spans="1:16" s="78" customFormat="1" ht="11.25" outlineLevel="3">
      <c r="A427" s="73"/>
      <c r="B427" s="74"/>
      <c r="C427" s="74"/>
      <c r="D427" s="75" t="s">
        <v>92</v>
      </c>
      <c r="E427" s="75"/>
      <c r="F427" s="94"/>
      <c r="G427" s="74"/>
      <c r="H427" s="18">
        <v>58.7</v>
      </c>
      <c r="I427" s="76"/>
      <c r="J427" s="19"/>
      <c r="K427" s="76"/>
      <c r="L427" s="466"/>
      <c r="M427" s="77"/>
      <c r="N427" s="76"/>
      <c r="O427" s="76"/>
      <c r="P427" s="76"/>
    </row>
    <row r="428" spans="1:16" s="78" customFormat="1" ht="11.25" outlineLevel="3">
      <c r="A428" s="73"/>
      <c r="B428" s="74"/>
      <c r="C428" s="74"/>
      <c r="D428" s="75" t="s">
        <v>0</v>
      </c>
      <c r="E428" s="75"/>
      <c r="F428" s="94"/>
      <c r="G428" s="74"/>
      <c r="H428" s="18">
        <v>183.5</v>
      </c>
      <c r="I428" s="76"/>
      <c r="J428" s="19"/>
      <c r="K428" s="76"/>
      <c r="L428" s="466"/>
      <c r="M428" s="77"/>
      <c r="N428" s="76"/>
      <c r="O428" s="76"/>
      <c r="P428" s="76"/>
    </row>
    <row r="429" spans="1:16" s="78" customFormat="1" ht="11.25" outlineLevel="3">
      <c r="A429" s="73"/>
      <c r="B429" s="74"/>
      <c r="C429" s="74"/>
      <c r="D429" s="75" t="s">
        <v>148</v>
      </c>
      <c r="E429" s="75"/>
      <c r="F429" s="94"/>
      <c r="G429" s="74"/>
      <c r="H429" s="18">
        <v>0</v>
      </c>
      <c r="I429" s="76"/>
      <c r="J429" s="19"/>
      <c r="K429" s="76"/>
      <c r="L429" s="466"/>
      <c r="M429" s="77"/>
      <c r="N429" s="76"/>
      <c r="O429" s="76"/>
      <c r="P429" s="76"/>
    </row>
    <row r="430" spans="1:16" s="78" customFormat="1" ht="11.25" outlineLevel="3">
      <c r="A430" s="73"/>
      <c r="B430" s="74"/>
      <c r="C430" s="74"/>
      <c r="D430" s="75" t="s">
        <v>22</v>
      </c>
      <c r="E430" s="75"/>
      <c r="F430" s="94"/>
      <c r="G430" s="74"/>
      <c r="H430" s="18">
        <v>0</v>
      </c>
      <c r="I430" s="76"/>
      <c r="J430" s="19"/>
      <c r="K430" s="76"/>
      <c r="L430" s="466"/>
      <c r="M430" s="77"/>
      <c r="N430" s="76"/>
      <c r="O430" s="76"/>
      <c r="P430" s="76"/>
    </row>
    <row r="431" spans="1:16" s="78" customFormat="1" ht="11.25" outlineLevel="3">
      <c r="A431" s="73"/>
      <c r="B431" s="74"/>
      <c r="C431" s="74"/>
      <c r="D431" s="75" t="s">
        <v>172</v>
      </c>
      <c r="E431" s="75"/>
      <c r="F431" s="94"/>
      <c r="G431" s="74"/>
      <c r="H431" s="18">
        <v>1.1960000000000004</v>
      </c>
      <c r="I431" s="76"/>
      <c r="J431" s="19"/>
      <c r="K431" s="76"/>
      <c r="L431" s="466"/>
      <c r="M431" s="77"/>
      <c r="N431" s="76"/>
      <c r="O431" s="76"/>
      <c r="P431" s="76"/>
    </row>
    <row r="432" spans="1:16" s="78" customFormat="1" ht="11.25" outlineLevel="3">
      <c r="A432" s="73"/>
      <c r="B432" s="74"/>
      <c r="C432" s="74"/>
      <c r="D432" s="75" t="s">
        <v>173</v>
      </c>
      <c r="E432" s="75"/>
      <c r="F432" s="94"/>
      <c r="G432" s="74"/>
      <c r="H432" s="18">
        <v>1.0350000000000004</v>
      </c>
      <c r="I432" s="76"/>
      <c r="J432" s="19"/>
      <c r="K432" s="76"/>
      <c r="L432" s="466"/>
      <c r="M432" s="77"/>
      <c r="N432" s="76"/>
      <c r="O432" s="76"/>
      <c r="P432" s="76"/>
    </row>
    <row r="433" spans="1:16" s="78" customFormat="1" ht="11.25" outlineLevel="3">
      <c r="A433" s="73"/>
      <c r="B433" s="74"/>
      <c r="C433" s="74"/>
      <c r="D433" s="75" t="s">
        <v>174</v>
      </c>
      <c r="E433" s="75"/>
      <c r="F433" s="94"/>
      <c r="G433" s="74"/>
      <c r="H433" s="18">
        <v>1.6100000000000003</v>
      </c>
      <c r="I433" s="76"/>
      <c r="J433" s="19"/>
      <c r="K433" s="76"/>
      <c r="L433" s="466"/>
      <c r="M433" s="77"/>
      <c r="N433" s="76"/>
      <c r="O433" s="76"/>
      <c r="P433" s="76"/>
    </row>
    <row r="434" spans="1:16" s="78" customFormat="1" ht="11.25" outlineLevel="3">
      <c r="A434" s="73"/>
      <c r="B434" s="74"/>
      <c r="C434" s="74"/>
      <c r="D434" s="75" t="s">
        <v>25</v>
      </c>
      <c r="E434" s="75"/>
      <c r="F434" s="94"/>
      <c r="G434" s="74"/>
      <c r="H434" s="18">
        <v>0</v>
      </c>
      <c r="I434" s="76"/>
      <c r="J434" s="19"/>
      <c r="K434" s="76"/>
      <c r="L434" s="466"/>
      <c r="M434" s="77"/>
      <c r="N434" s="76"/>
      <c r="O434" s="76"/>
      <c r="P434" s="76"/>
    </row>
    <row r="435" spans="1:16" s="78" customFormat="1" ht="22.5" outlineLevel="3">
      <c r="A435" s="73"/>
      <c r="B435" s="74"/>
      <c r="C435" s="74"/>
      <c r="D435" s="75" t="s">
        <v>194</v>
      </c>
      <c r="E435" s="75"/>
      <c r="F435" s="94"/>
      <c r="G435" s="74"/>
      <c r="H435" s="18">
        <v>21.810000000000013</v>
      </c>
      <c r="I435" s="76"/>
      <c r="J435" s="19"/>
      <c r="K435" s="76"/>
      <c r="L435" s="466"/>
      <c r="M435" s="77"/>
      <c r="N435" s="76"/>
      <c r="O435" s="76"/>
      <c r="P435" s="76"/>
    </row>
    <row r="436" spans="1:16" s="78" customFormat="1" ht="11.25" outlineLevel="3">
      <c r="A436" s="73"/>
      <c r="B436" s="74"/>
      <c r="C436" s="74"/>
      <c r="D436" s="75" t="s">
        <v>0</v>
      </c>
      <c r="E436" s="75"/>
      <c r="F436" s="94"/>
      <c r="G436" s="74"/>
      <c r="H436" s="18">
        <v>25.651000000000014</v>
      </c>
      <c r="I436" s="76"/>
      <c r="J436" s="19"/>
      <c r="K436" s="76"/>
      <c r="L436" s="466"/>
      <c r="M436" s="77"/>
      <c r="N436" s="76"/>
      <c r="O436" s="76"/>
      <c r="P436" s="76"/>
    </row>
    <row r="437" spans="1:16" s="78" customFormat="1" ht="11.25" outlineLevel="3">
      <c r="A437" s="73"/>
      <c r="B437" s="74"/>
      <c r="C437" s="74"/>
      <c r="D437" s="75" t="s">
        <v>206</v>
      </c>
      <c r="E437" s="75"/>
      <c r="F437" s="94"/>
      <c r="G437" s="74"/>
      <c r="H437" s="18">
        <v>0</v>
      </c>
      <c r="I437" s="76"/>
      <c r="J437" s="19"/>
      <c r="K437" s="76"/>
      <c r="L437" s="466"/>
      <c r="M437" s="77"/>
      <c r="N437" s="76"/>
      <c r="O437" s="76"/>
      <c r="P437" s="76"/>
    </row>
    <row r="438" spans="1:16" s="78" customFormat="1" ht="11.25" outlineLevel="3">
      <c r="A438" s="73"/>
      <c r="B438" s="74"/>
      <c r="C438" s="74"/>
      <c r="D438" s="75" t="s">
        <v>151</v>
      </c>
      <c r="E438" s="75"/>
      <c r="F438" s="94"/>
      <c r="G438" s="74"/>
      <c r="H438" s="18">
        <v>15.345000000000006</v>
      </c>
      <c r="I438" s="76"/>
      <c r="J438" s="19"/>
      <c r="K438" s="76"/>
      <c r="L438" s="466"/>
      <c r="M438" s="77"/>
      <c r="N438" s="76"/>
      <c r="O438" s="76"/>
      <c r="P438" s="76"/>
    </row>
    <row r="439" spans="1:16" s="78" customFormat="1" ht="11.25" outlineLevel="3">
      <c r="A439" s="73"/>
      <c r="B439" s="74"/>
      <c r="C439" s="74"/>
      <c r="D439" s="75" t="s">
        <v>0</v>
      </c>
      <c r="E439" s="75"/>
      <c r="F439" s="94"/>
      <c r="G439" s="74"/>
      <c r="H439" s="18">
        <v>15.345000000000006</v>
      </c>
      <c r="I439" s="76"/>
      <c r="J439" s="19"/>
      <c r="K439" s="76"/>
      <c r="L439" s="466"/>
      <c r="M439" s="77"/>
      <c r="N439" s="76"/>
      <c r="O439" s="76"/>
      <c r="P439" s="76"/>
    </row>
    <row r="440" spans="1:24" s="85" customFormat="1" ht="12.75" customHeight="1" outlineLevel="2">
      <c r="A440" s="79"/>
      <c r="B440" s="80"/>
      <c r="C440" s="80"/>
      <c r="D440" s="81"/>
      <c r="E440" s="81"/>
      <c r="F440" s="81"/>
      <c r="G440" s="80"/>
      <c r="H440" s="27"/>
      <c r="I440" s="82"/>
      <c r="J440" s="27"/>
      <c r="K440" s="82"/>
      <c r="L440" s="467"/>
      <c r="M440" s="84"/>
      <c r="N440" s="82"/>
      <c r="O440" s="82"/>
      <c r="P440" s="82"/>
      <c r="Q440" s="143"/>
      <c r="R440" s="143"/>
      <c r="S440" s="143"/>
      <c r="T440" s="143"/>
      <c r="U440" s="143"/>
      <c r="V440" s="143"/>
      <c r="W440" s="143"/>
      <c r="X440" s="143"/>
    </row>
    <row r="441" spans="1:24" s="68" customFormat="1" ht="16.5" customHeight="1" outlineLevel="1">
      <c r="A441" s="62"/>
      <c r="B441" s="63"/>
      <c r="C441" s="63"/>
      <c r="D441" s="63" t="s">
        <v>459</v>
      </c>
      <c r="E441" s="63"/>
      <c r="F441" s="91"/>
      <c r="G441" s="64"/>
      <c r="H441" s="16"/>
      <c r="I441" s="65"/>
      <c r="J441" s="16"/>
      <c r="K441" s="65"/>
      <c r="L441" s="464">
        <f>SUBTOTAL(9,L443:L448)</f>
        <v>0</v>
      </c>
      <c r="M441" s="66"/>
      <c r="N441" s="67">
        <f>SUBTOTAL(9,N443:N448)</f>
        <v>0</v>
      </c>
      <c r="O441" s="65"/>
      <c r="P441" s="67">
        <f>SUBTOTAL(9,P443:P448)</f>
        <v>0</v>
      </c>
      <c r="Q441" s="141"/>
      <c r="R441" s="141"/>
      <c r="S441" s="141"/>
      <c r="T441" s="141"/>
      <c r="U441" s="141"/>
      <c r="V441" s="141"/>
      <c r="W441" s="141"/>
      <c r="X441" s="141"/>
    </row>
    <row r="442" spans="1:24" s="52" customFormat="1" ht="12" customHeight="1" outlineLevel="2">
      <c r="A442" s="34"/>
      <c r="B442" s="35"/>
      <c r="C442" s="35"/>
      <c r="D442" s="36" t="s">
        <v>225</v>
      </c>
      <c r="E442" s="36"/>
      <c r="F442" s="92"/>
      <c r="G442" s="37"/>
      <c r="H442" s="37"/>
      <c r="I442" s="37"/>
      <c r="J442" s="38"/>
      <c r="K442" s="39"/>
      <c r="L442" s="471"/>
      <c r="Q442" s="144"/>
      <c r="R442" s="144"/>
      <c r="S442" s="144"/>
      <c r="T442" s="144"/>
      <c r="U442" s="144"/>
      <c r="V442" s="144"/>
      <c r="W442" s="144"/>
      <c r="X442" s="144"/>
    </row>
    <row r="443" spans="1:24" s="40" customFormat="1" ht="48" outlineLevel="2">
      <c r="A443" s="308">
        <f>A420+1</f>
        <v>188</v>
      </c>
      <c r="B443" s="42" t="s">
        <v>448</v>
      </c>
      <c r="C443" s="42"/>
      <c r="D443" s="43" t="s">
        <v>447</v>
      </c>
      <c r="E443" s="43"/>
      <c r="F443" s="95"/>
      <c r="G443" s="44" t="s">
        <v>9</v>
      </c>
      <c r="H443" s="17">
        <v>12</v>
      </c>
      <c r="I443" s="44"/>
      <c r="J443" s="17">
        <f aca="true" t="shared" si="86" ref="J443:J447">H443*(1+I443/100)</f>
        <v>12</v>
      </c>
      <c r="K443" s="303"/>
      <c r="L443" s="469">
        <f aca="true" t="shared" si="87" ref="L443:L446">J443*K443</f>
        <v>0</v>
      </c>
      <c r="M443" s="70"/>
      <c r="N443" s="71">
        <f aca="true" t="shared" si="88" ref="N443:N447">J443*M443</f>
        <v>0</v>
      </c>
      <c r="O443" s="70"/>
      <c r="P443" s="71">
        <f aca="true" t="shared" si="89" ref="P443:P447">J443*O443</f>
        <v>0</v>
      </c>
      <c r="Q443" s="140"/>
      <c r="R443" s="140"/>
      <c r="S443" s="140"/>
      <c r="T443" s="140"/>
      <c r="U443" s="140"/>
      <c r="V443" s="140"/>
      <c r="W443" s="140"/>
      <c r="X443" s="140"/>
    </row>
    <row r="444" spans="1:24" s="40" customFormat="1" ht="48" outlineLevel="2">
      <c r="A444" s="384">
        <f>A443+1</f>
        <v>189</v>
      </c>
      <c r="B444" s="385" t="s">
        <v>1087</v>
      </c>
      <c r="C444" s="385"/>
      <c r="D444" s="386" t="s">
        <v>1088</v>
      </c>
      <c r="E444" s="386"/>
      <c r="F444" s="95"/>
      <c r="G444" s="387" t="s">
        <v>9</v>
      </c>
      <c r="H444" s="17">
        <v>6</v>
      </c>
      <c r="I444" s="387"/>
      <c r="J444" s="17">
        <f aca="true" t="shared" si="90" ref="J444:J445">H444*(1+I444/100)</f>
        <v>6</v>
      </c>
      <c r="K444" s="303"/>
      <c r="L444" s="469">
        <f aca="true" t="shared" si="91" ref="L444:L445">J444*K444</f>
        <v>0</v>
      </c>
      <c r="M444" s="70"/>
      <c r="N444" s="71">
        <f aca="true" t="shared" si="92" ref="N444:N445">J444*M444</f>
        <v>0</v>
      </c>
      <c r="O444" s="70"/>
      <c r="P444" s="71">
        <f aca="true" t="shared" si="93" ref="P444:P445">J444*O444</f>
        <v>0</v>
      </c>
      <c r="Q444" s="140"/>
      <c r="R444" s="140"/>
      <c r="S444" s="140"/>
      <c r="T444" s="140"/>
      <c r="U444" s="140"/>
      <c r="V444" s="140"/>
      <c r="W444" s="140"/>
      <c r="X444" s="140"/>
    </row>
    <row r="445" spans="1:24" s="40" customFormat="1" ht="36" outlineLevel="2">
      <c r="A445" s="384">
        <f>A444+1</f>
        <v>190</v>
      </c>
      <c r="B445" s="385" t="s">
        <v>1089</v>
      </c>
      <c r="C445" s="385"/>
      <c r="D445" s="386" t="s">
        <v>1090</v>
      </c>
      <c r="E445" s="386"/>
      <c r="F445" s="95"/>
      <c r="G445" s="387" t="s">
        <v>9</v>
      </c>
      <c r="H445" s="17">
        <v>2</v>
      </c>
      <c r="I445" s="387"/>
      <c r="J445" s="17">
        <f t="shared" si="90"/>
        <v>2</v>
      </c>
      <c r="K445" s="303"/>
      <c r="L445" s="469">
        <f t="shared" si="91"/>
        <v>0</v>
      </c>
      <c r="M445" s="70"/>
      <c r="N445" s="71">
        <f t="shared" si="92"/>
        <v>0</v>
      </c>
      <c r="O445" s="70"/>
      <c r="P445" s="71">
        <f t="shared" si="93"/>
        <v>0</v>
      </c>
      <c r="Q445" s="140"/>
      <c r="R445" s="140"/>
      <c r="S445" s="140"/>
      <c r="T445" s="140"/>
      <c r="U445" s="140"/>
      <c r="V445" s="140"/>
      <c r="W445" s="140"/>
      <c r="X445" s="140"/>
    </row>
    <row r="446" spans="1:24" s="40" customFormat="1" ht="36" outlineLevel="2">
      <c r="A446" s="308">
        <f>A445+1</f>
        <v>191</v>
      </c>
      <c r="B446" s="42" t="s">
        <v>269</v>
      </c>
      <c r="C446" s="42"/>
      <c r="D446" s="43" t="s">
        <v>270</v>
      </c>
      <c r="E446" s="43"/>
      <c r="F446" s="95"/>
      <c r="G446" s="44" t="s">
        <v>9</v>
      </c>
      <c r="H446" s="17">
        <v>1</v>
      </c>
      <c r="I446" s="44"/>
      <c r="J446" s="17">
        <f t="shared" si="86"/>
        <v>1</v>
      </c>
      <c r="K446" s="303"/>
      <c r="L446" s="469">
        <f t="shared" si="87"/>
        <v>0</v>
      </c>
      <c r="M446" s="70"/>
      <c r="N446" s="71">
        <f t="shared" si="88"/>
        <v>0</v>
      </c>
      <c r="O446" s="70"/>
      <c r="P446" s="71">
        <f t="shared" si="89"/>
        <v>0</v>
      </c>
      <c r="Q446" s="140"/>
      <c r="R446" s="140"/>
      <c r="S446" s="140"/>
      <c r="T446" s="140"/>
      <c r="U446" s="140"/>
      <c r="V446" s="140"/>
      <c r="W446" s="140"/>
      <c r="X446" s="140"/>
    </row>
    <row r="447" spans="1:24" s="52" customFormat="1" ht="12.75" outlineLevel="2">
      <c r="A447" s="308">
        <f aca="true" t="shared" si="94" ref="A447">A446+1</f>
        <v>192</v>
      </c>
      <c r="B447" s="57" t="s">
        <v>460</v>
      </c>
      <c r="C447" s="57"/>
      <c r="D447" s="58" t="s">
        <v>732</v>
      </c>
      <c r="E447" s="58"/>
      <c r="F447" s="98"/>
      <c r="G447" s="59" t="s">
        <v>8</v>
      </c>
      <c r="H447" s="60">
        <v>1</v>
      </c>
      <c r="I447" s="61">
        <v>0</v>
      </c>
      <c r="J447" s="60">
        <f t="shared" si="86"/>
        <v>1</v>
      </c>
      <c r="K447" s="302"/>
      <c r="L447" s="473">
        <f>J447*K447</f>
        <v>0</v>
      </c>
      <c r="M447" s="70"/>
      <c r="N447" s="71">
        <f t="shared" si="88"/>
        <v>0</v>
      </c>
      <c r="O447" s="70"/>
      <c r="P447" s="71">
        <f t="shared" si="89"/>
        <v>0</v>
      </c>
      <c r="Q447" s="144"/>
      <c r="R447" s="144"/>
      <c r="S447" s="144"/>
      <c r="T447" s="144"/>
      <c r="U447" s="144"/>
      <c r="V447" s="144"/>
      <c r="W447" s="144"/>
      <c r="X447" s="144"/>
    </row>
    <row r="448" spans="1:24" s="85" customFormat="1" ht="12.75" customHeight="1" outlineLevel="2">
      <c r="A448" s="79"/>
      <c r="B448" s="80"/>
      <c r="C448" s="80"/>
      <c r="D448" s="81"/>
      <c r="E448" s="81"/>
      <c r="F448" s="81"/>
      <c r="G448" s="80"/>
      <c r="H448" s="27"/>
      <c r="I448" s="82"/>
      <c r="J448" s="27"/>
      <c r="K448" s="82"/>
      <c r="L448" s="83"/>
      <c r="M448" s="84"/>
      <c r="N448" s="82"/>
      <c r="O448" s="82"/>
      <c r="P448" s="82"/>
      <c r="Q448" s="143"/>
      <c r="R448" s="143"/>
      <c r="S448" s="143"/>
      <c r="T448" s="143"/>
      <c r="U448" s="143"/>
      <c r="V448" s="143"/>
      <c r="W448" s="143"/>
      <c r="X448" s="143"/>
    </row>
    <row r="449" spans="1:24" s="85" customFormat="1" ht="12.75" customHeight="1" outlineLevel="1">
      <c r="A449" s="79"/>
      <c r="B449" s="80"/>
      <c r="C449" s="80"/>
      <c r="D449" s="81"/>
      <c r="E449" s="81"/>
      <c r="F449" s="81"/>
      <c r="G449" s="80"/>
      <c r="H449" s="27"/>
      <c r="I449" s="82"/>
      <c r="J449" s="27"/>
      <c r="K449" s="82"/>
      <c r="L449" s="83"/>
      <c r="M449" s="84"/>
      <c r="N449" s="82"/>
      <c r="O449" s="82"/>
      <c r="P449" s="82"/>
      <c r="Q449" s="143"/>
      <c r="R449" s="143"/>
      <c r="S449" s="143"/>
      <c r="T449" s="143"/>
      <c r="U449" s="143"/>
      <c r="V449" s="143"/>
      <c r="W449" s="143"/>
      <c r="X449" s="143"/>
    </row>
    <row r="450" spans="1:12" s="106" customFormat="1" ht="18">
      <c r="A450" s="101" t="s">
        <v>340</v>
      </c>
      <c r="B450" s="101"/>
      <c r="C450" s="102"/>
      <c r="D450" s="102" t="s">
        <v>341</v>
      </c>
      <c r="E450" s="103"/>
      <c r="F450" s="103"/>
      <c r="G450" s="103"/>
      <c r="H450" s="102"/>
      <c r="I450" s="102"/>
      <c r="J450" s="102"/>
      <c r="K450" s="104"/>
      <c r="L450" s="105"/>
    </row>
    <row r="451" spans="1:24" s="23" customFormat="1" ht="12.75" customHeight="1">
      <c r="A451" s="24" t="s">
        <v>487</v>
      </c>
      <c r="B451" s="25"/>
      <c r="C451" s="25"/>
      <c r="D451" s="26"/>
      <c r="E451" s="26"/>
      <c r="F451" s="26"/>
      <c r="G451" s="25"/>
      <c r="H451" s="27"/>
      <c r="I451" s="28"/>
      <c r="J451" s="27"/>
      <c r="K451" s="28"/>
      <c r="L451" s="29"/>
      <c r="M451" s="30"/>
      <c r="N451" s="28"/>
      <c r="O451" s="28"/>
      <c r="P451" s="28"/>
      <c r="Q451" s="139"/>
      <c r="R451" s="139"/>
      <c r="S451" s="139"/>
      <c r="T451" s="139"/>
      <c r="U451" s="139"/>
      <c r="V451" s="139"/>
      <c r="W451" s="139"/>
      <c r="X451" s="139"/>
    </row>
  </sheetData>
  <sheetProtection algorithmName="SHA-512" hashValue="O4EvQhQTkmPV8HAp6WU0LCMV1P/q7B5DNVTcSKJxaBYWiz7C/Q83JC/fU6cV30VcvVW2z4VuOLy6GbVSF2eVig==" saltValue="k1uVxV+iy/WGYzeAgVveAQ==" spinCount="100000" sheet="1" objects="1" scenarios="1"/>
  <mergeCells count="2">
    <mergeCell ref="D280:J280"/>
    <mergeCell ref="D251:G251"/>
  </mergeCells>
  <printOptions/>
  <pageMargins left="0.3937007874015748" right="0.3937007874015748" top="0.5905511811023623" bottom="0.5905511811023623" header="0.3937007874015748" footer="0.3937007874015748"/>
  <pageSetup fitToHeight="9999" fitToWidth="1" horizontalDpi="300" verticalDpi="300" orientation="landscape" paperSize="9" scale="65" r:id="rId1"/>
  <headerFooter alignWithMargins="0">
    <oddFooter>&amp;C&amp;8&amp;P z &amp;N&amp;R&amp;8&amp;A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100"/>
  <sheetViews>
    <sheetView showGridLines="0" view="pageBreakPreview" zoomScaleSheetLayoutView="100" workbookViewId="0" topLeftCell="A1">
      <pane ySplit="3" topLeftCell="A4" activePane="bottomLeft" state="frozen"/>
      <selection pane="topLeft" activeCell="C61" sqref="C61"/>
      <selection pane="bottomLeft" activeCell="C9" sqref="C9"/>
    </sheetView>
  </sheetViews>
  <sheetFormatPr defaultColWidth="9.140625" defaultRowHeight="12" customHeight="1" outlineLevelRow="2"/>
  <cols>
    <col min="1" max="1" width="5.421875" style="212" customWidth="1"/>
    <col min="2" max="2" width="11.7109375" style="212" customWidth="1"/>
    <col min="3" max="3" width="73.28125" style="212" customWidth="1"/>
    <col min="4" max="4" width="20.140625" style="335" customWidth="1"/>
    <col min="5" max="5" width="7.140625" style="335" customWidth="1"/>
    <col min="6" max="6" width="7.140625" style="213" customWidth="1"/>
    <col min="7" max="8" width="11.7109375" style="213" customWidth="1"/>
    <col min="9" max="9" width="15.7109375" style="213" customWidth="1"/>
    <col min="10" max="16384" width="9.140625" style="212" customWidth="1"/>
  </cols>
  <sheetData>
    <row r="1" spans="1:9" s="179" customFormat="1" ht="21" customHeight="1">
      <c r="A1" s="173"/>
      <c r="B1" s="174" t="s">
        <v>488</v>
      </c>
      <c r="C1" s="297" t="str">
        <f>Titulka!A9</f>
        <v>ČRo Vinohradská - přestavba 2 prodejních jednotek na rozhlasovou kavárnu „on-air</v>
      </c>
      <c r="D1" s="318"/>
      <c r="E1" s="318"/>
      <c r="F1" s="174"/>
      <c r="G1" s="176"/>
      <c r="H1" s="177"/>
      <c r="I1" s="178"/>
    </row>
    <row r="2" spans="1:9" s="180" customFormat="1" ht="30" customHeight="1">
      <c r="A2" s="173"/>
      <c r="B2" s="174" t="s">
        <v>488</v>
      </c>
      <c r="C2" s="174" t="s">
        <v>489</v>
      </c>
      <c r="D2" s="318"/>
      <c r="E2" s="318"/>
      <c r="F2" s="174"/>
      <c r="G2" s="176"/>
      <c r="H2" s="177"/>
      <c r="I2" s="178"/>
    </row>
    <row r="3" spans="1:9" s="186" customFormat="1" ht="24.95" customHeight="1" thickBot="1">
      <c r="A3" s="181" t="s">
        <v>26</v>
      </c>
      <c r="B3" s="182" t="s">
        <v>7</v>
      </c>
      <c r="C3" s="183" t="s">
        <v>15</v>
      </c>
      <c r="D3" s="319" t="s">
        <v>293</v>
      </c>
      <c r="E3" s="319" t="s">
        <v>294</v>
      </c>
      <c r="F3" s="184" t="s">
        <v>3</v>
      </c>
      <c r="G3" s="181" t="s">
        <v>95</v>
      </c>
      <c r="H3" s="185" t="s">
        <v>65</v>
      </c>
      <c r="I3" s="181" t="s">
        <v>11</v>
      </c>
    </row>
    <row r="4" spans="1:9" s="192" customFormat="1" ht="12" customHeight="1">
      <c r="A4" s="187"/>
      <c r="B4" s="188"/>
      <c r="C4" s="189"/>
      <c r="D4" s="320"/>
      <c r="E4" s="320"/>
      <c r="F4" s="187"/>
      <c r="G4" s="190"/>
      <c r="H4" s="191"/>
      <c r="I4" s="191"/>
    </row>
    <row r="5" spans="1:9" s="198" customFormat="1" ht="17.25" customHeight="1">
      <c r="A5" s="193"/>
      <c r="B5" s="194">
        <v>720</v>
      </c>
      <c r="C5" s="194" t="s">
        <v>489</v>
      </c>
      <c r="D5" s="322"/>
      <c r="E5" s="322"/>
      <c r="F5" s="195"/>
      <c r="G5" s="196"/>
      <c r="H5" s="197"/>
      <c r="I5" s="474">
        <f>SUBTOTAL(9,I6:I91)</f>
        <v>0</v>
      </c>
    </row>
    <row r="6" spans="1:9" s="192" customFormat="1" ht="16.5" customHeight="1" outlineLevel="1">
      <c r="A6" s="199"/>
      <c r="B6" s="200" t="s">
        <v>608</v>
      </c>
      <c r="C6" s="201" t="s">
        <v>491</v>
      </c>
      <c r="D6" s="326"/>
      <c r="E6" s="326"/>
      <c r="F6" s="202"/>
      <c r="G6" s="203"/>
      <c r="H6" s="204"/>
      <c r="I6" s="475">
        <f>SUBTOTAL(9,I8:I62)</f>
        <v>0</v>
      </c>
    </row>
    <row r="7" spans="1:9" s="321" customFormat="1" ht="16.5" customHeight="1" outlineLevel="1">
      <c r="A7" s="323"/>
      <c r="B7" s="324"/>
      <c r="C7" s="329" t="s">
        <v>739</v>
      </c>
      <c r="D7" s="326"/>
      <c r="E7" s="326"/>
      <c r="F7" s="326"/>
      <c r="G7" s="327"/>
      <c r="H7" s="328"/>
      <c r="I7" s="475"/>
    </row>
    <row r="8" spans="1:9" s="321" customFormat="1" ht="15" outlineLevel="2">
      <c r="A8" s="330">
        <v>1</v>
      </c>
      <c r="B8" s="306" t="str">
        <f>CONCATENATE($B$6,".",A8)</f>
        <v>720.01.1</v>
      </c>
      <c r="C8" s="332" t="s">
        <v>896</v>
      </c>
      <c r="D8" s="331"/>
      <c r="E8" s="443"/>
      <c r="F8" s="333" t="s">
        <v>492</v>
      </c>
      <c r="G8" s="504">
        <v>1</v>
      </c>
      <c r="H8" s="305"/>
      <c r="I8" s="469">
        <f>G8*H8</f>
        <v>0</v>
      </c>
    </row>
    <row r="9" spans="1:9" s="321" customFormat="1" ht="15" outlineLevel="2">
      <c r="A9" s="330">
        <f>A8+1</f>
        <v>2</v>
      </c>
      <c r="B9" s="306" t="str">
        <f>CONCATENATE($B$6,".",A9)</f>
        <v>720.01.2</v>
      </c>
      <c r="C9" s="336" t="s">
        <v>493</v>
      </c>
      <c r="D9" s="331"/>
      <c r="E9" s="441"/>
      <c r="F9" s="222" t="s">
        <v>492</v>
      </c>
      <c r="G9" s="505">
        <v>1</v>
      </c>
      <c r="H9" s="439"/>
      <c r="I9" s="476">
        <f aca="true" t="shared" si="0" ref="I9:I24">G9*H9</f>
        <v>0</v>
      </c>
    </row>
    <row r="10" spans="1:9" s="409" customFormat="1" ht="15" outlineLevel="2">
      <c r="A10" s="416">
        <f>A9+1</f>
        <v>3</v>
      </c>
      <c r="B10" s="306" t="str">
        <f aca="true" t="shared" si="1" ref="B10:B24">CONCATENATE($B$6,".",A10)</f>
        <v>720.01.3</v>
      </c>
      <c r="C10" s="417" t="s">
        <v>895</v>
      </c>
      <c r="D10" s="442"/>
      <c r="E10" s="441"/>
      <c r="F10" s="418" t="s">
        <v>492</v>
      </c>
      <c r="G10" s="504">
        <v>1</v>
      </c>
      <c r="H10" s="305"/>
      <c r="I10" s="477">
        <f t="shared" si="0"/>
        <v>0</v>
      </c>
    </row>
    <row r="11" spans="1:9" s="409" customFormat="1" ht="15" outlineLevel="2">
      <c r="A11" s="416">
        <f>A10+1</f>
        <v>4</v>
      </c>
      <c r="B11" s="306" t="str">
        <f t="shared" si="1"/>
        <v>720.01.4</v>
      </c>
      <c r="C11" s="417" t="s">
        <v>897</v>
      </c>
      <c r="D11" s="442"/>
      <c r="E11" s="441"/>
      <c r="F11" s="418" t="s">
        <v>492</v>
      </c>
      <c r="G11" s="504">
        <v>1</v>
      </c>
      <c r="H11" s="305"/>
      <c r="I11" s="477">
        <f t="shared" si="0"/>
        <v>0</v>
      </c>
    </row>
    <row r="12" spans="1:9" s="321" customFormat="1" ht="15" outlineLevel="2">
      <c r="A12" s="330">
        <f>A11+1</f>
        <v>5</v>
      </c>
      <c r="B12" s="306" t="str">
        <f t="shared" si="1"/>
        <v>720.01.5</v>
      </c>
      <c r="C12" s="230" t="s">
        <v>764</v>
      </c>
      <c r="D12" s="440" t="s">
        <v>763</v>
      </c>
      <c r="E12" s="441"/>
      <c r="F12" s="231" t="s">
        <v>492</v>
      </c>
      <c r="G12" s="334">
        <v>2</v>
      </c>
      <c r="H12" s="343"/>
      <c r="I12" s="478">
        <f t="shared" si="0"/>
        <v>0</v>
      </c>
    </row>
    <row r="13" spans="1:9" s="321" customFormat="1" ht="48" outlineLevel="2">
      <c r="A13" s="330">
        <f aca="true" t="shared" si="2" ref="A13:A24">A12+1</f>
        <v>6</v>
      </c>
      <c r="B13" s="306" t="str">
        <f t="shared" si="1"/>
        <v>720.01.6</v>
      </c>
      <c r="C13" s="332" t="s">
        <v>742</v>
      </c>
      <c r="D13" s="332" t="s">
        <v>743</v>
      </c>
      <c r="E13" s="317"/>
      <c r="F13" s="333" t="s">
        <v>492</v>
      </c>
      <c r="G13" s="334">
        <v>2</v>
      </c>
      <c r="H13" s="305"/>
      <c r="I13" s="469">
        <f t="shared" si="0"/>
        <v>0</v>
      </c>
    </row>
    <row r="14" spans="1:9" s="321" customFormat="1" ht="12.75" outlineLevel="2">
      <c r="A14" s="330">
        <f t="shared" si="2"/>
        <v>7</v>
      </c>
      <c r="B14" s="306" t="str">
        <f t="shared" si="1"/>
        <v>720.01.7</v>
      </c>
      <c r="C14" s="332" t="s">
        <v>744</v>
      </c>
      <c r="D14" s="333"/>
      <c r="E14" s="333"/>
      <c r="F14" s="333" t="s">
        <v>492</v>
      </c>
      <c r="G14" s="334">
        <v>5</v>
      </c>
      <c r="H14" s="305"/>
      <c r="I14" s="469">
        <f t="shared" si="0"/>
        <v>0</v>
      </c>
    </row>
    <row r="15" spans="1:9" s="321" customFormat="1" ht="12.75" outlineLevel="2">
      <c r="A15" s="330">
        <f t="shared" si="2"/>
        <v>8</v>
      </c>
      <c r="B15" s="306" t="str">
        <f t="shared" si="1"/>
        <v>720.01.8</v>
      </c>
      <c r="C15" s="332" t="s">
        <v>740</v>
      </c>
      <c r="D15" s="333"/>
      <c r="E15" s="333"/>
      <c r="F15" s="333" t="s">
        <v>1</v>
      </c>
      <c r="G15" s="334">
        <v>60</v>
      </c>
      <c r="H15" s="305"/>
      <c r="I15" s="469">
        <f t="shared" si="0"/>
        <v>0</v>
      </c>
    </row>
    <row r="16" spans="1:9" s="321" customFormat="1" ht="12.75" outlineLevel="2">
      <c r="A16" s="330">
        <f t="shared" si="2"/>
        <v>9</v>
      </c>
      <c r="B16" s="306" t="str">
        <f t="shared" si="1"/>
        <v>720.01.9</v>
      </c>
      <c r="C16" s="332" t="s">
        <v>741</v>
      </c>
      <c r="D16" s="333"/>
      <c r="E16" s="333"/>
      <c r="F16" s="333" t="s">
        <v>1</v>
      </c>
      <c r="G16" s="334">
        <v>10</v>
      </c>
      <c r="H16" s="305"/>
      <c r="I16" s="469">
        <f t="shared" si="0"/>
        <v>0</v>
      </c>
    </row>
    <row r="17" spans="1:9" s="321" customFormat="1" ht="12.75" outlineLevel="2">
      <c r="A17" s="330">
        <f t="shared" si="2"/>
        <v>10</v>
      </c>
      <c r="B17" s="306" t="str">
        <f t="shared" si="1"/>
        <v>720.01.10</v>
      </c>
      <c r="C17" s="332" t="s">
        <v>745</v>
      </c>
      <c r="D17" s="333"/>
      <c r="E17" s="333"/>
      <c r="F17" s="333" t="s">
        <v>1</v>
      </c>
      <c r="G17" s="334">
        <v>60</v>
      </c>
      <c r="H17" s="305"/>
      <c r="I17" s="469">
        <f t="shared" si="0"/>
        <v>0</v>
      </c>
    </row>
    <row r="18" spans="1:9" s="321" customFormat="1" ht="12.75" outlineLevel="2">
      <c r="A18" s="330">
        <f t="shared" si="2"/>
        <v>11</v>
      </c>
      <c r="B18" s="306" t="str">
        <f t="shared" si="1"/>
        <v>720.01.11</v>
      </c>
      <c r="C18" s="332" t="s">
        <v>746</v>
      </c>
      <c r="D18" s="333"/>
      <c r="E18" s="333"/>
      <c r="F18" s="333" t="s">
        <v>1</v>
      </c>
      <c r="G18" s="334">
        <v>10</v>
      </c>
      <c r="H18" s="305"/>
      <c r="I18" s="469">
        <f t="shared" si="0"/>
        <v>0</v>
      </c>
    </row>
    <row r="19" spans="1:9" s="321" customFormat="1" ht="12.75" outlineLevel="2">
      <c r="A19" s="330">
        <f t="shared" si="2"/>
        <v>12</v>
      </c>
      <c r="B19" s="306" t="str">
        <f t="shared" si="1"/>
        <v>720.01.12</v>
      </c>
      <c r="C19" s="332" t="s">
        <v>747</v>
      </c>
      <c r="D19" s="333"/>
      <c r="E19" s="333"/>
      <c r="F19" s="333" t="s">
        <v>4</v>
      </c>
      <c r="G19" s="334">
        <v>1</v>
      </c>
      <c r="H19" s="305"/>
      <c r="I19" s="469">
        <f t="shared" si="0"/>
        <v>0</v>
      </c>
    </row>
    <row r="20" spans="1:9" s="321" customFormat="1" ht="12.75" outlineLevel="2">
      <c r="A20" s="330">
        <f t="shared" si="2"/>
        <v>13</v>
      </c>
      <c r="B20" s="306" t="str">
        <f t="shared" si="1"/>
        <v>720.01.13</v>
      </c>
      <c r="C20" s="332" t="s">
        <v>505</v>
      </c>
      <c r="D20" s="333"/>
      <c r="E20" s="333"/>
      <c r="F20" s="333" t="s">
        <v>492</v>
      </c>
      <c r="G20" s="334">
        <v>4</v>
      </c>
      <c r="H20" s="305"/>
      <c r="I20" s="469">
        <f t="shared" si="0"/>
        <v>0</v>
      </c>
    </row>
    <row r="21" spans="1:9" s="321" customFormat="1" ht="12.75" outlineLevel="2">
      <c r="A21" s="330">
        <f t="shared" si="2"/>
        <v>14</v>
      </c>
      <c r="B21" s="306" t="str">
        <f t="shared" si="1"/>
        <v>720.01.14</v>
      </c>
      <c r="C21" s="332" t="s">
        <v>506</v>
      </c>
      <c r="D21" s="333"/>
      <c r="E21" s="333"/>
      <c r="F21" s="333" t="s">
        <v>492</v>
      </c>
      <c r="G21" s="334">
        <v>4</v>
      </c>
      <c r="H21" s="305"/>
      <c r="I21" s="469">
        <f t="shared" si="0"/>
        <v>0</v>
      </c>
    </row>
    <row r="22" spans="1:9" s="321" customFormat="1" ht="12.75" outlineLevel="2">
      <c r="A22" s="330">
        <f t="shared" si="2"/>
        <v>15</v>
      </c>
      <c r="B22" s="306" t="str">
        <f t="shared" si="1"/>
        <v>720.01.15</v>
      </c>
      <c r="C22" s="332" t="s">
        <v>507</v>
      </c>
      <c r="D22" s="333"/>
      <c r="E22" s="333"/>
      <c r="F22" s="333" t="s">
        <v>492</v>
      </c>
      <c r="G22" s="334">
        <v>4</v>
      </c>
      <c r="H22" s="305"/>
      <c r="I22" s="469">
        <f t="shared" si="0"/>
        <v>0</v>
      </c>
    </row>
    <row r="23" spans="1:9" s="321" customFormat="1" ht="12.75" outlineLevel="2">
      <c r="A23" s="330">
        <f t="shared" si="2"/>
        <v>16</v>
      </c>
      <c r="B23" s="306" t="str">
        <f t="shared" si="1"/>
        <v>720.01.16</v>
      </c>
      <c r="C23" s="332" t="s">
        <v>508</v>
      </c>
      <c r="D23" s="333"/>
      <c r="E23" s="333"/>
      <c r="F23" s="333" t="s">
        <v>492</v>
      </c>
      <c r="G23" s="334">
        <v>17</v>
      </c>
      <c r="H23" s="305"/>
      <c r="I23" s="469">
        <f t="shared" si="0"/>
        <v>0</v>
      </c>
    </row>
    <row r="24" spans="1:9" s="321" customFormat="1" ht="12.75" outlineLevel="2">
      <c r="A24" s="330">
        <f t="shared" si="2"/>
        <v>17</v>
      </c>
      <c r="B24" s="306" t="str">
        <f t="shared" si="1"/>
        <v>720.01.17</v>
      </c>
      <c r="C24" s="332" t="s">
        <v>509</v>
      </c>
      <c r="D24" s="333"/>
      <c r="E24" s="333"/>
      <c r="F24" s="333" t="s">
        <v>492</v>
      </c>
      <c r="G24" s="334">
        <v>17</v>
      </c>
      <c r="H24" s="305"/>
      <c r="I24" s="469">
        <f t="shared" si="0"/>
        <v>0</v>
      </c>
    </row>
    <row r="25" spans="1:9" s="321" customFormat="1" ht="12.75" outlineLevel="1">
      <c r="A25" s="323"/>
      <c r="B25" s="299"/>
      <c r="C25" s="325"/>
      <c r="D25" s="326"/>
      <c r="E25" s="326"/>
      <c r="F25" s="326"/>
      <c r="G25" s="327"/>
      <c r="H25" s="328"/>
      <c r="I25" s="475"/>
    </row>
    <row r="26" spans="1:9" s="192" customFormat="1" ht="12" customHeight="1" outlineLevel="2">
      <c r="A26" s="34"/>
      <c r="B26" s="304"/>
      <c r="C26" s="205" t="s">
        <v>748</v>
      </c>
      <c r="D26" s="307"/>
      <c r="E26" s="307"/>
      <c r="F26" s="37"/>
      <c r="G26" s="38"/>
      <c r="H26" s="38"/>
      <c r="I26" s="479"/>
    </row>
    <row r="27" spans="1:9" s="192" customFormat="1" ht="15" outlineLevel="2">
      <c r="A27" s="206">
        <f>A24+1</f>
        <v>18</v>
      </c>
      <c r="B27" s="306" t="str">
        <f aca="true" t="shared" si="3" ref="B27:B32">CONCATENATE($B$6,".",A27)</f>
        <v>720.01.18</v>
      </c>
      <c r="C27" s="417" t="s">
        <v>896</v>
      </c>
      <c r="D27" s="331"/>
      <c r="E27" s="443"/>
      <c r="F27" s="418" t="s">
        <v>492</v>
      </c>
      <c r="G27" s="334">
        <v>2</v>
      </c>
      <c r="H27" s="305"/>
      <c r="I27" s="469">
        <f aca="true" t="shared" si="4" ref="I27:I32">G27*H27</f>
        <v>0</v>
      </c>
    </row>
    <row r="28" spans="1:9" s="192" customFormat="1" ht="15" outlineLevel="2">
      <c r="A28" s="206">
        <f>A27+1</f>
        <v>19</v>
      </c>
      <c r="B28" s="306" t="str">
        <f t="shared" si="3"/>
        <v>720.01.19</v>
      </c>
      <c r="C28" s="336" t="s">
        <v>493</v>
      </c>
      <c r="D28" s="331"/>
      <c r="E28" s="441"/>
      <c r="F28" s="222" t="s">
        <v>492</v>
      </c>
      <c r="G28" s="223">
        <v>2</v>
      </c>
      <c r="H28" s="305"/>
      <c r="I28" s="469">
        <f t="shared" si="4"/>
        <v>0</v>
      </c>
    </row>
    <row r="29" spans="1:9" s="409" customFormat="1" ht="15" outlineLevel="2">
      <c r="A29" s="416">
        <f aca="true" t="shared" si="5" ref="A29:A30">A28+1</f>
        <v>20</v>
      </c>
      <c r="B29" s="306" t="str">
        <f t="shared" si="3"/>
        <v>720.01.20</v>
      </c>
      <c r="C29" s="417" t="s">
        <v>895</v>
      </c>
      <c r="D29" s="442"/>
      <c r="E29" s="441"/>
      <c r="F29" s="418" t="s">
        <v>492</v>
      </c>
      <c r="G29" s="334">
        <v>2</v>
      </c>
      <c r="H29" s="305"/>
      <c r="I29" s="469">
        <f t="shared" si="4"/>
        <v>0</v>
      </c>
    </row>
    <row r="30" spans="1:9" s="409" customFormat="1" ht="15" outlineLevel="2">
      <c r="A30" s="416">
        <f t="shared" si="5"/>
        <v>21</v>
      </c>
      <c r="B30" s="306" t="str">
        <f t="shared" si="3"/>
        <v>720.01.21</v>
      </c>
      <c r="C30" s="417" t="s">
        <v>897</v>
      </c>
      <c r="D30" s="442"/>
      <c r="E30" s="441"/>
      <c r="F30" s="418" t="s">
        <v>492</v>
      </c>
      <c r="G30" s="334">
        <v>2</v>
      </c>
      <c r="H30" s="305"/>
      <c r="I30" s="469">
        <f t="shared" si="4"/>
        <v>0</v>
      </c>
    </row>
    <row r="31" spans="1:9" s="192" customFormat="1" ht="15" outlineLevel="2">
      <c r="A31" s="330">
        <f>A30+1</f>
        <v>22</v>
      </c>
      <c r="B31" s="306" t="str">
        <f t="shared" si="3"/>
        <v>720.01.22</v>
      </c>
      <c r="C31" s="230" t="s">
        <v>764</v>
      </c>
      <c r="D31" s="440" t="s">
        <v>763</v>
      </c>
      <c r="E31" s="441"/>
      <c r="F31" s="231" t="s">
        <v>492</v>
      </c>
      <c r="G31" s="334">
        <v>2</v>
      </c>
      <c r="H31" s="305"/>
      <c r="I31" s="469">
        <f t="shared" si="4"/>
        <v>0</v>
      </c>
    </row>
    <row r="32" spans="1:9" s="192" customFormat="1" ht="12.75" outlineLevel="2">
      <c r="A32" s="330">
        <f aca="true" t="shared" si="6" ref="A32">A31+1</f>
        <v>23</v>
      </c>
      <c r="B32" s="306" t="str">
        <f t="shared" si="3"/>
        <v>720.01.23</v>
      </c>
      <c r="C32" s="208" t="s">
        <v>494</v>
      </c>
      <c r="D32" s="333"/>
      <c r="E32" s="333"/>
      <c r="F32" s="209" t="s">
        <v>492</v>
      </c>
      <c r="G32" s="210">
        <v>5</v>
      </c>
      <c r="H32" s="305"/>
      <c r="I32" s="469">
        <f t="shared" si="4"/>
        <v>0</v>
      </c>
    </row>
    <row r="33" spans="1:9" s="192" customFormat="1" ht="12" customHeight="1" outlineLevel="2">
      <c r="A33" s="34"/>
      <c r="B33" s="304"/>
      <c r="C33" s="36"/>
      <c r="D33" s="307"/>
      <c r="E33" s="307"/>
      <c r="F33" s="37"/>
      <c r="G33" s="38"/>
      <c r="H33" s="38"/>
      <c r="I33" s="479"/>
    </row>
    <row r="34" spans="1:9" s="192" customFormat="1" ht="12" customHeight="1" outlineLevel="2">
      <c r="A34" s="34"/>
      <c r="B34" s="304"/>
      <c r="C34" s="205" t="s">
        <v>749</v>
      </c>
      <c r="D34" s="307"/>
      <c r="E34" s="307"/>
      <c r="F34" s="37"/>
      <c r="G34" s="38"/>
      <c r="H34" s="38"/>
      <c r="I34" s="479"/>
    </row>
    <row r="35" spans="1:9" s="192" customFormat="1" ht="48" outlineLevel="2">
      <c r="A35" s="206">
        <f>A32+1</f>
        <v>24</v>
      </c>
      <c r="B35" s="306" t="str">
        <f aca="true" t="shared" si="7" ref="B35:B36">CONCATENATE($B$6,".",A35)</f>
        <v>720.01.24</v>
      </c>
      <c r="C35" s="208" t="s">
        <v>495</v>
      </c>
      <c r="D35" s="417" t="s">
        <v>743</v>
      </c>
      <c r="E35" s="390"/>
      <c r="F35" s="209" t="s">
        <v>492</v>
      </c>
      <c r="G35" s="210">
        <v>2</v>
      </c>
      <c r="H35" s="305"/>
      <c r="I35" s="469">
        <f aca="true" t="shared" si="8" ref="I35:I36">G35*H35</f>
        <v>0</v>
      </c>
    </row>
    <row r="36" spans="1:9" s="192" customFormat="1" ht="12.75" outlineLevel="2">
      <c r="A36" s="206">
        <f>A35+1</f>
        <v>25</v>
      </c>
      <c r="B36" s="306" t="str">
        <f t="shared" si="7"/>
        <v>720.01.25</v>
      </c>
      <c r="C36" s="208" t="s">
        <v>496</v>
      </c>
      <c r="D36" s="333"/>
      <c r="E36" s="333"/>
      <c r="F36" s="209" t="s">
        <v>492</v>
      </c>
      <c r="G36" s="210">
        <v>5</v>
      </c>
      <c r="H36" s="305"/>
      <c r="I36" s="469">
        <f t="shared" si="8"/>
        <v>0</v>
      </c>
    </row>
    <row r="37" spans="1:9" s="192" customFormat="1" ht="12" customHeight="1" outlineLevel="2">
      <c r="A37" s="34"/>
      <c r="B37" s="304"/>
      <c r="C37" s="36"/>
      <c r="D37" s="307"/>
      <c r="E37" s="307"/>
      <c r="F37" s="37"/>
      <c r="G37" s="38"/>
      <c r="H37" s="38"/>
      <c r="I37" s="479"/>
    </row>
    <row r="38" spans="1:9" s="192" customFormat="1" ht="12" customHeight="1" outlineLevel="2">
      <c r="A38" s="34"/>
      <c r="B38" s="304"/>
      <c r="C38" s="205" t="s">
        <v>750</v>
      </c>
      <c r="D38" s="307"/>
      <c r="E38" s="307"/>
      <c r="F38" s="37"/>
      <c r="G38" s="38"/>
      <c r="H38" s="38"/>
      <c r="I38" s="479"/>
    </row>
    <row r="39" spans="1:9" s="192" customFormat="1" ht="12" customHeight="1" outlineLevel="2">
      <c r="A39" s="34"/>
      <c r="B39" s="304"/>
      <c r="C39" s="36" t="s">
        <v>497</v>
      </c>
      <c r="D39" s="307"/>
      <c r="E39" s="307"/>
      <c r="F39" s="37"/>
      <c r="G39" s="38"/>
      <c r="H39" s="204"/>
      <c r="I39" s="479"/>
    </row>
    <row r="40" spans="1:9" s="192" customFormat="1" ht="12.75" outlineLevel="2">
      <c r="A40" s="206">
        <f>A36+1</f>
        <v>26</v>
      </c>
      <c r="B40" s="306" t="str">
        <f aca="true" t="shared" si="9" ref="B40:B44">CONCATENATE($B$6,".",A40)</f>
        <v>720.01.26</v>
      </c>
      <c r="C40" s="208" t="s">
        <v>498</v>
      </c>
      <c r="D40" s="333"/>
      <c r="E40" s="333"/>
      <c r="F40" s="209" t="s">
        <v>1</v>
      </c>
      <c r="G40" s="210">
        <v>60</v>
      </c>
      <c r="H40" s="305"/>
      <c r="I40" s="469">
        <f aca="true" t="shared" si="10" ref="I40:I44">G40*H40</f>
        <v>0</v>
      </c>
    </row>
    <row r="41" spans="1:9" s="192" customFormat="1" ht="12.75" outlineLevel="2">
      <c r="A41" s="206">
        <f>A40+1</f>
        <v>27</v>
      </c>
      <c r="B41" s="306" t="str">
        <f t="shared" si="9"/>
        <v>720.01.27</v>
      </c>
      <c r="C41" s="208" t="s">
        <v>499</v>
      </c>
      <c r="D41" s="333"/>
      <c r="E41" s="333"/>
      <c r="F41" s="209" t="s">
        <v>1</v>
      </c>
      <c r="G41" s="210">
        <v>10</v>
      </c>
      <c r="H41" s="305"/>
      <c r="I41" s="469">
        <f t="shared" si="10"/>
        <v>0</v>
      </c>
    </row>
    <row r="42" spans="1:9" s="192" customFormat="1" ht="12.75" outlineLevel="2">
      <c r="A42" s="330">
        <f aca="true" t="shared" si="11" ref="A42">A41+1</f>
        <v>28</v>
      </c>
      <c r="B42" s="306" t="str">
        <f t="shared" si="9"/>
        <v>720.01.28</v>
      </c>
      <c r="C42" s="208" t="s">
        <v>500</v>
      </c>
      <c r="D42" s="333"/>
      <c r="E42" s="333"/>
      <c r="F42" s="209" t="s">
        <v>492</v>
      </c>
      <c r="G42" s="210">
        <v>3</v>
      </c>
      <c r="H42" s="305"/>
      <c r="I42" s="469">
        <f t="shared" si="10"/>
        <v>0</v>
      </c>
    </row>
    <row r="43" spans="1:9" s="409" customFormat="1" ht="12.75" outlineLevel="2">
      <c r="A43" s="506" t="s">
        <v>1198</v>
      </c>
      <c r="B43" s="507"/>
      <c r="C43" s="508" t="s">
        <v>1199</v>
      </c>
      <c r="D43" s="509"/>
      <c r="E43" s="509"/>
      <c r="F43" s="509" t="s">
        <v>1</v>
      </c>
      <c r="G43" s="504">
        <v>73</v>
      </c>
      <c r="H43" s="510"/>
      <c r="I43" s="511">
        <f t="shared" si="10"/>
        <v>0</v>
      </c>
    </row>
    <row r="44" spans="1:9" s="192" customFormat="1" ht="12.75" outlineLevel="2">
      <c r="A44" s="330">
        <f>A42+1</f>
        <v>29</v>
      </c>
      <c r="B44" s="306" t="str">
        <f t="shared" si="9"/>
        <v>720.01.29</v>
      </c>
      <c r="C44" s="208" t="s">
        <v>501</v>
      </c>
      <c r="D44" s="333"/>
      <c r="E44" s="333"/>
      <c r="F44" s="209" t="s">
        <v>1</v>
      </c>
      <c r="G44" s="210">
        <v>73</v>
      </c>
      <c r="H44" s="305"/>
      <c r="I44" s="469">
        <f t="shared" si="10"/>
        <v>0</v>
      </c>
    </row>
    <row r="45" spans="1:9" s="192" customFormat="1" ht="12" customHeight="1" outlineLevel="2">
      <c r="A45" s="34"/>
      <c r="B45" s="304"/>
      <c r="C45" s="36"/>
      <c r="D45" s="307"/>
      <c r="E45" s="307"/>
      <c r="F45" s="37"/>
      <c r="G45" s="38"/>
      <c r="H45" s="38"/>
      <c r="I45" s="479"/>
    </row>
    <row r="46" spans="1:9" s="192" customFormat="1" ht="12" customHeight="1" outlineLevel="2">
      <c r="A46" s="34"/>
      <c r="B46" s="304"/>
      <c r="C46" s="205" t="s">
        <v>751</v>
      </c>
      <c r="D46" s="307"/>
      <c r="E46" s="307"/>
      <c r="F46" s="37"/>
      <c r="G46" s="38"/>
      <c r="H46" s="38"/>
      <c r="I46" s="479"/>
    </row>
    <row r="47" spans="1:9" s="192" customFormat="1" ht="12.75" outlineLevel="2">
      <c r="A47" s="206">
        <f>A44+1</f>
        <v>30</v>
      </c>
      <c r="B47" s="306" t="str">
        <f aca="true" t="shared" si="12" ref="B47:B49">CONCATENATE($B$6,".",A47)</f>
        <v>720.01.30</v>
      </c>
      <c r="C47" s="208" t="s">
        <v>502</v>
      </c>
      <c r="D47" s="333"/>
      <c r="E47" s="333"/>
      <c r="F47" s="209" t="s">
        <v>1</v>
      </c>
      <c r="G47" s="210">
        <v>60</v>
      </c>
      <c r="H47" s="305"/>
      <c r="I47" s="469">
        <f aca="true" t="shared" si="13" ref="I47:I49">G47*H47</f>
        <v>0</v>
      </c>
    </row>
    <row r="48" spans="1:9" s="192" customFormat="1" ht="12.75" outlineLevel="2">
      <c r="A48" s="206">
        <f>A47+1</f>
        <v>31</v>
      </c>
      <c r="B48" s="306" t="str">
        <f t="shared" si="12"/>
        <v>720.01.31</v>
      </c>
      <c r="C48" s="208" t="s">
        <v>503</v>
      </c>
      <c r="D48" s="333"/>
      <c r="E48" s="333"/>
      <c r="F48" s="209" t="s">
        <v>1</v>
      </c>
      <c r="G48" s="210">
        <v>10</v>
      </c>
      <c r="H48" s="305"/>
      <c r="I48" s="469">
        <f t="shared" si="13"/>
        <v>0</v>
      </c>
    </row>
    <row r="49" spans="1:9" s="192" customFormat="1" ht="12.75" outlineLevel="2">
      <c r="A49" s="330">
        <f>A48+1</f>
        <v>32</v>
      </c>
      <c r="B49" s="306" t="str">
        <f t="shared" si="12"/>
        <v>720.01.32</v>
      </c>
      <c r="C49" s="208" t="s">
        <v>504</v>
      </c>
      <c r="D49" s="333"/>
      <c r="E49" s="333"/>
      <c r="F49" s="209" t="s">
        <v>4</v>
      </c>
      <c r="G49" s="210">
        <v>1</v>
      </c>
      <c r="H49" s="305"/>
      <c r="I49" s="469">
        <f t="shared" si="13"/>
        <v>0</v>
      </c>
    </row>
    <row r="50" spans="1:9" s="192" customFormat="1" ht="12" customHeight="1" outlineLevel="2">
      <c r="A50" s="34"/>
      <c r="B50" s="304"/>
      <c r="C50" s="36"/>
      <c r="D50" s="307"/>
      <c r="E50" s="307"/>
      <c r="F50" s="37"/>
      <c r="G50" s="38"/>
      <c r="H50" s="38"/>
      <c r="I50" s="479"/>
    </row>
    <row r="51" spans="1:9" s="192" customFormat="1" ht="12" customHeight="1" outlineLevel="2">
      <c r="A51" s="34"/>
      <c r="B51" s="304"/>
      <c r="C51" s="205" t="s">
        <v>752</v>
      </c>
      <c r="D51" s="307"/>
      <c r="E51" s="307"/>
      <c r="F51" s="37"/>
      <c r="G51" s="38"/>
      <c r="H51" s="38"/>
      <c r="I51" s="479"/>
    </row>
    <row r="52" spans="1:9" s="192" customFormat="1" ht="12.75" outlineLevel="2">
      <c r="A52" s="206">
        <f>A49+1</f>
        <v>33</v>
      </c>
      <c r="B52" s="306" t="str">
        <f aca="true" t="shared" si="14" ref="B52:B56">CONCATENATE($B$6,".",A52)</f>
        <v>720.01.33</v>
      </c>
      <c r="C52" s="208" t="s">
        <v>505</v>
      </c>
      <c r="D52" s="333"/>
      <c r="E52" s="333"/>
      <c r="F52" s="209" t="s">
        <v>492</v>
      </c>
      <c r="G52" s="210">
        <v>4</v>
      </c>
      <c r="H52" s="305"/>
      <c r="I52" s="469">
        <f aca="true" t="shared" si="15" ref="I52:I56">G52*H52</f>
        <v>0</v>
      </c>
    </row>
    <row r="53" spans="1:9" s="192" customFormat="1" ht="12.75" outlineLevel="2">
      <c r="A53" s="206">
        <f>A52+1</f>
        <v>34</v>
      </c>
      <c r="B53" s="306" t="str">
        <f t="shared" si="14"/>
        <v>720.01.34</v>
      </c>
      <c r="C53" s="208" t="s">
        <v>506</v>
      </c>
      <c r="D53" s="333"/>
      <c r="E53" s="333"/>
      <c r="F53" s="209" t="s">
        <v>492</v>
      </c>
      <c r="G53" s="210">
        <v>4</v>
      </c>
      <c r="H53" s="305"/>
      <c r="I53" s="469">
        <f t="shared" si="15"/>
        <v>0</v>
      </c>
    </row>
    <row r="54" spans="1:9" s="192" customFormat="1" ht="12.75" outlineLevel="2">
      <c r="A54" s="330">
        <f aca="true" t="shared" si="16" ref="A54:A56">A53+1</f>
        <v>35</v>
      </c>
      <c r="B54" s="306" t="str">
        <f t="shared" si="14"/>
        <v>720.01.35</v>
      </c>
      <c r="C54" s="208" t="s">
        <v>507</v>
      </c>
      <c r="D54" s="333"/>
      <c r="E54" s="333"/>
      <c r="F54" s="209" t="s">
        <v>492</v>
      </c>
      <c r="G54" s="210">
        <v>4</v>
      </c>
      <c r="H54" s="305"/>
      <c r="I54" s="469">
        <f t="shared" si="15"/>
        <v>0</v>
      </c>
    </row>
    <row r="55" spans="1:9" s="192" customFormat="1" ht="12.75" outlineLevel="2">
      <c r="A55" s="330">
        <f t="shared" si="16"/>
        <v>36</v>
      </c>
      <c r="B55" s="306" t="str">
        <f t="shared" si="14"/>
        <v>720.01.36</v>
      </c>
      <c r="C55" s="208" t="s">
        <v>508</v>
      </c>
      <c r="D55" s="333"/>
      <c r="E55" s="333"/>
      <c r="F55" s="209" t="s">
        <v>492</v>
      </c>
      <c r="G55" s="210">
        <v>17</v>
      </c>
      <c r="H55" s="305"/>
      <c r="I55" s="469">
        <f t="shared" si="15"/>
        <v>0</v>
      </c>
    </row>
    <row r="56" spans="1:9" s="192" customFormat="1" ht="12.75" outlineLevel="2">
      <c r="A56" s="330">
        <f t="shared" si="16"/>
        <v>37</v>
      </c>
      <c r="B56" s="306" t="str">
        <f t="shared" si="14"/>
        <v>720.01.37</v>
      </c>
      <c r="C56" s="208" t="s">
        <v>509</v>
      </c>
      <c r="D56" s="333"/>
      <c r="E56" s="333"/>
      <c r="F56" s="209" t="s">
        <v>492</v>
      </c>
      <c r="G56" s="210">
        <v>17</v>
      </c>
      <c r="H56" s="305"/>
      <c r="I56" s="469">
        <f t="shared" si="15"/>
        <v>0</v>
      </c>
    </row>
    <row r="57" spans="1:9" s="192" customFormat="1" ht="12" customHeight="1" outlineLevel="2">
      <c r="A57" s="34"/>
      <c r="B57" s="304"/>
      <c r="C57" s="36"/>
      <c r="D57" s="307"/>
      <c r="E57" s="307"/>
      <c r="F57" s="37"/>
      <c r="G57" s="38"/>
      <c r="H57" s="38"/>
      <c r="I57" s="479"/>
    </row>
    <row r="58" spans="1:9" s="192" customFormat="1" ht="12" customHeight="1" outlineLevel="2">
      <c r="A58" s="34"/>
      <c r="B58" s="304"/>
      <c r="C58" s="205" t="s">
        <v>510</v>
      </c>
      <c r="D58" s="307"/>
      <c r="E58" s="307"/>
      <c r="F58" s="37"/>
      <c r="G58" s="38"/>
      <c r="H58" s="38"/>
      <c r="I58" s="479"/>
    </row>
    <row r="59" spans="1:9" s="192" customFormat="1" ht="12.75" outlineLevel="2">
      <c r="A59" s="206">
        <f>A56+1</f>
        <v>38</v>
      </c>
      <c r="B59" s="306" t="str">
        <f aca="true" t="shared" si="17" ref="B59:B62">CONCATENATE($B$6,".",A59)</f>
        <v>720.01.38</v>
      </c>
      <c r="C59" s="208" t="s">
        <v>753</v>
      </c>
      <c r="D59" s="333"/>
      <c r="E59" s="333"/>
      <c r="F59" s="209" t="s">
        <v>8</v>
      </c>
      <c r="G59" s="210">
        <v>1</v>
      </c>
      <c r="H59" s="305"/>
      <c r="I59" s="469">
        <f aca="true" t="shared" si="18" ref="I59:I62">G59*H59</f>
        <v>0</v>
      </c>
    </row>
    <row r="60" spans="1:9" s="192" customFormat="1" ht="24" outlineLevel="2">
      <c r="A60" s="206">
        <f>A59+1</f>
        <v>39</v>
      </c>
      <c r="B60" s="306" t="str">
        <f t="shared" si="17"/>
        <v>720.01.39</v>
      </c>
      <c r="C60" s="208" t="s">
        <v>754</v>
      </c>
      <c r="D60" s="333"/>
      <c r="E60" s="333"/>
      <c r="F60" s="209" t="s">
        <v>8</v>
      </c>
      <c r="G60" s="210">
        <v>1</v>
      </c>
      <c r="H60" s="305"/>
      <c r="I60" s="469">
        <f t="shared" si="18"/>
        <v>0</v>
      </c>
    </row>
    <row r="61" spans="1:9" s="409" customFormat="1" ht="12.75" outlineLevel="2">
      <c r="A61" s="506" t="s">
        <v>1196</v>
      </c>
      <c r="B61" s="507"/>
      <c r="C61" s="508" t="s">
        <v>1197</v>
      </c>
      <c r="D61" s="509"/>
      <c r="E61" s="509"/>
      <c r="F61" s="509" t="s">
        <v>8</v>
      </c>
      <c r="G61" s="504">
        <v>1</v>
      </c>
      <c r="H61" s="510"/>
      <c r="I61" s="511">
        <f t="shared" si="18"/>
        <v>0</v>
      </c>
    </row>
    <row r="62" spans="1:9" s="192" customFormat="1" ht="12.75" outlineLevel="2">
      <c r="A62" s="330">
        <f>A60+1</f>
        <v>40</v>
      </c>
      <c r="B62" s="306" t="str">
        <f t="shared" si="17"/>
        <v>720.01.40</v>
      </c>
      <c r="C62" s="208" t="s">
        <v>755</v>
      </c>
      <c r="D62" s="333"/>
      <c r="E62" s="333"/>
      <c r="F62" s="209" t="s">
        <v>8</v>
      </c>
      <c r="G62" s="210">
        <v>1</v>
      </c>
      <c r="H62" s="305"/>
      <c r="I62" s="469">
        <f t="shared" si="18"/>
        <v>0</v>
      </c>
    </row>
    <row r="63" spans="1:9" s="192" customFormat="1" ht="16.5" customHeight="1" outlineLevel="1">
      <c r="A63" s="199"/>
      <c r="B63" s="299" t="s">
        <v>609</v>
      </c>
      <c r="C63" s="201" t="s">
        <v>511</v>
      </c>
      <c r="D63" s="326"/>
      <c r="E63" s="326"/>
      <c r="F63" s="202"/>
      <c r="G63" s="203"/>
      <c r="H63" s="204"/>
      <c r="I63" s="475">
        <f>SUBTOTAL(9,I65:I90)</f>
        <v>0</v>
      </c>
    </row>
    <row r="64" spans="1:9" s="321" customFormat="1" ht="16.5" customHeight="1" outlineLevel="1">
      <c r="A64" s="323"/>
      <c r="B64" s="299"/>
      <c r="C64" s="329" t="s">
        <v>739</v>
      </c>
      <c r="D64" s="326"/>
      <c r="E64" s="326"/>
      <c r="F64" s="326"/>
      <c r="G64" s="327"/>
      <c r="H64" s="328"/>
      <c r="I64" s="475"/>
    </row>
    <row r="65" spans="1:9" s="321" customFormat="1" ht="12.75" outlineLevel="2">
      <c r="A65" s="330">
        <f>A62+1</f>
        <v>41</v>
      </c>
      <c r="B65" s="306" t="str">
        <f>CONCATENATE($B$63,".",A65)</f>
        <v>720.02.41</v>
      </c>
      <c r="C65" s="332" t="s">
        <v>756</v>
      </c>
      <c r="D65" s="333"/>
      <c r="E65" s="333"/>
      <c r="F65" s="333" t="s">
        <v>1</v>
      </c>
      <c r="G65" s="334">
        <v>20</v>
      </c>
      <c r="H65" s="305"/>
      <c r="I65" s="469">
        <f aca="true" t="shared" si="19" ref="I65:I70">G65*H65</f>
        <v>0</v>
      </c>
    </row>
    <row r="66" spans="1:9" s="321" customFormat="1" ht="12.75" outlineLevel="2">
      <c r="A66" s="330">
        <f>A65+1</f>
        <v>42</v>
      </c>
      <c r="B66" s="306" t="str">
        <f aca="true" t="shared" si="20" ref="B66:B70">CONCATENATE($B$63,".",A66)</f>
        <v>720.02.42</v>
      </c>
      <c r="C66" s="332" t="s">
        <v>757</v>
      </c>
      <c r="D66" s="333"/>
      <c r="E66" s="333"/>
      <c r="F66" s="333" t="s">
        <v>1</v>
      </c>
      <c r="G66" s="334">
        <v>10</v>
      </c>
      <c r="H66" s="305"/>
      <c r="I66" s="469">
        <f t="shared" si="19"/>
        <v>0</v>
      </c>
    </row>
    <row r="67" spans="1:9" s="321" customFormat="1" ht="12.75" outlineLevel="2">
      <c r="A67" s="330">
        <f aca="true" t="shared" si="21" ref="A67:A70">A66+1</f>
        <v>43</v>
      </c>
      <c r="B67" s="306" t="str">
        <f t="shared" si="20"/>
        <v>720.02.43</v>
      </c>
      <c r="C67" s="332" t="s">
        <v>758</v>
      </c>
      <c r="D67" s="333"/>
      <c r="E67" s="333"/>
      <c r="F67" s="333" t="s">
        <v>1</v>
      </c>
      <c r="G67" s="334">
        <v>1</v>
      </c>
      <c r="H67" s="305"/>
      <c r="I67" s="469">
        <f t="shared" si="19"/>
        <v>0</v>
      </c>
    </row>
    <row r="68" spans="1:9" s="321" customFormat="1" ht="12.75" outlineLevel="2">
      <c r="A68" s="330">
        <f t="shared" si="21"/>
        <v>44</v>
      </c>
      <c r="B68" s="306" t="str">
        <f t="shared" si="20"/>
        <v>720.02.44</v>
      </c>
      <c r="C68" s="332" t="s">
        <v>759</v>
      </c>
      <c r="D68" s="333"/>
      <c r="E68" s="333"/>
      <c r="F68" s="333" t="s">
        <v>492</v>
      </c>
      <c r="G68" s="334">
        <v>2</v>
      </c>
      <c r="H68" s="305"/>
      <c r="I68" s="469">
        <f t="shared" si="19"/>
        <v>0</v>
      </c>
    </row>
    <row r="69" spans="1:9" s="321" customFormat="1" ht="12.75" outlineLevel="2">
      <c r="A69" s="330">
        <f t="shared" si="21"/>
        <v>45</v>
      </c>
      <c r="B69" s="306" t="str">
        <f t="shared" si="20"/>
        <v>720.02.45</v>
      </c>
      <c r="C69" s="332" t="s">
        <v>517</v>
      </c>
      <c r="D69" s="333"/>
      <c r="E69" s="333"/>
      <c r="F69" s="333" t="s">
        <v>492</v>
      </c>
      <c r="G69" s="334">
        <v>5</v>
      </c>
      <c r="H69" s="305"/>
      <c r="I69" s="469">
        <f t="shared" si="19"/>
        <v>0</v>
      </c>
    </row>
    <row r="70" spans="1:9" s="321" customFormat="1" ht="12.75" outlineLevel="2">
      <c r="A70" s="330">
        <f t="shared" si="21"/>
        <v>46</v>
      </c>
      <c r="B70" s="306" t="str">
        <f t="shared" si="20"/>
        <v>720.02.46</v>
      </c>
      <c r="C70" s="332" t="s">
        <v>518</v>
      </c>
      <c r="D70" s="333"/>
      <c r="E70" s="333"/>
      <c r="F70" s="333" t="s">
        <v>492</v>
      </c>
      <c r="G70" s="334">
        <v>1</v>
      </c>
      <c r="H70" s="305"/>
      <c r="I70" s="469">
        <f t="shared" si="19"/>
        <v>0</v>
      </c>
    </row>
    <row r="71" spans="1:9" s="321" customFormat="1" ht="12.75" outlineLevel="1">
      <c r="A71" s="323"/>
      <c r="B71" s="299"/>
      <c r="C71" s="325"/>
      <c r="D71" s="326"/>
      <c r="E71" s="326"/>
      <c r="F71" s="326"/>
      <c r="G71" s="327"/>
      <c r="H71" s="328"/>
      <c r="I71" s="475"/>
    </row>
    <row r="72" spans="1:9" s="192" customFormat="1" ht="12.75" outlineLevel="2">
      <c r="A72" s="34"/>
      <c r="B72" s="304"/>
      <c r="C72" s="205" t="s">
        <v>750</v>
      </c>
      <c r="D72" s="307"/>
      <c r="E72" s="307"/>
      <c r="F72" s="37"/>
      <c r="G72" s="38"/>
      <c r="H72" s="38"/>
      <c r="I72" s="479"/>
    </row>
    <row r="73" spans="1:9" s="192" customFormat="1" ht="12.75" outlineLevel="2">
      <c r="A73" s="34"/>
      <c r="B73" s="304"/>
      <c r="C73" s="36" t="s">
        <v>497</v>
      </c>
      <c r="D73" s="307"/>
      <c r="E73" s="307"/>
      <c r="F73" s="37"/>
      <c r="G73" s="38"/>
      <c r="H73" s="204"/>
      <c r="I73" s="479"/>
    </row>
    <row r="74" spans="1:9" s="192" customFormat="1" ht="12.75" outlineLevel="2">
      <c r="A74" s="206">
        <f>A70+1</f>
        <v>47</v>
      </c>
      <c r="B74" s="306" t="str">
        <f aca="true" t="shared" si="22" ref="B74:B78">CONCATENATE($B$63,".",A74)</f>
        <v>720.02.47</v>
      </c>
      <c r="C74" s="208" t="s">
        <v>512</v>
      </c>
      <c r="D74" s="333"/>
      <c r="E74" s="333"/>
      <c r="F74" s="209" t="s">
        <v>1</v>
      </c>
      <c r="G74" s="210">
        <v>20</v>
      </c>
      <c r="H74" s="305"/>
      <c r="I74" s="469">
        <f aca="true" t="shared" si="23" ref="I74:I78">G74*H74</f>
        <v>0</v>
      </c>
    </row>
    <row r="75" spans="1:9" s="192" customFormat="1" ht="12.75" outlineLevel="2">
      <c r="A75" s="206">
        <f>A74+1</f>
        <v>48</v>
      </c>
      <c r="B75" s="306" t="str">
        <f t="shared" si="22"/>
        <v>720.02.48</v>
      </c>
      <c r="C75" s="208" t="s">
        <v>513</v>
      </c>
      <c r="D75" s="333"/>
      <c r="E75" s="333"/>
      <c r="F75" s="209" t="s">
        <v>1</v>
      </c>
      <c r="G75" s="210">
        <v>10</v>
      </c>
      <c r="H75" s="305"/>
      <c r="I75" s="469">
        <f t="shared" si="23"/>
        <v>0</v>
      </c>
    </row>
    <row r="76" spans="1:9" s="192" customFormat="1" ht="12.75" outlineLevel="2">
      <c r="A76" s="330">
        <f aca="true" t="shared" si="24" ref="A76:A78">A75+1</f>
        <v>49</v>
      </c>
      <c r="B76" s="306" t="str">
        <f t="shared" si="22"/>
        <v>720.02.49</v>
      </c>
      <c r="C76" s="208" t="s">
        <v>514</v>
      </c>
      <c r="D76" s="333"/>
      <c r="E76" s="333"/>
      <c r="F76" s="209" t="s">
        <v>1</v>
      </c>
      <c r="G76" s="210">
        <v>1</v>
      </c>
      <c r="H76" s="305"/>
      <c r="I76" s="469">
        <f t="shared" si="23"/>
        <v>0</v>
      </c>
    </row>
    <row r="77" spans="1:9" s="192" customFormat="1" ht="12.75" outlineLevel="2">
      <c r="A77" s="330">
        <f t="shared" si="24"/>
        <v>50</v>
      </c>
      <c r="B77" s="306" t="str">
        <f t="shared" si="22"/>
        <v>720.02.50</v>
      </c>
      <c r="C77" s="208" t="s">
        <v>500</v>
      </c>
      <c r="D77" s="333"/>
      <c r="E77" s="333"/>
      <c r="F77" s="209" t="s">
        <v>492</v>
      </c>
      <c r="G77" s="210">
        <v>2</v>
      </c>
      <c r="H77" s="305"/>
      <c r="I77" s="469">
        <f t="shared" si="23"/>
        <v>0</v>
      </c>
    </row>
    <row r="78" spans="1:9" s="192" customFormat="1" ht="12.75" outlineLevel="2">
      <c r="A78" s="330">
        <f t="shared" si="24"/>
        <v>51</v>
      </c>
      <c r="B78" s="306" t="str">
        <f t="shared" si="22"/>
        <v>720.02.51</v>
      </c>
      <c r="C78" s="208" t="s">
        <v>515</v>
      </c>
      <c r="D78" s="333"/>
      <c r="E78" s="333"/>
      <c r="F78" s="209" t="s">
        <v>1</v>
      </c>
      <c r="G78" s="210">
        <v>30</v>
      </c>
      <c r="H78" s="305"/>
      <c r="I78" s="469">
        <f t="shared" si="23"/>
        <v>0</v>
      </c>
    </row>
    <row r="79" spans="1:9" s="192" customFormat="1" ht="12" customHeight="1" outlineLevel="2">
      <c r="A79" s="34"/>
      <c r="B79" s="304"/>
      <c r="C79" s="36"/>
      <c r="D79" s="307"/>
      <c r="E79" s="307"/>
      <c r="F79" s="37"/>
      <c r="G79" s="38"/>
      <c r="H79" s="38"/>
      <c r="I79" s="479"/>
    </row>
    <row r="80" spans="1:9" s="192" customFormat="1" ht="12" customHeight="1" outlineLevel="2">
      <c r="A80" s="34"/>
      <c r="B80" s="304"/>
      <c r="C80" s="205" t="s">
        <v>760</v>
      </c>
      <c r="D80" s="307"/>
      <c r="E80" s="307"/>
      <c r="F80" s="37"/>
      <c r="G80" s="38"/>
      <c r="H80" s="204"/>
      <c r="I80" s="479"/>
    </row>
    <row r="81" spans="1:9" s="192" customFormat="1" ht="12.75" outlineLevel="2">
      <c r="A81" s="206">
        <f>A78+1</f>
        <v>52</v>
      </c>
      <c r="B81" s="306" t="str">
        <f aca="true" t="shared" si="25" ref="B81:B84">CONCATENATE($B$63,".",A81)</f>
        <v>720.02.52</v>
      </c>
      <c r="C81" s="208" t="s">
        <v>516</v>
      </c>
      <c r="D81" s="333"/>
      <c r="E81" s="333"/>
      <c r="F81" s="209" t="s">
        <v>492</v>
      </c>
      <c r="G81" s="210">
        <v>2</v>
      </c>
      <c r="H81" s="305"/>
      <c r="I81" s="469">
        <f aca="true" t="shared" si="26" ref="I81:I84">G81*H81</f>
        <v>0</v>
      </c>
    </row>
    <row r="82" spans="1:9" s="409" customFormat="1" ht="12.75" outlineLevel="2">
      <c r="A82" s="506" t="s">
        <v>1202</v>
      </c>
      <c r="B82" s="507"/>
      <c r="C82" s="508" t="s">
        <v>1203</v>
      </c>
      <c r="D82" s="509"/>
      <c r="E82" s="509"/>
      <c r="F82" s="509" t="s">
        <v>8</v>
      </c>
      <c r="G82" s="504">
        <v>6</v>
      </c>
      <c r="H82" s="510"/>
      <c r="I82" s="511">
        <f t="shared" si="26"/>
        <v>0</v>
      </c>
    </row>
    <row r="83" spans="1:9" s="192" customFormat="1" ht="12.75" outlineLevel="2">
      <c r="A83" s="206">
        <f>A81+1</f>
        <v>53</v>
      </c>
      <c r="B83" s="306" t="str">
        <f t="shared" si="25"/>
        <v>720.02.53</v>
      </c>
      <c r="C83" s="208" t="s">
        <v>517</v>
      </c>
      <c r="D83" s="333"/>
      <c r="E83" s="333"/>
      <c r="F83" s="209" t="s">
        <v>492</v>
      </c>
      <c r="G83" s="210">
        <v>5</v>
      </c>
      <c r="H83" s="305"/>
      <c r="I83" s="469">
        <f t="shared" si="26"/>
        <v>0</v>
      </c>
    </row>
    <row r="84" spans="1:9" s="192" customFormat="1" ht="12.75" outlineLevel="2">
      <c r="A84" s="206">
        <f>A83+1</f>
        <v>54</v>
      </c>
      <c r="B84" s="306" t="str">
        <f t="shared" si="25"/>
        <v>720.02.54</v>
      </c>
      <c r="C84" s="208" t="s">
        <v>518</v>
      </c>
      <c r="D84" s="333"/>
      <c r="E84" s="333"/>
      <c r="F84" s="209" t="s">
        <v>492</v>
      </c>
      <c r="G84" s="210">
        <v>1</v>
      </c>
      <c r="H84" s="305"/>
      <c r="I84" s="469">
        <f t="shared" si="26"/>
        <v>0</v>
      </c>
    </row>
    <row r="85" spans="1:9" s="192" customFormat="1" ht="12" customHeight="1" outlineLevel="2">
      <c r="A85" s="34"/>
      <c r="B85" s="304"/>
      <c r="C85" s="36"/>
      <c r="D85" s="307"/>
      <c r="E85" s="307"/>
      <c r="F85" s="37"/>
      <c r="G85" s="38"/>
      <c r="H85" s="38"/>
      <c r="I85" s="479"/>
    </row>
    <row r="86" spans="1:9" s="192" customFormat="1" ht="12" customHeight="1" outlineLevel="2">
      <c r="A86" s="34"/>
      <c r="B86" s="304"/>
      <c r="C86" s="205" t="s">
        <v>761</v>
      </c>
      <c r="D86" s="307"/>
      <c r="E86" s="307"/>
      <c r="F86" s="37"/>
      <c r="G86" s="38"/>
      <c r="H86" s="204"/>
      <c r="I86" s="479"/>
    </row>
    <row r="87" spans="1:9" s="321" customFormat="1" ht="12.75" outlineLevel="2">
      <c r="A87" s="330">
        <f>A84+1</f>
        <v>55</v>
      </c>
      <c r="B87" s="306" t="str">
        <f aca="true" t="shared" si="27" ref="B87:B90">CONCATENATE($B$63,".",A87)</f>
        <v>720.02.55</v>
      </c>
      <c r="C87" s="332" t="s">
        <v>762</v>
      </c>
      <c r="D87" s="333"/>
      <c r="E87" s="333"/>
      <c r="F87" s="333" t="s">
        <v>8</v>
      </c>
      <c r="G87" s="334">
        <v>1</v>
      </c>
      <c r="H87" s="305"/>
      <c r="I87" s="469">
        <f aca="true" t="shared" si="28" ref="I87:I90">G87*H87</f>
        <v>0</v>
      </c>
    </row>
    <row r="88" spans="1:9" s="321" customFormat="1" ht="24" outlineLevel="2">
      <c r="A88" s="330">
        <f>A87+1</f>
        <v>56</v>
      </c>
      <c r="B88" s="306" t="str">
        <f t="shared" si="27"/>
        <v>720.02.56</v>
      </c>
      <c r="C88" s="332" t="s">
        <v>754</v>
      </c>
      <c r="D88" s="333"/>
      <c r="E88" s="333"/>
      <c r="F88" s="333" t="s">
        <v>8</v>
      </c>
      <c r="G88" s="334">
        <v>1</v>
      </c>
      <c r="H88" s="305"/>
      <c r="I88" s="469">
        <f t="shared" si="28"/>
        <v>0</v>
      </c>
    </row>
    <row r="89" spans="1:9" s="409" customFormat="1" ht="12.75" outlineLevel="2">
      <c r="A89" s="506" t="s">
        <v>1200</v>
      </c>
      <c r="B89" s="507"/>
      <c r="C89" s="508" t="s">
        <v>1201</v>
      </c>
      <c r="D89" s="509"/>
      <c r="E89" s="509"/>
      <c r="F89" s="509" t="s">
        <v>8</v>
      </c>
      <c r="G89" s="504">
        <v>1</v>
      </c>
      <c r="H89" s="510"/>
      <c r="I89" s="511">
        <f t="shared" si="28"/>
        <v>0</v>
      </c>
    </row>
    <row r="90" spans="1:9" s="321" customFormat="1" ht="12.75" outlineLevel="2">
      <c r="A90" s="330">
        <f>A88+1</f>
        <v>57</v>
      </c>
      <c r="B90" s="306" t="str">
        <f t="shared" si="27"/>
        <v>720.02.57</v>
      </c>
      <c r="C90" s="332" t="s">
        <v>755</v>
      </c>
      <c r="D90" s="333"/>
      <c r="E90" s="333"/>
      <c r="F90" s="333" t="s">
        <v>8</v>
      </c>
      <c r="G90" s="334">
        <v>1</v>
      </c>
      <c r="H90" s="305"/>
      <c r="I90" s="469">
        <f t="shared" si="28"/>
        <v>0</v>
      </c>
    </row>
    <row r="92" spans="1:12" s="419" customFormat="1" ht="18">
      <c r="A92" s="391" t="s">
        <v>340</v>
      </c>
      <c r="B92" s="391"/>
      <c r="C92" s="392" t="s">
        <v>341</v>
      </c>
      <c r="D92" s="350"/>
      <c r="E92" s="393"/>
      <c r="F92" s="393"/>
      <c r="G92" s="393"/>
      <c r="H92" s="392"/>
      <c r="I92" s="392"/>
      <c r="J92" s="409"/>
      <c r="K92" s="409"/>
      <c r="L92" s="409"/>
    </row>
    <row r="93" spans="4:9" s="419" customFormat="1" ht="12" customHeight="1">
      <c r="D93" s="420"/>
      <c r="E93" s="420"/>
      <c r="F93" s="420"/>
      <c r="G93" s="420"/>
      <c r="H93" s="420"/>
      <c r="I93" s="420"/>
    </row>
    <row r="94" spans="4:12" s="419" customFormat="1" ht="12" customHeight="1">
      <c r="D94" s="420"/>
      <c r="E94" s="420"/>
      <c r="F94" s="420"/>
      <c r="G94" s="420"/>
      <c r="H94" s="420"/>
      <c r="I94" s="420"/>
      <c r="J94" s="409"/>
      <c r="K94" s="409"/>
      <c r="L94" s="409"/>
    </row>
    <row r="95" spans="4:9" s="419" customFormat="1" ht="12" customHeight="1">
      <c r="D95" s="420"/>
      <c r="E95" s="420"/>
      <c r="F95" s="420"/>
      <c r="G95" s="420"/>
      <c r="H95" s="420"/>
      <c r="I95" s="420"/>
    </row>
    <row r="96" spans="4:9" s="419" customFormat="1" ht="12" customHeight="1">
      <c r="D96" s="420"/>
      <c r="E96" s="420"/>
      <c r="F96" s="420"/>
      <c r="G96" s="420"/>
      <c r="H96" s="420"/>
      <c r="I96" s="420"/>
    </row>
    <row r="97" spans="4:9" s="419" customFormat="1" ht="12" customHeight="1">
      <c r="D97" s="420"/>
      <c r="E97" s="420"/>
      <c r="F97" s="420"/>
      <c r="G97" s="420"/>
      <c r="H97" s="420"/>
      <c r="I97" s="420"/>
    </row>
    <row r="98" spans="4:9" s="419" customFormat="1" ht="12" customHeight="1">
      <c r="D98" s="420"/>
      <c r="E98" s="420"/>
      <c r="F98" s="420"/>
      <c r="G98" s="420"/>
      <c r="H98" s="420"/>
      <c r="I98" s="420"/>
    </row>
    <row r="99" spans="4:9" s="419" customFormat="1" ht="12" customHeight="1">
      <c r="D99" s="420"/>
      <c r="E99" s="420"/>
      <c r="F99" s="420"/>
      <c r="G99" s="420"/>
      <c r="H99" s="420"/>
      <c r="I99" s="420"/>
    </row>
    <row r="100" spans="7:9" ht="12" customHeight="1">
      <c r="G100" s="298"/>
      <c r="H100" s="298"/>
      <c r="I100" s="298"/>
    </row>
  </sheetData>
  <sheetProtection algorithmName="SHA-512" hashValue="/OlCMz4IprD0USQjtFvzquK22p2eL3uphyT0G8yzhjvkUnKgWzbe//Z5ad/jXaZKyZG8ugGCQ1U4yA+jx7w8Pg==" saltValue="cScnyeR+dL8jgApi9qy6cQ==" spinCount="100000" sheet="1" objects="1" scenarios="1"/>
  <printOptions horizontalCentered="1"/>
  <pageMargins left="0.3937007874015748" right="0.3937007874015748" top="0.8661417322834646" bottom="0.4724409448818898" header="0.4724409448818898" footer="0.2362204724409449"/>
  <pageSetup horizontalDpi="600" verticalDpi="600" orientation="landscape" paperSize="9" scale="86" r:id="rId1"/>
  <headerFooter alignWithMargins="0">
    <oddFooter>&amp;C&amp;"Arial,Obyčejné"&amp;9Stránka &amp;P z &amp;N&amp;R&amp;"Arial,Obyčejné"&amp;9&amp;A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L222"/>
  <sheetViews>
    <sheetView showGridLines="0" view="pageBreakPreview" zoomScale="130" zoomScaleSheetLayoutView="130" workbookViewId="0" topLeftCell="A1">
      <pane ySplit="3" topLeftCell="A4" activePane="bottomLeft" state="frozen"/>
      <selection pane="topLeft" activeCell="C61" sqref="C61"/>
      <selection pane="bottomLeft" activeCell="G200" sqref="G200"/>
    </sheetView>
  </sheetViews>
  <sheetFormatPr defaultColWidth="9.140625" defaultRowHeight="12" customHeight="1" outlineLevelRow="2"/>
  <cols>
    <col min="1" max="1" width="5.421875" style="212" customWidth="1"/>
    <col min="2" max="2" width="11.7109375" style="212" customWidth="1"/>
    <col min="3" max="3" width="73.28125" style="212" customWidth="1"/>
    <col min="4" max="4" width="19.28125" style="212" bestFit="1" customWidth="1"/>
    <col min="5" max="5" width="4.57421875" style="212" bestFit="1" customWidth="1"/>
    <col min="6" max="6" width="7.140625" style="213" customWidth="1"/>
    <col min="7" max="8" width="11.7109375" style="213" customWidth="1"/>
    <col min="9" max="9" width="15.7109375" style="213" customWidth="1"/>
    <col min="10" max="16384" width="9.140625" style="212" customWidth="1"/>
  </cols>
  <sheetData>
    <row r="1" spans="1:9" s="179" customFormat="1" ht="21" customHeight="1">
      <c r="A1" s="173"/>
      <c r="B1" s="174" t="s">
        <v>488</v>
      </c>
      <c r="C1" s="378" t="str">
        <f>Titulka!A9</f>
        <v>ČRo Vinohradská - přestavba 2 prodejních jednotek na rozhlasovou kavárnu „on-air</v>
      </c>
      <c r="D1" s="175"/>
      <c r="E1" s="175"/>
      <c r="F1" s="174"/>
      <c r="G1" s="176"/>
      <c r="H1" s="177"/>
      <c r="I1" s="178"/>
    </row>
    <row r="2" spans="1:9" s="180" customFormat="1" ht="30" customHeight="1">
      <c r="A2" s="173"/>
      <c r="B2" s="174" t="s">
        <v>488</v>
      </c>
      <c r="C2" s="174" t="s">
        <v>519</v>
      </c>
      <c r="D2" s="318"/>
      <c r="E2" s="318"/>
      <c r="F2" s="174"/>
      <c r="G2" s="176"/>
      <c r="H2" s="177"/>
      <c r="I2" s="178"/>
    </row>
    <row r="3" spans="1:9" s="186" customFormat="1" ht="24.95" customHeight="1" thickBot="1">
      <c r="A3" s="181" t="s">
        <v>26</v>
      </c>
      <c r="B3" s="182" t="s">
        <v>7</v>
      </c>
      <c r="C3" s="183" t="s">
        <v>15</v>
      </c>
      <c r="D3" s="319" t="s">
        <v>293</v>
      </c>
      <c r="E3" s="319" t="s">
        <v>294</v>
      </c>
      <c r="F3" s="184" t="s">
        <v>3</v>
      </c>
      <c r="G3" s="181" t="s">
        <v>95</v>
      </c>
      <c r="H3" s="185" t="s">
        <v>65</v>
      </c>
      <c r="I3" s="181" t="s">
        <v>11</v>
      </c>
    </row>
    <row r="4" spans="1:9" s="192" customFormat="1" ht="12" customHeight="1">
      <c r="A4" s="187"/>
      <c r="B4" s="188"/>
      <c r="C4" s="189"/>
      <c r="D4" s="189"/>
      <c r="E4" s="189"/>
      <c r="F4" s="187"/>
      <c r="G4" s="190"/>
      <c r="H4" s="191"/>
      <c r="I4" s="191"/>
    </row>
    <row r="5" spans="1:9" s="198" customFormat="1" ht="17.25" customHeight="1">
      <c r="A5" s="193"/>
      <c r="B5" s="194">
        <v>730</v>
      </c>
      <c r="C5" s="194" t="s">
        <v>519</v>
      </c>
      <c r="D5" s="194"/>
      <c r="E5" s="194"/>
      <c r="F5" s="195"/>
      <c r="G5" s="196"/>
      <c r="H5" s="197"/>
      <c r="I5" s="474">
        <f>SUBTOTAL(9,I6:I203)</f>
        <v>0</v>
      </c>
    </row>
    <row r="6" spans="1:9" s="218" customFormat="1" ht="12.75" outlineLevel="1">
      <c r="A6" s="214"/>
      <c r="B6" s="200" t="s">
        <v>610</v>
      </c>
      <c r="C6" s="201" t="s">
        <v>765</v>
      </c>
      <c r="D6" s="325"/>
      <c r="E6" s="325"/>
      <c r="F6" s="215"/>
      <c r="G6" s="216"/>
      <c r="H6" s="217"/>
      <c r="I6" s="475">
        <f>SUBTOTAL(9,I7:I21)</f>
        <v>0</v>
      </c>
    </row>
    <row r="7" spans="1:9" s="321" customFormat="1" ht="60" outlineLevel="2">
      <c r="A7" s="330">
        <v>1</v>
      </c>
      <c r="B7" s="306" t="str">
        <f>CONCATENATE($B$6,".",A7)</f>
        <v>730.01.1</v>
      </c>
      <c r="C7" s="332" t="s">
        <v>1075</v>
      </c>
      <c r="D7" s="332"/>
      <c r="E7" s="317"/>
      <c r="F7" s="333" t="s">
        <v>8</v>
      </c>
      <c r="G7" s="334">
        <v>1</v>
      </c>
      <c r="H7" s="305"/>
      <c r="I7" s="469">
        <f>G7*H7</f>
        <v>0</v>
      </c>
    </row>
    <row r="8" spans="1:9" s="321" customFormat="1" ht="12" customHeight="1" outlineLevel="2">
      <c r="A8" s="219"/>
      <c r="B8" s="220"/>
      <c r="C8" s="221" t="s">
        <v>766</v>
      </c>
      <c r="D8" s="221"/>
      <c r="E8" s="221"/>
      <c r="F8" s="222"/>
      <c r="G8" s="223"/>
      <c r="H8" s="224"/>
      <c r="I8" s="476"/>
    </row>
    <row r="9" spans="1:9" s="321" customFormat="1" ht="12" customHeight="1" outlineLevel="2">
      <c r="A9" s="225">
        <f>A7+1</f>
        <v>2</v>
      </c>
      <c r="B9" s="226" t="str">
        <f aca="true" t="shared" si="0" ref="B9:B14">CONCATENATE($B$6,".",A9)</f>
        <v>730.01.2</v>
      </c>
      <c r="C9" s="227" t="s">
        <v>520</v>
      </c>
      <c r="D9" s="227"/>
      <c r="E9" s="227"/>
      <c r="F9" s="228" t="s">
        <v>1</v>
      </c>
      <c r="G9" s="229">
        <v>30</v>
      </c>
      <c r="H9" s="342"/>
      <c r="I9" s="480">
        <f aca="true" t="shared" si="1" ref="I9:I21">G9*H9</f>
        <v>0</v>
      </c>
    </row>
    <row r="10" spans="1:9" s="321" customFormat="1" ht="12" customHeight="1" outlineLevel="2">
      <c r="A10" s="225">
        <f>A9+1</f>
        <v>3</v>
      </c>
      <c r="B10" s="226" t="str">
        <f t="shared" si="0"/>
        <v>730.01.3</v>
      </c>
      <c r="C10" s="227" t="s">
        <v>521</v>
      </c>
      <c r="D10" s="227"/>
      <c r="E10" s="227"/>
      <c r="F10" s="228" t="s">
        <v>1</v>
      </c>
      <c r="G10" s="229">
        <v>32</v>
      </c>
      <c r="H10" s="342"/>
      <c r="I10" s="480">
        <f t="shared" si="1"/>
        <v>0</v>
      </c>
    </row>
    <row r="11" spans="1:9" s="321" customFormat="1" ht="12" customHeight="1" outlineLevel="2">
      <c r="A11" s="225">
        <f aca="true" t="shared" si="2" ref="A11:A14">A10+1</f>
        <v>4</v>
      </c>
      <c r="B11" s="226" t="str">
        <f t="shared" si="0"/>
        <v>730.01.4</v>
      </c>
      <c r="C11" s="227" t="s">
        <v>522</v>
      </c>
      <c r="D11" s="227"/>
      <c r="E11" s="227"/>
      <c r="F11" s="228" t="s">
        <v>1</v>
      </c>
      <c r="G11" s="229">
        <v>131</v>
      </c>
      <c r="H11" s="342"/>
      <c r="I11" s="480">
        <f t="shared" si="1"/>
        <v>0</v>
      </c>
    </row>
    <row r="12" spans="1:9" s="321" customFormat="1" ht="12" customHeight="1" outlineLevel="2">
      <c r="A12" s="225">
        <f t="shared" si="2"/>
        <v>5</v>
      </c>
      <c r="B12" s="226" t="str">
        <f t="shared" si="0"/>
        <v>730.01.5</v>
      </c>
      <c r="C12" s="227" t="s">
        <v>523</v>
      </c>
      <c r="D12" s="227"/>
      <c r="E12" s="227"/>
      <c r="F12" s="228" t="s">
        <v>1</v>
      </c>
      <c r="G12" s="229">
        <v>31.9</v>
      </c>
      <c r="H12" s="342"/>
      <c r="I12" s="480">
        <f t="shared" si="1"/>
        <v>0</v>
      </c>
    </row>
    <row r="13" spans="1:9" s="321" customFormat="1" ht="12" customHeight="1" outlineLevel="2">
      <c r="A13" s="225">
        <f t="shared" si="2"/>
        <v>6</v>
      </c>
      <c r="B13" s="226" t="str">
        <f t="shared" si="0"/>
        <v>730.01.6</v>
      </c>
      <c r="C13" s="227" t="s">
        <v>524</v>
      </c>
      <c r="D13" s="227"/>
      <c r="E13" s="227"/>
      <c r="F13" s="228" t="s">
        <v>1</v>
      </c>
      <c r="G13" s="229">
        <v>1.8</v>
      </c>
      <c r="H13" s="342"/>
      <c r="I13" s="480">
        <f t="shared" si="1"/>
        <v>0</v>
      </c>
    </row>
    <row r="14" spans="1:9" s="321" customFormat="1" ht="12" customHeight="1" outlineLevel="2">
      <c r="A14" s="225">
        <f t="shared" si="2"/>
        <v>7</v>
      </c>
      <c r="B14" s="226" t="str">
        <f t="shared" si="0"/>
        <v>730.01.7</v>
      </c>
      <c r="C14" s="230" t="s">
        <v>525</v>
      </c>
      <c r="D14" s="230"/>
      <c r="E14" s="230"/>
      <c r="F14" s="231" t="s">
        <v>1</v>
      </c>
      <c r="G14" s="232">
        <v>22.2</v>
      </c>
      <c r="H14" s="343"/>
      <c r="I14" s="478">
        <f t="shared" si="1"/>
        <v>0</v>
      </c>
    </row>
    <row r="15" spans="1:9" s="409" customFormat="1" ht="12" customHeight="1" outlineLevel="2">
      <c r="A15" s="512" t="s">
        <v>1206</v>
      </c>
      <c r="B15" s="226"/>
      <c r="C15" s="514" t="s">
        <v>1205</v>
      </c>
      <c r="D15" s="514"/>
      <c r="E15" s="514"/>
      <c r="F15" s="515" t="s">
        <v>8</v>
      </c>
      <c r="G15" s="516">
        <v>1</v>
      </c>
      <c r="H15" s="517"/>
      <c r="I15" s="518">
        <f t="shared" si="1"/>
        <v>0</v>
      </c>
    </row>
    <row r="16" spans="1:9" s="321" customFormat="1" ht="12" customHeight="1" outlineLevel="2">
      <c r="A16" s="219"/>
      <c r="B16" s="220"/>
      <c r="C16" s="221" t="s">
        <v>526</v>
      </c>
      <c r="D16" s="221"/>
      <c r="E16" s="221"/>
      <c r="F16" s="222"/>
      <c r="G16" s="223"/>
      <c r="H16" s="224"/>
      <c r="I16" s="476"/>
    </row>
    <row r="17" spans="1:9" s="321" customFormat="1" ht="12" customHeight="1" outlineLevel="2">
      <c r="A17" s="225">
        <f>A14+1</f>
        <v>8</v>
      </c>
      <c r="B17" s="226" t="str">
        <f aca="true" t="shared" si="3" ref="B17:B21">CONCATENATE($B$6,".",A17)</f>
        <v>730.01.8</v>
      </c>
      <c r="C17" s="227" t="s">
        <v>527</v>
      </c>
      <c r="D17" s="227"/>
      <c r="E17" s="227"/>
      <c r="F17" s="228" t="s">
        <v>1</v>
      </c>
      <c r="G17" s="229">
        <v>36</v>
      </c>
      <c r="H17" s="342"/>
      <c r="I17" s="480">
        <f t="shared" si="1"/>
        <v>0</v>
      </c>
    </row>
    <row r="18" spans="1:9" s="321" customFormat="1" ht="12" customHeight="1" outlineLevel="2">
      <c r="A18" s="225">
        <f>A17+1</f>
        <v>9</v>
      </c>
      <c r="B18" s="226" t="str">
        <f t="shared" si="3"/>
        <v>730.01.9</v>
      </c>
      <c r="C18" s="227" t="s">
        <v>528</v>
      </c>
      <c r="D18" s="227"/>
      <c r="E18" s="227"/>
      <c r="F18" s="228" t="s">
        <v>1</v>
      </c>
      <c r="G18" s="229">
        <v>24</v>
      </c>
      <c r="H18" s="342"/>
      <c r="I18" s="480">
        <f t="shared" si="1"/>
        <v>0</v>
      </c>
    </row>
    <row r="19" spans="1:9" s="321" customFormat="1" ht="12" customHeight="1" outlineLevel="2">
      <c r="A19" s="225">
        <f aca="true" t="shared" si="4" ref="A19:A21">A18+1</f>
        <v>10</v>
      </c>
      <c r="B19" s="226" t="str">
        <f t="shared" si="3"/>
        <v>730.01.10</v>
      </c>
      <c r="C19" s="227" t="s">
        <v>529</v>
      </c>
      <c r="D19" s="227"/>
      <c r="E19" s="227"/>
      <c r="F19" s="228" t="s">
        <v>8</v>
      </c>
      <c r="G19" s="229">
        <v>1</v>
      </c>
      <c r="H19" s="342"/>
      <c r="I19" s="480">
        <f t="shared" si="1"/>
        <v>0</v>
      </c>
    </row>
    <row r="20" spans="1:9" s="321" customFormat="1" ht="12" customHeight="1" outlineLevel="2">
      <c r="A20" s="225">
        <f t="shared" si="4"/>
        <v>11</v>
      </c>
      <c r="B20" s="226" t="str">
        <f t="shared" si="3"/>
        <v>730.01.11</v>
      </c>
      <c r="C20" s="230" t="s">
        <v>530</v>
      </c>
      <c r="D20" s="230"/>
      <c r="E20" s="230"/>
      <c r="F20" s="231" t="s">
        <v>8</v>
      </c>
      <c r="G20" s="232">
        <v>1</v>
      </c>
      <c r="H20" s="343"/>
      <c r="I20" s="478">
        <f t="shared" si="1"/>
        <v>0</v>
      </c>
    </row>
    <row r="21" spans="1:9" s="321" customFormat="1" ht="12" customHeight="1" outlineLevel="2">
      <c r="A21" s="330">
        <f t="shared" si="4"/>
        <v>12</v>
      </c>
      <c r="B21" s="331" t="str">
        <f t="shared" si="3"/>
        <v>730.01.12</v>
      </c>
      <c r="C21" s="332" t="s">
        <v>778</v>
      </c>
      <c r="D21" s="332"/>
      <c r="E21" s="317"/>
      <c r="F21" s="333" t="s">
        <v>8</v>
      </c>
      <c r="G21" s="334">
        <v>1</v>
      </c>
      <c r="H21" s="305"/>
      <c r="I21" s="469">
        <f t="shared" si="1"/>
        <v>0</v>
      </c>
    </row>
    <row r="22" spans="1:9" s="218" customFormat="1" ht="12.75" outlineLevel="1">
      <c r="A22" s="214"/>
      <c r="B22" s="324"/>
      <c r="C22" s="325"/>
      <c r="D22" s="325"/>
      <c r="E22" s="325"/>
      <c r="F22" s="215"/>
      <c r="G22" s="216"/>
      <c r="H22" s="217"/>
      <c r="I22" s="475"/>
    </row>
    <row r="23" spans="1:9" s="218" customFormat="1" ht="12.75" outlineLevel="1">
      <c r="A23" s="214"/>
      <c r="B23" s="324" t="s">
        <v>611</v>
      </c>
      <c r="C23" s="325" t="s">
        <v>750</v>
      </c>
      <c r="D23" s="325"/>
      <c r="E23" s="325"/>
      <c r="F23" s="215"/>
      <c r="G23" s="216"/>
      <c r="H23" s="217"/>
      <c r="I23" s="475">
        <f>SUBTOTAL(9,I24:I43)</f>
        <v>0</v>
      </c>
    </row>
    <row r="24" spans="1:9" s="192" customFormat="1" ht="60" outlineLevel="2">
      <c r="A24" s="330">
        <f>A21+1</f>
        <v>13</v>
      </c>
      <c r="B24" s="306" t="str">
        <f>CONCATENATE($B$23,".",A24)</f>
        <v>730.02.13</v>
      </c>
      <c r="C24" s="208" t="s">
        <v>1075</v>
      </c>
      <c r="D24" s="332"/>
      <c r="E24" s="317"/>
      <c r="F24" s="209" t="s">
        <v>8</v>
      </c>
      <c r="G24" s="210">
        <v>1</v>
      </c>
      <c r="H24" s="305"/>
      <c r="I24" s="469">
        <f aca="true" t="shared" si="5" ref="I24">G24*H24</f>
        <v>0</v>
      </c>
    </row>
    <row r="25" spans="1:9" s="192" customFormat="1" ht="12" customHeight="1" outlineLevel="2">
      <c r="A25" s="219"/>
      <c r="B25" s="220"/>
      <c r="C25" s="221" t="s">
        <v>766</v>
      </c>
      <c r="D25" s="221"/>
      <c r="E25" s="221"/>
      <c r="F25" s="222"/>
      <c r="G25" s="223"/>
      <c r="H25" s="224"/>
      <c r="I25" s="476"/>
    </row>
    <row r="26" spans="1:9" s="192" customFormat="1" ht="12" customHeight="1" outlineLevel="2">
      <c r="A26" s="225">
        <f>A24+1</f>
        <v>14</v>
      </c>
      <c r="B26" s="226" t="str">
        <f aca="true" t="shared" si="6" ref="B26:B43">CONCATENATE($B$23,".",A26)</f>
        <v>730.02.14</v>
      </c>
      <c r="C26" s="227" t="s">
        <v>520</v>
      </c>
      <c r="D26" s="227"/>
      <c r="E26" s="227"/>
      <c r="F26" s="228" t="s">
        <v>1</v>
      </c>
      <c r="G26" s="229">
        <v>144</v>
      </c>
      <c r="H26" s="342"/>
      <c r="I26" s="480">
        <f aca="true" t="shared" si="7" ref="I26:I43">G26*H26</f>
        <v>0</v>
      </c>
    </row>
    <row r="27" spans="1:9" s="192" customFormat="1" ht="12" customHeight="1" outlineLevel="2">
      <c r="A27" s="225">
        <f>A26+1</f>
        <v>15</v>
      </c>
      <c r="B27" s="226" t="str">
        <f t="shared" si="6"/>
        <v>730.02.15</v>
      </c>
      <c r="C27" s="227" t="s">
        <v>521</v>
      </c>
      <c r="D27" s="227"/>
      <c r="E27" s="227"/>
      <c r="F27" s="228" t="s">
        <v>1</v>
      </c>
      <c r="G27" s="229">
        <v>9.6</v>
      </c>
      <c r="H27" s="342"/>
      <c r="I27" s="480">
        <f t="shared" si="7"/>
        <v>0</v>
      </c>
    </row>
    <row r="28" spans="1:9" s="192" customFormat="1" ht="12" customHeight="1" outlineLevel="2">
      <c r="A28" s="225">
        <f aca="true" t="shared" si="8" ref="A28:A31">A27+1</f>
        <v>16</v>
      </c>
      <c r="B28" s="226" t="str">
        <f t="shared" si="6"/>
        <v>730.02.16</v>
      </c>
      <c r="C28" s="227" t="s">
        <v>522</v>
      </c>
      <c r="D28" s="227"/>
      <c r="E28" s="227"/>
      <c r="F28" s="228" t="s">
        <v>1</v>
      </c>
      <c r="G28" s="229">
        <v>120</v>
      </c>
      <c r="H28" s="342"/>
      <c r="I28" s="480">
        <f t="shared" si="7"/>
        <v>0</v>
      </c>
    </row>
    <row r="29" spans="1:9" s="192" customFormat="1" ht="12" customHeight="1" outlineLevel="2">
      <c r="A29" s="225">
        <f t="shared" si="8"/>
        <v>17</v>
      </c>
      <c r="B29" s="226" t="str">
        <f t="shared" si="6"/>
        <v>730.02.17</v>
      </c>
      <c r="C29" s="227" t="s">
        <v>523</v>
      </c>
      <c r="D29" s="227"/>
      <c r="E29" s="227"/>
      <c r="F29" s="228" t="s">
        <v>1</v>
      </c>
      <c r="G29" s="229">
        <v>31.2</v>
      </c>
      <c r="H29" s="342"/>
      <c r="I29" s="480">
        <f t="shared" si="7"/>
        <v>0</v>
      </c>
    </row>
    <row r="30" spans="1:9" s="192" customFormat="1" ht="12" customHeight="1" outlineLevel="2">
      <c r="A30" s="225">
        <f t="shared" si="8"/>
        <v>18</v>
      </c>
      <c r="B30" s="226" t="str">
        <f t="shared" si="6"/>
        <v>730.02.18</v>
      </c>
      <c r="C30" s="227" t="s">
        <v>524</v>
      </c>
      <c r="D30" s="227"/>
      <c r="E30" s="227"/>
      <c r="F30" s="228" t="s">
        <v>1</v>
      </c>
      <c r="G30" s="229">
        <v>19.2</v>
      </c>
      <c r="H30" s="342"/>
      <c r="I30" s="480">
        <f t="shared" si="7"/>
        <v>0</v>
      </c>
    </row>
    <row r="31" spans="1:9" s="192" customFormat="1" ht="12" customHeight="1" outlineLevel="2">
      <c r="A31" s="225">
        <f t="shared" si="8"/>
        <v>19</v>
      </c>
      <c r="B31" s="226" t="str">
        <f t="shared" si="6"/>
        <v>730.02.19</v>
      </c>
      <c r="C31" s="227" t="s">
        <v>525</v>
      </c>
      <c r="D31" s="227"/>
      <c r="E31" s="227"/>
      <c r="F31" s="228" t="s">
        <v>1</v>
      </c>
      <c r="G31" s="229">
        <v>31.2</v>
      </c>
      <c r="H31" s="342"/>
      <c r="I31" s="480">
        <f t="shared" si="7"/>
        <v>0</v>
      </c>
    </row>
    <row r="32" spans="1:9" s="409" customFormat="1" ht="12" customHeight="1" outlineLevel="2">
      <c r="A32" s="512" t="s">
        <v>1204</v>
      </c>
      <c r="B32" s="513"/>
      <c r="C32" s="514" t="s">
        <v>1205</v>
      </c>
      <c r="D32" s="514"/>
      <c r="E32" s="514"/>
      <c r="F32" s="515" t="s">
        <v>8</v>
      </c>
      <c r="G32" s="516">
        <v>1</v>
      </c>
      <c r="H32" s="517"/>
      <c r="I32" s="518">
        <f t="shared" si="7"/>
        <v>0</v>
      </c>
    </row>
    <row r="33" spans="1:9" s="192" customFormat="1" ht="12" customHeight="1" outlineLevel="2">
      <c r="A33" s="219"/>
      <c r="B33" s="220"/>
      <c r="C33" s="221" t="s">
        <v>526</v>
      </c>
      <c r="D33" s="221"/>
      <c r="E33" s="221"/>
      <c r="F33" s="222"/>
      <c r="G33" s="223"/>
      <c r="H33" s="224"/>
      <c r="I33" s="476"/>
    </row>
    <row r="34" spans="1:9" s="192" customFormat="1" ht="12" customHeight="1" outlineLevel="2">
      <c r="A34" s="225">
        <f>A31+1</f>
        <v>20</v>
      </c>
      <c r="B34" s="226" t="str">
        <f t="shared" si="6"/>
        <v>730.02.20</v>
      </c>
      <c r="C34" s="227" t="s">
        <v>527</v>
      </c>
      <c r="D34" s="227"/>
      <c r="E34" s="227"/>
      <c r="F34" s="228" t="s">
        <v>1</v>
      </c>
      <c r="G34" s="229">
        <v>36</v>
      </c>
      <c r="H34" s="342"/>
      <c r="I34" s="480">
        <f t="shared" si="7"/>
        <v>0</v>
      </c>
    </row>
    <row r="35" spans="1:9" s="192" customFormat="1" ht="12" customHeight="1" outlineLevel="2">
      <c r="A35" s="225">
        <f>A34+1</f>
        <v>21</v>
      </c>
      <c r="B35" s="226" t="str">
        <f t="shared" si="6"/>
        <v>730.02.21</v>
      </c>
      <c r="C35" s="227" t="s">
        <v>528</v>
      </c>
      <c r="D35" s="227"/>
      <c r="E35" s="227"/>
      <c r="F35" s="228" t="s">
        <v>1</v>
      </c>
      <c r="G35" s="229">
        <v>24</v>
      </c>
      <c r="H35" s="342"/>
      <c r="I35" s="480">
        <f t="shared" si="7"/>
        <v>0</v>
      </c>
    </row>
    <row r="36" spans="1:9" s="192" customFormat="1" ht="12" customHeight="1" outlineLevel="2">
      <c r="A36" s="225">
        <f aca="true" t="shared" si="9" ref="A36:A43">A35+1</f>
        <v>22</v>
      </c>
      <c r="B36" s="226" t="str">
        <f t="shared" si="6"/>
        <v>730.02.22</v>
      </c>
      <c r="C36" s="227" t="s">
        <v>529</v>
      </c>
      <c r="D36" s="227"/>
      <c r="E36" s="227"/>
      <c r="F36" s="228" t="s">
        <v>8</v>
      </c>
      <c r="G36" s="229">
        <v>1</v>
      </c>
      <c r="H36" s="342"/>
      <c r="I36" s="480">
        <f t="shared" si="7"/>
        <v>0</v>
      </c>
    </row>
    <row r="37" spans="1:9" s="192" customFormat="1" ht="12" customHeight="1" outlineLevel="2">
      <c r="A37" s="225">
        <f t="shared" si="9"/>
        <v>23</v>
      </c>
      <c r="B37" s="226" t="str">
        <f t="shared" si="6"/>
        <v>730.02.23</v>
      </c>
      <c r="C37" s="230" t="s">
        <v>530</v>
      </c>
      <c r="D37" s="230"/>
      <c r="E37" s="230"/>
      <c r="F37" s="231" t="s">
        <v>8</v>
      </c>
      <c r="G37" s="232">
        <v>1</v>
      </c>
      <c r="H37" s="343"/>
      <c r="I37" s="478">
        <f t="shared" si="7"/>
        <v>0</v>
      </c>
    </row>
    <row r="38" spans="1:9" s="192" customFormat="1" ht="12" customHeight="1" outlineLevel="2">
      <c r="A38" s="330">
        <f t="shared" si="9"/>
        <v>24</v>
      </c>
      <c r="B38" s="207" t="str">
        <f t="shared" si="6"/>
        <v>730.02.24</v>
      </c>
      <c r="C38" s="208" t="s">
        <v>531</v>
      </c>
      <c r="D38" s="332"/>
      <c r="E38" s="332"/>
      <c r="F38" s="209" t="s">
        <v>8</v>
      </c>
      <c r="G38" s="210">
        <v>1</v>
      </c>
      <c r="H38" s="305"/>
      <c r="I38" s="469">
        <f t="shared" si="7"/>
        <v>0</v>
      </c>
    </row>
    <row r="39" spans="1:9" s="192" customFormat="1" ht="12" customHeight="1" outlineLevel="2">
      <c r="A39" s="330">
        <f t="shared" si="9"/>
        <v>25</v>
      </c>
      <c r="B39" s="207" t="str">
        <f t="shared" si="6"/>
        <v>730.02.25</v>
      </c>
      <c r="C39" s="208" t="s">
        <v>532</v>
      </c>
      <c r="D39" s="332"/>
      <c r="E39" s="332"/>
      <c r="F39" s="209" t="s">
        <v>8</v>
      </c>
      <c r="G39" s="210">
        <v>1</v>
      </c>
      <c r="H39" s="305"/>
      <c r="I39" s="469">
        <f t="shared" si="7"/>
        <v>0</v>
      </c>
    </row>
    <row r="40" spans="1:9" s="192" customFormat="1" ht="12" customHeight="1" outlineLevel="2">
      <c r="A40" s="330">
        <f t="shared" si="9"/>
        <v>26</v>
      </c>
      <c r="B40" s="207" t="str">
        <f t="shared" si="6"/>
        <v>730.02.26</v>
      </c>
      <c r="C40" s="208" t="s">
        <v>533</v>
      </c>
      <c r="D40" s="332"/>
      <c r="E40" s="332"/>
      <c r="F40" s="209" t="s">
        <v>8</v>
      </c>
      <c r="G40" s="210">
        <v>1</v>
      </c>
      <c r="H40" s="305"/>
      <c r="I40" s="469">
        <f t="shared" si="7"/>
        <v>0</v>
      </c>
    </row>
    <row r="41" spans="1:9" s="192" customFormat="1" ht="12" customHeight="1" outlineLevel="2">
      <c r="A41" s="330">
        <f t="shared" si="9"/>
        <v>27</v>
      </c>
      <c r="B41" s="207" t="str">
        <f t="shared" si="6"/>
        <v>730.02.27</v>
      </c>
      <c r="C41" s="208" t="s">
        <v>778</v>
      </c>
      <c r="D41" s="332"/>
      <c r="E41" s="317"/>
      <c r="F41" s="209" t="s">
        <v>8</v>
      </c>
      <c r="G41" s="210">
        <v>1</v>
      </c>
      <c r="H41" s="305"/>
      <c r="I41" s="469">
        <f t="shared" si="7"/>
        <v>0</v>
      </c>
    </row>
    <row r="42" spans="1:9" s="192" customFormat="1" ht="12" customHeight="1" outlineLevel="2">
      <c r="A42" s="330">
        <f t="shared" si="9"/>
        <v>28</v>
      </c>
      <c r="B42" s="207" t="str">
        <f t="shared" si="6"/>
        <v>730.02.28</v>
      </c>
      <c r="C42" s="208" t="s">
        <v>534</v>
      </c>
      <c r="D42" s="332"/>
      <c r="E42" s="332"/>
      <c r="F42" s="209" t="s">
        <v>8</v>
      </c>
      <c r="G42" s="210">
        <v>1</v>
      </c>
      <c r="H42" s="305"/>
      <c r="I42" s="469">
        <f t="shared" si="7"/>
        <v>0</v>
      </c>
    </row>
    <row r="43" spans="1:9" s="192" customFormat="1" ht="12" customHeight="1" outlineLevel="2">
      <c r="A43" s="330">
        <f t="shared" si="9"/>
        <v>29</v>
      </c>
      <c r="B43" s="207" t="str">
        <f t="shared" si="6"/>
        <v>730.02.29</v>
      </c>
      <c r="C43" s="208" t="s">
        <v>535</v>
      </c>
      <c r="D43" s="332"/>
      <c r="E43" s="332"/>
      <c r="F43" s="209" t="s">
        <v>8</v>
      </c>
      <c r="G43" s="210">
        <v>1</v>
      </c>
      <c r="H43" s="305"/>
      <c r="I43" s="469">
        <f t="shared" si="7"/>
        <v>0</v>
      </c>
    </row>
    <row r="44" spans="1:9" s="192" customFormat="1" ht="12" customHeight="1" outlineLevel="2">
      <c r="A44" s="34"/>
      <c r="B44" s="35"/>
      <c r="C44" s="36"/>
      <c r="D44" s="36"/>
      <c r="E44" s="36"/>
      <c r="F44" s="37"/>
      <c r="G44" s="38"/>
      <c r="H44" s="38"/>
      <c r="I44" s="479"/>
    </row>
    <row r="45" spans="1:9" s="218" customFormat="1" ht="12.75" outlineLevel="1">
      <c r="A45" s="214"/>
      <c r="B45" s="324" t="s">
        <v>612</v>
      </c>
      <c r="C45" s="325" t="s">
        <v>767</v>
      </c>
      <c r="D45" s="325"/>
      <c r="E45" s="325"/>
      <c r="F45" s="215"/>
      <c r="G45" s="216"/>
      <c r="H45" s="217"/>
      <c r="I45" s="475">
        <f>SUBTOTAL(9,I46:I48)</f>
        <v>0</v>
      </c>
    </row>
    <row r="46" spans="1:9" s="321" customFormat="1" ht="36" outlineLevel="2">
      <c r="A46" s="330">
        <f>A43+1</f>
        <v>30</v>
      </c>
      <c r="B46" s="306" t="str">
        <f>CONCATENATE($B$45,".",A46)</f>
        <v>730.03.30</v>
      </c>
      <c r="C46" s="332" t="s">
        <v>898</v>
      </c>
      <c r="D46" s="417" t="s">
        <v>779</v>
      </c>
      <c r="E46" s="317"/>
      <c r="F46" s="333" t="s">
        <v>492</v>
      </c>
      <c r="G46" s="334">
        <v>1</v>
      </c>
      <c r="H46" s="305"/>
      <c r="I46" s="469">
        <f aca="true" t="shared" si="10" ref="I46:I47">G46*H46</f>
        <v>0</v>
      </c>
    </row>
    <row r="47" spans="1:9" s="321" customFormat="1" ht="36" outlineLevel="2">
      <c r="A47" s="330">
        <f>A46+1</f>
        <v>31</v>
      </c>
      <c r="B47" s="306" t="str">
        <f>CONCATENATE($B$45,".",A47)</f>
        <v>730.03.31</v>
      </c>
      <c r="C47" s="332" t="s">
        <v>536</v>
      </c>
      <c r="D47" s="332" t="s">
        <v>780</v>
      </c>
      <c r="E47" s="317"/>
      <c r="F47" s="333" t="s">
        <v>492</v>
      </c>
      <c r="G47" s="334">
        <v>1</v>
      </c>
      <c r="H47" s="305"/>
      <c r="I47" s="469">
        <f t="shared" si="10"/>
        <v>0</v>
      </c>
    </row>
    <row r="48" spans="1:9" s="321" customFormat="1" ht="12" customHeight="1" outlineLevel="2">
      <c r="A48" s="34"/>
      <c r="B48" s="35"/>
      <c r="C48" s="36"/>
      <c r="D48" s="36"/>
      <c r="E48" s="36"/>
      <c r="F48" s="307"/>
      <c r="G48" s="38"/>
      <c r="H48" s="38"/>
      <c r="I48" s="479"/>
    </row>
    <row r="49" spans="1:9" s="218" customFormat="1" ht="12.75" outlineLevel="1">
      <c r="A49" s="214"/>
      <c r="B49" s="200" t="s">
        <v>613</v>
      </c>
      <c r="C49" s="201" t="s">
        <v>768</v>
      </c>
      <c r="D49" s="325"/>
      <c r="E49" s="325"/>
      <c r="F49" s="215"/>
      <c r="G49" s="216"/>
      <c r="H49" s="217"/>
      <c r="I49" s="475">
        <f>SUBTOTAL(9,I50:I52)</f>
        <v>0</v>
      </c>
    </row>
    <row r="50" spans="1:9" s="192" customFormat="1" ht="24" outlineLevel="2">
      <c r="A50" s="206">
        <f>A47+1</f>
        <v>32</v>
      </c>
      <c r="B50" s="306" t="str">
        <f>CONCATENATE($B$49,".",A50)</f>
        <v>730.04.32</v>
      </c>
      <c r="C50" s="208" t="s">
        <v>901</v>
      </c>
      <c r="D50" s="417" t="s">
        <v>779</v>
      </c>
      <c r="E50" s="317"/>
      <c r="F50" s="209" t="s">
        <v>492</v>
      </c>
      <c r="G50" s="210">
        <v>1</v>
      </c>
      <c r="H50" s="305"/>
      <c r="I50" s="469">
        <f aca="true" t="shared" si="11" ref="I50:I51">G50*H50</f>
        <v>0</v>
      </c>
    </row>
    <row r="51" spans="1:9" s="192" customFormat="1" ht="36" outlineLevel="2">
      <c r="A51" s="206">
        <f>A50+1</f>
        <v>33</v>
      </c>
      <c r="B51" s="306" t="str">
        <f>CONCATENATE($B$49,".",A51)</f>
        <v>730.04.33</v>
      </c>
      <c r="C51" s="208" t="s">
        <v>900</v>
      </c>
      <c r="D51" s="332" t="s">
        <v>780</v>
      </c>
      <c r="E51" s="317"/>
      <c r="F51" s="209" t="s">
        <v>492</v>
      </c>
      <c r="G51" s="210">
        <v>1</v>
      </c>
      <c r="H51" s="305"/>
      <c r="I51" s="469">
        <f t="shared" si="11"/>
        <v>0</v>
      </c>
    </row>
    <row r="52" spans="1:9" s="192" customFormat="1" ht="12" customHeight="1" outlineLevel="2">
      <c r="A52" s="34"/>
      <c r="B52" s="35"/>
      <c r="C52" s="36"/>
      <c r="D52" s="36"/>
      <c r="E52" s="36"/>
      <c r="F52" s="37"/>
      <c r="G52" s="38"/>
      <c r="H52" s="38"/>
      <c r="I52" s="479"/>
    </row>
    <row r="53" spans="1:9" s="218" customFormat="1" ht="12.75" outlineLevel="1">
      <c r="A53" s="214"/>
      <c r="B53" s="324" t="s">
        <v>614</v>
      </c>
      <c r="C53" s="325" t="s">
        <v>769</v>
      </c>
      <c r="D53" s="325"/>
      <c r="E53" s="325"/>
      <c r="F53" s="215"/>
      <c r="G53" s="216"/>
      <c r="H53" s="217"/>
      <c r="I53" s="475">
        <f>SUBTOTAL(9,I54:I57)</f>
        <v>0</v>
      </c>
    </row>
    <row r="54" spans="1:9" s="321" customFormat="1" ht="48" outlineLevel="2">
      <c r="A54" s="330">
        <f>A51+1</f>
        <v>34</v>
      </c>
      <c r="B54" s="306" t="str">
        <f>CONCATENATE($B$53,".",A54)</f>
        <v>730.05.34</v>
      </c>
      <c r="C54" s="332" t="s">
        <v>899</v>
      </c>
      <c r="D54" s="332" t="s">
        <v>781</v>
      </c>
      <c r="E54" s="317" t="s">
        <v>312</v>
      </c>
      <c r="F54" s="333" t="s">
        <v>492</v>
      </c>
      <c r="G54" s="334">
        <v>3</v>
      </c>
      <c r="H54" s="305"/>
      <c r="I54" s="469">
        <f aca="true" t="shared" si="12" ref="I54">G54*H54</f>
        <v>0</v>
      </c>
    </row>
    <row r="55" spans="1:9" s="409" customFormat="1" ht="48" outlineLevel="2">
      <c r="A55" s="416">
        <f>A54+1</f>
        <v>35</v>
      </c>
      <c r="B55" s="453" t="s">
        <v>1076</v>
      </c>
      <c r="C55" s="445" t="s">
        <v>1081</v>
      </c>
      <c r="D55" s="445" t="s">
        <v>1078</v>
      </c>
      <c r="E55" s="390" t="s">
        <v>312</v>
      </c>
      <c r="F55" s="454" t="s">
        <v>492</v>
      </c>
      <c r="G55" s="334">
        <v>1</v>
      </c>
      <c r="H55" s="305"/>
      <c r="I55" s="469">
        <f aca="true" t="shared" si="13" ref="I55:I56">G55*H55</f>
        <v>0</v>
      </c>
    </row>
    <row r="56" spans="1:9" s="409" customFormat="1" ht="48" outlineLevel="2">
      <c r="A56" s="416">
        <f>A55+1</f>
        <v>36</v>
      </c>
      <c r="B56" s="453" t="s">
        <v>1077</v>
      </c>
      <c r="C56" s="445" t="s">
        <v>1080</v>
      </c>
      <c r="D56" s="445" t="s">
        <v>1079</v>
      </c>
      <c r="E56" s="390" t="s">
        <v>312</v>
      </c>
      <c r="F56" s="454" t="s">
        <v>492</v>
      </c>
      <c r="G56" s="334">
        <v>1</v>
      </c>
      <c r="H56" s="305"/>
      <c r="I56" s="469">
        <f t="shared" si="13"/>
        <v>0</v>
      </c>
    </row>
    <row r="57" spans="1:9" s="321" customFormat="1" ht="12" customHeight="1" outlineLevel="2">
      <c r="A57" s="34"/>
      <c r="B57" s="35"/>
      <c r="C57" s="36"/>
      <c r="D57" s="36"/>
      <c r="E57" s="36"/>
      <c r="F57" s="307"/>
      <c r="G57" s="38"/>
      <c r="H57" s="38"/>
      <c r="I57" s="479"/>
    </row>
    <row r="58" spans="1:9" s="218" customFormat="1" ht="12.75" outlineLevel="1">
      <c r="A58" s="214"/>
      <c r="B58" s="200" t="s">
        <v>615</v>
      </c>
      <c r="C58" s="201" t="s">
        <v>770</v>
      </c>
      <c r="D58" s="325"/>
      <c r="E58" s="325"/>
      <c r="F58" s="215"/>
      <c r="G58" s="216"/>
      <c r="H58" s="217"/>
      <c r="I58" s="475">
        <f>SUBTOTAL(9,I59:I62)</f>
        <v>0</v>
      </c>
    </row>
    <row r="59" spans="1:9" s="192" customFormat="1" ht="48" outlineLevel="2">
      <c r="A59" s="206">
        <f>A56+1</f>
        <v>37</v>
      </c>
      <c r="B59" s="306" t="str">
        <f>CONCATENATE($B$58,".",A59)</f>
        <v>730.06.37</v>
      </c>
      <c r="C59" s="208" t="s">
        <v>899</v>
      </c>
      <c r="D59" s="332" t="s">
        <v>781</v>
      </c>
      <c r="E59" s="317" t="s">
        <v>312</v>
      </c>
      <c r="F59" s="209" t="s">
        <v>492</v>
      </c>
      <c r="G59" s="210">
        <v>5</v>
      </c>
      <c r="H59" s="305"/>
      <c r="I59" s="469">
        <f aca="true" t="shared" si="14" ref="I59:I61">G59*H59</f>
        <v>0</v>
      </c>
    </row>
    <row r="60" spans="1:9" s="409" customFormat="1" ht="48" outlineLevel="2">
      <c r="A60" s="416">
        <f>A59+1</f>
        <v>38</v>
      </c>
      <c r="B60" s="453" t="s">
        <v>1076</v>
      </c>
      <c r="C60" s="445" t="s">
        <v>1081</v>
      </c>
      <c r="D60" s="445" t="s">
        <v>1078</v>
      </c>
      <c r="E60" s="390" t="s">
        <v>312</v>
      </c>
      <c r="F60" s="454" t="s">
        <v>492</v>
      </c>
      <c r="G60" s="334">
        <v>1</v>
      </c>
      <c r="H60" s="305"/>
      <c r="I60" s="469">
        <f t="shared" si="14"/>
        <v>0</v>
      </c>
    </row>
    <row r="61" spans="1:9" s="409" customFormat="1" ht="48" outlineLevel="2">
      <c r="A61" s="416">
        <f>A60+1</f>
        <v>39</v>
      </c>
      <c r="B61" s="453" t="s">
        <v>1077</v>
      </c>
      <c r="C61" s="445" t="s">
        <v>1080</v>
      </c>
      <c r="D61" s="445" t="s">
        <v>1079</v>
      </c>
      <c r="E61" s="390" t="s">
        <v>312</v>
      </c>
      <c r="F61" s="454" t="s">
        <v>492</v>
      </c>
      <c r="G61" s="334">
        <v>1</v>
      </c>
      <c r="H61" s="305"/>
      <c r="I61" s="469">
        <f t="shared" si="14"/>
        <v>0</v>
      </c>
    </row>
    <row r="62" spans="1:9" s="192" customFormat="1" ht="12" customHeight="1" outlineLevel="2">
      <c r="A62" s="34"/>
      <c r="B62" s="35"/>
      <c r="C62" s="36"/>
      <c r="D62" s="36"/>
      <c r="E62" s="36"/>
      <c r="F62" s="37"/>
      <c r="G62" s="38"/>
      <c r="H62" s="38"/>
      <c r="I62" s="479"/>
    </row>
    <row r="63" spans="1:9" s="218" customFormat="1" ht="12.75" outlineLevel="1">
      <c r="A63" s="214"/>
      <c r="B63" s="324" t="s">
        <v>616</v>
      </c>
      <c r="C63" s="325" t="s">
        <v>771</v>
      </c>
      <c r="D63" s="325"/>
      <c r="E63" s="325"/>
      <c r="F63" s="215"/>
      <c r="G63" s="216"/>
      <c r="H63" s="217"/>
      <c r="I63" s="475">
        <f>SUBTOTAL(9,I64:I66)</f>
        <v>0</v>
      </c>
    </row>
    <row r="64" spans="1:9" s="321" customFormat="1" ht="60" outlineLevel="2">
      <c r="A64" s="219"/>
      <c r="B64" s="220"/>
      <c r="C64" s="221" t="s">
        <v>1209</v>
      </c>
      <c r="D64" s="336"/>
      <c r="E64" s="337"/>
      <c r="F64" s="222"/>
      <c r="G64" s="223"/>
      <c r="H64" s="224"/>
      <c r="I64" s="476"/>
    </row>
    <row r="65" spans="1:9" s="321" customFormat="1" ht="15" outlineLevel="2">
      <c r="A65" s="330">
        <f>A61+1</f>
        <v>40</v>
      </c>
      <c r="B65" s="306" t="str">
        <f>CONCATENATE($B$63,".",A65)</f>
        <v>730.07.40</v>
      </c>
      <c r="C65" s="332" t="s">
        <v>537</v>
      </c>
      <c r="D65" s="332"/>
      <c r="E65" s="338"/>
      <c r="F65" s="333" t="s">
        <v>492</v>
      </c>
      <c r="G65" s="334">
        <v>4</v>
      </c>
      <c r="H65" s="305"/>
      <c r="I65" s="481">
        <f aca="true" t="shared" si="15" ref="I65:I66">G65*H65</f>
        <v>0</v>
      </c>
    </row>
    <row r="66" spans="1:9" s="321" customFormat="1" ht="15" outlineLevel="2">
      <c r="A66" s="330">
        <f>A65+1</f>
        <v>41</v>
      </c>
      <c r="B66" s="306" t="str">
        <f>CONCATENATE($B$63,".",A66)</f>
        <v>730.07.41</v>
      </c>
      <c r="C66" s="332" t="s">
        <v>538</v>
      </c>
      <c r="D66" s="332"/>
      <c r="E66" s="338"/>
      <c r="F66" s="333" t="s">
        <v>492</v>
      </c>
      <c r="G66" s="334">
        <v>1</v>
      </c>
      <c r="H66" s="305"/>
      <c r="I66" s="481">
        <f t="shared" si="15"/>
        <v>0</v>
      </c>
    </row>
    <row r="67" spans="1:9" s="321" customFormat="1" ht="12" customHeight="1" outlineLevel="2">
      <c r="A67" s="34"/>
      <c r="B67" s="35"/>
      <c r="C67" s="36"/>
      <c r="D67" s="36"/>
      <c r="E67" s="36"/>
      <c r="F67" s="307"/>
      <c r="G67" s="38"/>
      <c r="H67" s="38"/>
      <c r="I67" s="479"/>
    </row>
    <row r="68" spans="1:9" s="218" customFormat="1" ht="12.75" outlineLevel="1">
      <c r="A68" s="214"/>
      <c r="B68" s="200" t="s">
        <v>617</v>
      </c>
      <c r="C68" s="201" t="s">
        <v>772</v>
      </c>
      <c r="D68" s="325"/>
      <c r="E68" s="325"/>
      <c r="F68" s="215"/>
      <c r="G68" s="216"/>
      <c r="H68" s="217"/>
      <c r="I68" s="475">
        <f>SUBTOTAL(9,I69:I72)</f>
        <v>0</v>
      </c>
    </row>
    <row r="69" spans="1:9" s="192" customFormat="1" ht="60" outlineLevel="2">
      <c r="A69" s="219"/>
      <c r="B69" s="220"/>
      <c r="C69" s="221" t="s">
        <v>1208</v>
      </c>
      <c r="D69" s="336"/>
      <c r="E69" s="337"/>
      <c r="F69" s="222"/>
      <c r="G69" s="223"/>
      <c r="H69" s="224"/>
      <c r="I69" s="476"/>
    </row>
    <row r="70" spans="1:9" s="192" customFormat="1" ht="15" outlineLevel="2">
      <c r="A70" s="330">
        <f>A66+1</f>
        <v>42</v>
      </c>
      <c r="B70" s="306" t="str">
        <f>CONCATENATE($B$68,".",A70)</f>
        <v>730.08.42</v>
      </c>
      <c r="C70" s="332" t="s">
        <v>537</v>
      </c>
      <c r="D70" s="332"/>
      <c r="E70" s="338"/>
      <c r="F70" s="333" t="s">
        <v>492</v>
      </c>
      <c r="G70" s="334">
        <v>4</v>
      </c>
      <c r="H70" s="305"/>
      <c r="I70" s="481">
        <f aca="true" t="shared" si="16" ref="I70:I71">G70*H70</f>
        <v>0</v>
      </c>
    </row>
    <row r="71" spans="1:9" s="192" customFormat="1" ht="15" outlineLevel="2">
      <c r="A71" s="330">
        <f>A70+1</f>
        <v>43</v>
      </c>
      <c r="B71" s="306" t="str">
        <f>CONCATENATE($B$68,".",A71)</f>
        <v>730.08.43</v>
      </c>
      <c r="C71" s="332" t="s">
        <v>538</v>
      </c>
      <c r="D71" s="332"/>
      <c r="E71" s="338"/>
      <c r="F71" s="333" t="s">
        <v>492</v>
      </c>
      <c r="G71" s="334">
        <v>1</v>
      </c>
      <c r="H71" s="305"/>
      <c r="I71" s="481">
        <f t="shared" si="16"/>
        <v>0</v>
      </c>
    </row>
    <row r="72" spans="1:9" s="192" customFormat="1" ht="12" customHeight="1" outlineLevel="2">
      <c r="A72" s="34"/>
      <c r="B72" s="35"/>
      <c r="C72" s="36"/>
      <c r="D72" s="36"/>
      <c r="E72" s="36"/>
      <c r="F72" s="37"/>
      <c r="G72" s="38"/>
      <c r="H72" s="38"/>
      <c r="I72" s="479"/>
    </row>
    <row r="73" spans="1:9" s="218" customFormat="1" ht="12.75" outlineLevel="1">
      <c r="A73" s="214"/>
      <c r="B73" s="324" t="s">
        <v>625</v>
      </c>
      <c r="C73" s="325" t="s">
        <v>773</v>
      </c>
      <c r="D73" s="325"/>
      <c r="E73" s="325"/>
      <c r="F73" s="215"/>
      <c r="G73" s="216"/>
      <c r="H73" s="217"/>
      <c r="I73" s="475">
        <f>SUBTOTAL(9,I74:I79)</f>
        <v>0</v>
      </c>
    </row>
    <row r="74" spans="1:9" s="321" customFormat="1" ht="24" outlineLevel="2">
      <c r="A74" s="219"/>
      <c r="B74" s="220"/>
      <c r="C74" s="221" t="s">
        <v>902</v>
      </c>
      <c r="D74" s="336" t="s">
        <v>783</v>
      </c>
      <c r="E74" s="337"/>
      <c r="F74" s="222"/>
      <c r="G74" s="223"/>
      <c r="H74" s="224"/>
      <c r="I74" s="476"/>
    </row>
    <row r="75" spans="1:9" s="321" customFormat="1" ht="24" outlineLevel="2">
      <c r="A75" s="330">
        <f>A71+1</f>
        <v>44</v>
      </c>
      <c r="B75" s="306" t="str">
        <f aca="true" t="shared" si="17" ref="B75:B78">CONCATENATE($B$73,".",A75)</f>
        <v>730.09.44</v>
      </c>
      <c r="C75" s="332" t="s">
        <v>541</v>
      </c>
      <c r="D75" s="332" t="s">
        <v>783</v>
      </c>
      <c r="E75" s="339"/>
      <c r="F75" s="333" t="s">
        <v>492</v>
      </c>
      <c r="G75" s="334">
        <v>4</v>
      </c>
      <c r="H75" s="305"/>
      <c r="I75" s="477">
        <f aca="true" t="shared" si="18" ref="I75:I78">G75*H75</f>
        <v>0</v>
      </c>
    </row>
    <row r="76" spans="1:9" s="321" customFormat="1" ht="24" outlineLevel="2">
      <c r="A76" s="330">
        <f aca="true" t="shared" si="19" ref="A76:A78">A75+1</f>
        <v>45</v>
      </c>
      <c r="B76" s="306" t="str">
        <f t="shared" si="17"/>
        <v>730.09.45</v>
      </c>
      <c r="C76" s="332" t="s">
        <v>542</v>
      </c>
      <c r="D76" s="332" t="s">
        <v>783</v>
      </c>
      <c r="E76" s="339"/>
      <c r="F76" s="333" t="s">
        <v>492</v>
      </c>
      <c r="G76" s="334">
        <v>2</v>
      </c>
      <c r="H76" s="305"/>
      <c r="I76" s="477">
        <f t="shared" si="18"/>
        <v>0</v>
      </c>
    </row>
    <row r="77" spans="1:9" s="321" customFormat="1" ht="24" outlineLevel="2">
      <c r="A77" s="330">
        <f t="shared" si="19"/>
        <v>46</v>
      </c>
      <c r="B77" s="306" t="str">
        <f t="shared" si="17"/>
        <v>730.09.46</v>
      </c>
      <c r="C77" s="332" t="s">
        <v>543</v>
      </c>
      <c r="D77" s="332" t="s">
        <v>783</v>
      </c>
      <c r="E77" s="339"/>
      <c r="F77" s="333" t="s">
        <v>492</v>
      </c>
      <c r="G77" s="334">
        <v>2</v>
      </c>
      <c r="H77" s="305"/>
      <c r="I77" s="477">
        <f t="shared" si="18"/>
        <v>0</v>
      </c>
    </row>
    <row r="78" spans="1:9" s="321" customFormat="1" ht="24" outlineLevel="2">
      <c r="A78" s="330">
        <f t="shared" si="19"/>
        <v>47</v>
      </c>
      <c r="B78" s="306" t="str">
        <f t="shared" si="17"/>
        <v>730.09.47</v>
      </c>
      <c r="C78" s="332" t="s">
        <v>1214</v>
      </c>
      <c r="D78" s="332" t="s">
        <v>784</v>
      </c>
      <c r="E78" s="339"/>
      <c r="F78" s="333" t="s">
        <v>492</v>
      </c>
      <c r="G78" s="334">
        <v>1</v>
      </c>
      <c r="H78" s="305"/>
      <c r="I78" s="477">
        <f t="shared" si="18"/>
        <v>0</v>
      </c>
    </row>
    <row r="79" spans="1:9" s="321" customFormat="1" ht="12" customHeight="1" outlineLevel="2">
      <c r="A79" s="34"/>
      <c r="B79" s="35"/>
      <c r="C79" s="36"/>
      <c r="D79" s="36"/>
      <c r="E79" s="36"/>
      <c r="F79" s="307"/>
      <c r="G79" s="38"/>
      <c r="H79" s="38"/>
      <c r="I79" s="479"/>
    </row>
    <row r="80" spans="1:9" s="218" customFormat="1" ht="12.75" outlineLevel="1">
      <c r="A80" s="214"/>
      <c r="B80" s="200" t="s">
        <v>782</v>
      </c>
      <c r="C80" s="201" t="s">
        <v>774</v>
      </c>
      <c r="D80" s="325"/>
      <c r="E80" s="325"/>
      <c r="F80" s="215"/>
      <c r="G80" s="216"/>
      <c r="H80" s="217"/>
      <c r="I80" s="475">
        <f>SUBTOTAL(9,I81:I86)</f>
        <v>0</v>
      </c>
    </row>
    <row r="81" spans="1:9" s="192" customFormat="1" ht="24" outlineLevel="2">
      <c r="A81" s="219"/>
      <c r="B81" s="220"/>
      <c r="C81" s="221" t="s">
        <v>539</v>
      </c>
      <c r="D81" s="336" t="s">
        <v>783</v>
      </c>
      <c r="E81" s="337"/>
      <c r="F81" s="222"/>
      <c r="G81" s="223"/>
      <c r="H81" s="224"/>
      <c r="I81" s="476"/>
    </row>
    <row r="82" spans="1:9" s="192" customFormat="1" ht="24" outlineLevel="2">
      <c r="A82" s="330">
        <f>A78+1</f>
        <v>48</v>
      </c>
      <c r="B82" s="306" t="str">
        <f aca="true" t="shared" si="20" ref="B82:B85">CONCATENATE($B$80,".",A82)</f>
        <v>730.10.48</v>
      </c>
      <c r="C82" s="332" t="s">
        <v>541</v>
      </c>
      <c r="D82" s="332" t="s">
        <v>783</v>
      </c>
      <c r="E82" s="339"/>
      <c r="F82" s="333" t="s">
        <v>492</v>
      </c>
      <c r="G82" s="334">
        <v>4</v>
      </c>
      <c r="H82" s="305"/>
      <c r="I82" s="477">
        <f aca="true" t="shared" si="21" ref="I82:I85">G82*H82</f>
        <v>0</v>
      </c>
    </row>
    <row r="83" spans="1:9" s="192" customFormat="1" ht="24" outlineLevel="2">
      <c r="A83" s="330">
        <f aca="true" t="shared" si="22" ref="A83:A85">A82+1</f>
        <v>49</v>
      </c>
      <c r="B83" s="306" t="str">
        <f t="shared" si="20"/>
        <v>730.10.49</v>
      </c>
      <c r="C83" s="332" t="s">
        <v>542</v>
      </c>
      <c r="D83" s="332" t="s">
        <v>783</v>
      </c>
      <c r="E83" s="339"/>
      <c r="F83" s="333" t="s">
        <v>492</v>
      </c>
      <c r="G83" s="334">
        <v>2</v>
      </c>
      <c r="H83" s="305"/>
      <c r="I83" s="477">
        <f t="shared" si="21"/>
        <v>0</v>
      </c>
    </row>
    <row r="84" spans="1:9" s="192" customFormat="1" ht="24" outlineLevel="2">
      <c r="A84" s="330">
        <f t="shared" si="22"/>
        <v>50</v>
      </c>
      <c r="B84" s="306" t="str">
        <f t="shared" si="20"/>
        <v>730.10.50</v>
      </c>
      <c r="C84" s="332" t="s">
        <v>543</v>
      </c>
      <c r="D84" s="332" t="s">
        <v>783</v>
      </c>
      <c r="E84" s="339"/>
      <c r="F84" s="333" t="s">
        <v>492</v>
      </c>
      <c r="G84" s="334">
        <v>2</v>
      </c>
      <c r="H84" s="305"/>
      <c r="I84" s="477">
        <f t="shared" si="21"/>
        <v>0</v>
      </c>
    </row>
    <row r="85" spans="1:9" s="192" customFormat="1" ht="24" outlineLevel="2">
      <c r="A85" s="330">
        <f t="shared" si="22"/>
        <v>51</v>
      </c>
      <c r="B85" s="306" t="str">
        <f t="shared" si="20"/>
        <v>730.10.51</v>
      </c>
      <c r="C85" s="332" t="s">
        <v>544</v>
      </c>
      <c r="D85" s="332" t="s">
        <v>784</v>
      </c>
      <c r="E85" s="339"/>
      <c r="F85" s="333" t="s">
        <v>492</v>
      </c>
      <c r="G85" s="334">
        <v>1</v>
      </c>
      <c r="H85" s="305"/>
      <c r="I85" s="477">
        <f t="shared" si="21"/>
        <v>0</v>
      </c>
    </row>
    <row r="86" spans="1:9" s="192" customFormat="1" ht="12" customHeight="1" outlineLevel="2">
      <c r="A86" s="34"/>
      <c r="B86" s="35"/>
      <c r="C86" s="36"/>
      <c r="D86" s="36"/>
      <c r="E86" s="36"/>
      <c r="F86" s="37"/>
      <c r="G86" s="38"/>
      <c r="H86" s="38"/>
      <c r="I86" s="479"/>
    </row>
    <row r="87" spans="1:9" s="218" customFormat="1" ht="12.75" outlineLevel="1">
      <c r="A87" s="214"/>
      <c r="B87" s="324" t="s">
        <v>786</v>
      </c>
      <c r="C87" s="325" t="s">
        <v>775</v>
      </c>
      <c r="D87" s="325"/>
      <c r="E87" s="325"/>
      <c r="F87" s="215"/>
      <c r="G87" s="216"/>
      <c r="H87" s="217"/>
      <c r="I87" s="475">
        <f>SUBTOTAL(9,I88:I121)</f>
        <v>0</v>
      </c>
    </row>
    <row r="88" spans="1:9" s="321" customFormat="1" ht="27.75" customHeight="1" outlineLevel="2">
      <c r="A88" s="219"/>
      <c r="B88" s="220"/>
      <c r="C88" s="221" t="s">
        <v>545</v>
      </c>
      <c r="D88" s="336" t="s">
        <v>785</v>
      </c>
      <c r="E88" s="340"/>
      <c r="F88" s="222"/>
      <c r="G88" s="223"/>
      <c r="H88" s="224"/>
      <c r="I88" s="476"/>
    </row>
    <row r="89" spans="1:9" s="321" customFormat="1" ht="24" outlineLevel="2">
      <c r="A89" s="330">
        <f>A85+1</f>
        <v>52</v>
      </c>
      <c r="B89" s="306" t="str">
        <f>CONCATENATE($B$87,".",A89)</f>
        <v>730.11.52</v>
      </c>
      <c r="C89" s="332" t="s">
        <v>546</v>
      </c>
      <c r="D89" s="332" t="s">
        <v>785</v>
      </c>
      <c r="E89" s="339"/>
      <c r="F89" s="333" t="s">
        <v>492</v>
      </c>
      <c r="G89" s="334">
        <v>10</v>
      </c>
      <c r="H89" s="305"/>
      <c r="I89" s="477">
        <f aca="true" t="shared" si="23" ref="I89:I120">G89*H89</f>
        <v>0</v>
      </c>
    </row>
    <row r="90" spans="1:9" s="321" customFormat="1" ht="24" outlineLevel="2">
      <c r="A90" s="330">
        <f>A89+1</f>
        <v>53</v>
      </c>
      <c r="B90" s="306" t="str">
        <f aca="true" t="shared" si="24" ref="B90:B93">CONCATENATE($B$87,".",A90)</f>
        <v>730.11.53</v>
      </c>
      <c r="C90" s="332" t="s">
        <v>527</v>
      </c>
      <c r="D90" s="332" t="s">
        <v>785</v>
      </c>
      <c r="E90" s="339"/>
      <c r="F90" s="333" t="s">
        <v>492</v>
      </c>
      <c r="G90" s="334">
        <v>20</v>
      </c>
      <c r="H90" s="305"/>
      <c r="I90" s="477">
        <f t="shared" si="23"/>
        <v>0</v>
      </c>
    </row>
    <row r="91" spans="1:9" s="321" customFormat="1" ht="24" outlineLevel="2">
      <c r="A91" s="330">
        <f aca="true" t="shared" si="25" ref="A91:A93">A90+1</f>
        <v>54</v>
      </c>
      <c r="B91" s="306" t="str">
        <f t="shared" si="24"/>
        <v>730.11.54</v>
      </c>
      <c r="C91" s="332" t="s">
        <v>547</v>
      </c>
      <c r="D91" s="332" t="s">
        <v>785</v>
      </c>
      <c r="E91" s="339"/>
      <c r="F91" s="333" t="s">
        <v>492</v>
      </c>
      <c r="G91" s="334">
        <v>4</v>
      </c>
      <c r="H91" s="305"/>
      <c r="I91" s="477">
        <f t="shared" si="23"/>
        <v>0</v>
      </c>
    </row>
    <row r="92" spans="1:9" s="321" customFormat="1" ht="24" outlineLevel="2">
      <c r="A92" s="330">
        <f t="shared" si="25"/>
        <v>55</v>
      </c>
      <c r="B92" s="306" t="str">
        <f t="shared" si="24"/>
        <v>730.11.55</v>
      </c>
      <c r="C92" s="332" t="s">
        <v>528</v>
      </c>
      <c r="D92" s="332" t="s">
        <v>785</v>
      </c>
      <c r="E92" s="339"/>
      <c r="F92" s="333" t="s">
        <v>492</v>
      </c>
      <c r="G92" s="334">
        <v>3</v>
      </c>
      <c r="H92" s="305"/>
      <c r="I92" s="477">
        <f t="shared" si="23"/>
        <v>0</v>
      </c>
    </row>
    <row r="93" spans="1:9" s="321" customFormat="1" ht="24" outlineLevel="2">
      <c r="A93" s="330">
        <f t="shared" si="25"/>
        <v>56</v>
      </c>
      <c r="B93" s="306" t="str">
        <f t="shared" si="24"/>
        <v>730.11.56</v>
      </c>
      <c r="C93" s="332" t="s">
        <v>548</v>
      </c>
      <c r="D93" s="332" t="s">
        <v>785</v>
      </c>
      <c r="E93" s="339"/>
      <c r="F93" s="333" t="s">
        <v>492</v>
      </c>
      <c r="G93" s="334">
        <v>2</v>
      </c>
      <c r="H93" s="305"/>
      <c r="I93" s="477">
        <f t="shared" si="23"/>
        <v>0</v>
      </c>
    </row>
    <row r="94" spans="1:9" s="321" customFormat="1" ht="36" outlineLevel="2">
      <c r="A94" s="330"/>
      <c r="B94" s="331"/>
      <c r="C94" s="341" t="s">
        <v>549</v>
      </c>
      <c r="D94" s="332" t="s">
        <v>787</v>
      </c>
      <c r="E94" s="339"/>
      <c r="F94" s="333"/>
      <c r="G94" s="334"/>
      <c r="H94" s="211"/>
      <c r="I94" s="481"/>
    </row>
    <row r="95" spans="1:9" s="321" customFormat="1" ht="36" outlineLevel="2">
      <c r="A95" s="330">
        <f>A93+1</f>
        <v>57</v>
      </c>
      <c r="B95" s="306" t="str">
        <f aca="true" t="shared" si="26" ref="B95:B97">CONCATENATE($B$87,".",A95)</f>
        <v>730.11.57</v>
      </c>
      <c r="C95" s="332" t="s">
        <v>550</v>
      </c>
      <c r="D95" s="332" t="s">
        <v>787</v>
      </c>
      <c r="E95" s="339"/>
      <c r="F95" s="333" t="s">
        <v>492</v>
      </c>
      <c r="G95" s="334">
        <v>1</v>
      </c>
      <c r="H95" s="305"/>
      <c r="I95" s="477">
        <f t="shared" si="23"/>
        <v>0</v>
      </c>
    </row>
    <row r="96" spans="1:9" s="321" customFormat="1" ht="36" outlineLevel="2">
      <c r="A96" s="330">
        <f>A95+1</f>
        <v>58</v>
      </c>
      <c r="B96" s="306" t="str">
        <f t="shared" si="26"/>
        <v>730.11.58</v>
      </c>
      <c r="C96" s="332" t="s">
        <v>540</v>
      </c>
      <c r="D96" s="332" t="s">
        <v>787</v>
      </c>
      <c r="E96" s="339"/>
      <c r="F96" s="333" t="s">
        <v>492</v>
      </c>
      <c r="G96" s="334">
        <v>2</v>
      </c>
      <c r="H96" s="305"/>
      <c r="I96" s="477">
        <f t="shared" si="23"/>
        <v>0</v>
      </c>
    </row>
    <row r="97" spans="1:9" s="321" customFormat="1" ht="24" outlineLevel="2">
      <c r="A97" s="330">
        <f>A96+1</f>
        <v>59</v>
      </c>
      <c r="B97" s="306" t="str">
        <f t="shared" si="26"/>
        <v>730.11.59</v>
      </c>
      <c r="C97" s="230" t="s">
        <v>551</v>
      </c>
      <c r="D97" s="332" t="s">
        <v>788</v>
      </c>
      <c r="E97" s="339"/>
      <c r="F97" s="231" t="s">
        <v>492</v>
      </c>
      <c r="G97" s="232">
        <v>1</v>
      </c>
      <c r="H97" s="343"/>
      <c r="I97" s="477">
        <f t="shared" si="23"/>
        <v>0</v>
      </c>
    </row>
    <row r="98" spans="1:9" s="321" customFormat="1" ht="24" outlineLevel="2">
      <c r="A98" s="330"/>
      <c r="B98" s="331"/>
      <c r="C98" s="341" t="s">
        <v>552</v>
      </c>
      <c r="D98" s="332" t="s">
        <v>789</v>
      </c>
      <c r="E98" s="339"/>
      <c r="F98" s="333"/>
      <c r="G98" s="334"/>
      <c r="H98" s="211"/>
      <c r="I98" s="481"/>
    </row>
    <row r="99" spans="1:9" s="321" customFormat="1" ht="24" outlineLevel="2">
      <c r="A99" s="330">
        <f>A97+1</f>
        <v>60</v>
      </c>
      <c r="B99" s="306" t="str">
        <f aca="true" t="shared" si="27" ref="B99:B104">CONCATENATE($B$87,".",A99)</f>
        <v>730.11.60</v>
      </c>
      <c r="C99" s="332" t="s">
        <v>550</v>
      </c>
      <c r="D99" s="332" t="s">
        <v>789</v>
      </c>
      <c r="E99" s="339"/>
      <c r="F99" s="333" t="s">
        <v>492</v>
      </c>
      <c r="G99" s="334">
        <v>1</v>
      </c>
      <c r="H99" s="305"/>
      <c r="I99" s="481">
        <f t="shared" si="23"/>
        <v>0</v>
      </c>
    </row>
    <row r="100" spans="1:9" s="321" customFormat="1" ht="24" outlineLevel="2">
      <c r="A100" s="330">
        <f>A99+1</f>
        <v>61</v>
      </c>
      <c r="B100" s="306" t="str">
        <f t="shared" si="27"/>
        <v>730.11.61</v>
      </c>
      <c r="C100" s="332" t="s">
        <v>540</v>
      </c>
      <c r="D100" s="332" t="s">
        <v>789</v>
      </c>
      <c r="E100" s="339"/>
      <c r="F100" s="333" t="s">
        <v>492</v>
      </c>
      <c r="G100" s="334">
        <v>1</v>
      </c>
      <c r="H100" s="305"/>
      <c r="I100" s="481">
        <f t="shared" si="23"/>
        <v>0</v>
      </c>
    </row>
    <row r="101" spans="1:9" s="321" customFormat="1" ht="24" outlineLevel="2">
      <c r="A101" s="330">
        <f aca="true" t="shared" si="28" ref="A101:A104">A100+1</f>
        <v>62</v>
      </c>
      <c r="B101" s="306" t="str">
        <f t="shared" si="27"/>
        <v>730.11.62</v>
      </c>
      <c r="C101" s="332" t="s">
        <v>542</v>
      </c>
      <c r="D101" s="332" t="s">
        <v>789</v>
      </c>
      <c r="E101" s="339"/>
      <c r="F101" s="333" t="s">
        <v>492</v>
      </c>
      <c r="G101" s="334">
        <v>1</v>
      </c>
      <c r="H101" s="305"/>
      <c r="I101" s="481">
        <f t="shared" si="23"/>
        <v>0</v>
      </c>
    </row>
    <row r="102" spans="1:9" s="321" customFormat="1" ht="24" outlineLevel="2">
      <c r="A102" s="330">
        <f t="shared" si="28"/>
        <v>63</v>
      </c>
      <c r="B102" s="306" t="str">
        <f t="shared" si="27"/>
        <v>730.11.63</v>
      </c>
      <c r="C102" s="332" t="s">
        <v>543</v>
      </c>
      <c r="D102" s="332" t="s">
        <v>789</v>
      </c>
      <c r="E102" s="339"/>
      <c r="F102" s="333" t="s">
        <v>492</v>
      </c>
      <c r="G102" s="334">
        <v>1</v>
      </c>
      <c r="H102" s="305"/>
      <c r="I102" s="481">
        <f t="shared" si="23"/>
        <v>0</v>
      </c>
    </row>
    <row r="103" spans="1:9" s="321" customFormat="1" ht="24" outlineLevel="2">
      <c r="A103" s="330">
        <f t="shared" si="28"/>
        <v>64</v>
      </c>
      <c r="B103" s="306" t="str">
        <f t="shared" si="27"/>
        <v>730.11.64</v>
      </c>
      <c r="C103" s="332" t="s">
        <v>553</v>
      </c>
      <c r="D103" s="332" t="s">
        <v>790</v>
      </c>
      <c r="E103" s="339"/>
      <c r="F103" s="333" t="s">
        <v>492</v>
      </c>
      <c r="G103" s="334">
        <v>8</v>
      </c>
      <c r="H103" s="305"/>
      <c r="I103" s="481">
        <f t="shared" si="23"/>
        <v>0</v>
      </c>
    </row>
    <row r="104" spans="1:9" s="321" customFormat="1" ht="24" outlineLevel="2">
      <c r="A104" s="330">
        <f t="shared" si="28"/>
        <v>65</v>
      </c>
      <c r="B104" s="306" t="str">
        <f t="shared" si="27"/>
        <v>730.11.65</v>
      </c>
      <c r="C104" s="332" t="s">
        <v>554</v>
      </c>
      <c r="D104" s="332" t="s">
        <v>791</v>
      </c>
      <c r="E104" s="339"/>
      <c r="F104" s="333" t="s">
        <v>492</v>
      </c>
      <c r="G104" s="334">
        <v>7</v>
      </c>
      <c r="H104" s="305"/>
      <c r="I104" s="481">
        <f t="shared" si="23"/>
        <v>0</v>
      </c>
    </row>
    <row r="105" spans="1:9" s="321" customFormat="1" ht="24" outlineLevel="2">
      <c r="A105" s="330"/>
      <c r="B105" s="331"/>
      <c r="C105" s="341" t="s">
        <v>555</v>
      </c>
      <c r="D105" s="332" t="s">
        <v>792</v>
      </c>
      <c r="E105" s="339"/>
      <c r="F105" s="333"/>
      <c r="G105" s="334"/>
      <c r="H105" s="211"/>
      <c r="I105" s="481"/>
    </row>
    <row r="106" spans="1:9" s="321" customFormat="1" ht="24" outlineLevel="2">
      <c r="A106" s="330">
        <f>A104+1</f>
        <v>66</v>
      </c>
      <c r="B106" s="306" t="str">
        <f aca="true" t="shared" si="29" ref="B106:B108">CONCATENATE($B$87,".",A106)</f>
        <v>730.11.66</v>
      </c>
      <c r="C106" s="332" t="s">
        <v>527</v>
      </c>
      <c r="D106" s="332" t="s">
        <v>792</v>
      </c>
      <c r="E106" s="339"/>
      <c r="F106" s="333" t="s">
        <v>492</v>
      </c>
      <c r="G106" s="334">
        <v>1</v>
      </c>
      <c r="H106" s="305"/>
      <c r="I106" s="481">
        <f t="shared" si="23"/>
        <v>0</v>
      </c>
    </row>
    <row r="107" spans="1:9" s="321" customFormat="1" ht="24" outlineLevel="2">
      <c r="A107" s="330">
        <f>A106+1</f>
        <v>67</v>
      </c>
      <c r="B107" s="306" t="str">
        <f t="shared" si="29"/>
        <v>730.11.67</v>
      </c>
      <c r="C107" s="332" t="s">
        <v>547</v>
      </c>
      <c r="D107" s="332" t="s">
        <v>793</v>
      </c>
      <c r="E107" s="339"/>
      <c r="F107" s="333" t="s">
        <v>492</v>
      </c>
      <c r="G107" s="334">
        <v>1</v>
      </c>
      <c r="H107" s="305"/>
      <c r="I107" s="481">
        <f t="shared" si="23"/>
        <v>0</v>
      </c>
    </row>
    <row r="108" spans="1:9" s="321" customFormat="1" ht="24" outlineLevel="2">
      <c r="A108" s="330">
        <f>A107+1</f>
        <v>68</v>
      </c>
      <c r="B108" s="306" t="str">
        <f t="shared" si="29"/>
        <v>730.11.68</v>
      </c>
      <c r="C108" s="332" t="s">
        <v>528</v>
      </c>
      <c r="D108" s="332" t="s">
        <v>792</v>
      </c>
      <c r="E108" s="339"/>
      <c r="F108" s="333" t="s">
        <v>492</v>
      </c>
      <c r="G108" s="334">
        <v>1</v>
      </c>
      <c r="H108" s="305"/>
      <c r="I108" s="481">
        <f t="shared" si="23"/>
        <v>0</v>
      </c>
    </row>
    <row r="109" spans="1:9" s="321" customFormat="1" ht="36" outlineLevel="2">
      <c r="A109" s="330"/>
      <c r="B109" s="331"/>
      <c r="C109" s="341" t="s">
        <v>1207</v>
      </c>
      <c r="D109" s="332" t="s">
        <v>794</v>
      </c>
      <c r="E109" s="339"/>
      <c r="F109" s="333"/>
      <c r="G109" s="334"/>
      <c r="H109" s="211"/>
      <c r="I109" s="481"/>
    </row>
    <row r="110" spans="1:9" s="321" customFormat="1" ht="24" outlineLevel="2">
      <c r="A110" s="330">
        <f>A108+1</f>
        <v>69</v>
      </c>
      <c r="B110" s="306" t="str">
        <f aca="true" t="shared" si="30" ref="B110:B120">CONCATENATE($B$87,".",A110)</f>
        <v>730.11.69</v>
      </c>
      <c r="C110" s="332" t="s">
        <v>556</v>
      </c>
      <c r="D110" s="332" t="s">
        <v>794</v>
      </c>
      <c r="E110" s="339"/>
      <c r="F110" s="333" t="s">
        <v>492</v>
      </c>
      <c r="G110" s="334">
        <v>4</v>
      </c>
      <c r="H110" s="305"/>
      <c r="I110" s="481">
        <f t="shared" si="23"/>
        <v>0</v>
      </c>
    </row>
    <row r="111" spans="1:9" s="409" customFormat="1" ht="24" outlineLevel="2">
      <c r="A111" s="416">
        <f>A110+1</f>
        <v>70</v>
      </c>
      <c r="B111" s="306" t="str">
        <f aca="true" t="shared" si="31" ref="B111">CONCATENATE($B$87,".",A111)</f>
        <v>730.11.70</v>
      </c>
      <c r="C111" s="417" t="s">
        <v>1082</v>
      </c>
      <c r="D111" s="417" t="s">
        <v>794</v>
      </c>
      <c r="E111" s="339"/>
      <c r="F111" s="418" t="s">
        <v>492</v>
      </c>
      <c r="G111" s="334">
        <v>1</v>
      </c>
      <c r="H111" s="305"/>
      <c r="I111" s="481">
        <f aca="true" t="shared" si="32" ref="I111">G111*H111</f>
        <v>0</v>
      </c>
    </row>
    <row r="112" spans="1:9" s="321" customFormat="1" ht="24" outlineLevel="2">
      <c r="A112" s="330">
        <f>A111+1</f>
        <v>71</v>
      </c>
      <c r="B112" s="306" t="str">
        <f t="shared" si="30"/>
        <v>730.11.71</v>
      </c>
      <c r="C112" s="332" t="s">
        <v>557</v>
      </c>
      <c r="D112" s="332" t="s">
        <v>794</v>
      </c>
      <c r="E112" s="339"/>
      <c r="F112" s="333" t="s">
        <v>492</v>
      </c>
      <c r="G112" s="334">
        <v>1</v>
      </c>
      <c r="H112" s="305"/>
      <c r="I112" s="481">
        <f t="shared" si="23"/>
        <v>0</v>
      </c>
    </row>
    <row r="113" spans="1:9" s="321" customFormat="1" ht="24" outlineLevel="2">
      <c r="A113" s="330">
        <f aca="true" t="shared" si="33" ref="A113:A120">A112+1</f>
        <v>72</v>
      </c>
      <c r="B113" s="306" t="str">
        <f t="shared" si="30"/>
        <v>730.11.72</v>
      </c>
      <c r="C113" s="332" t="s">
        <v>558</v>
      </c>
      <c r="D113" s="332" t="s">
        <v>794</v>
      </c>
      <c r="E113" s="339"/>
      <c r="F113" s="333" t="s">
        <v>492</v>
      </c>
      <c r="G113" s="334">
        <v>5</v>
      </c>
      <c r="H113" s="305"/>
      <c r="I113" s="481">
        <f t="shared" si="23"/>
        <v>0</v>
      </c>
    </row>
    <row r="114" spans="1:9" s="321" customFormat="1" ht="24" outlineLevel="2">
      <c r="A114" s="330">
        <f t="shared" si="33"/>
        <v>73</v>
      </c>
      <c r="B114" s="306" t="str">
        <f t="shared" si="30"/>
        <v>730.11.73</v>
      </c>
      <c r="C114" s="332" t="s">
        <v>559</v>
      </c>
      <c r="D114" s="332" t="s">
        <v>794</v>
      </c>
      <c r="E114" s="339"/>
      <c r="F114" s="333" t="s">
        <v>492</v>
      </c>
      <c r="G114" s="334">
        <v>1</v>
      </c>
      <c r="H114" s="305"/>
      <c r="I114" s="481">
        <f t="shared" si="23"/>
        <v>0</v>
      </c>
    </row>
    <row r="115" spans="1:9" s="321" customFormat="1" ht="36" outlineLevel="2">
      <c r="A115" s="330">
        <f t="shared" si="33"/>
        <v>74</v>
      </c>
      <c r="B115" s="306" t="str">
        <f t="shared" si="30"/>
        <v>730.11.74</v>
      </c>
      <c r="C115" s="332" t="s">
        <v>560</v>
      </c>
      <c r="D115" s="332"/>
      <c r="E115" s="332"/>
      <c r="F115" s="333" t="s">
        <v>492</v>
      </c>
      <c r="G115" s="334">
        <v>20</v>
      </c>
      <c r="H115" s="305"/>
      <c r="I115" s="481">
        <f t="shared" si="23"/>
        <v>0</v>
      </c>
    </row>
    <row r="116" spans="1:9" s="409" customFormat="1" ht="12.75" outlineLevel="2">
      <c r="A116" s="506" t="s">
        <v>1215</v>
      </c>
      <c r="B116" s="507"/>
      <c r="C116" s="508" t="s">
        <v>1217</v>
      </c>
      <c r="D116" s="508"/>
      <c r="E116" s="508"/>
      <c r="F116" s="509" t="s">
        <v>492</v>
      </c>
      <c r="G116" s="504">
        <v>1</v>
      </c>
      <c r="H116" s="510"/>
      <c r="I116" s="519">
        <f t="shared" si="23"/>
        <v>0</v>
      </c>
    </row>
    <row r="117" spans="1:9" s="409" customFormat="1" ht="30" outlineLevel="2">
      <c r="A117" s="506" t="s">
        <v>1216</v>
      </c>
      <c r="B117" s="507"/>
      <c r="C117" s="521" t="s">
        <v>1218</v>
      </c>
      <c r="D117" s="508"/>
      <c r="E117" s="508"/>
      <c r="F117" s="509" t="s">
        <v>492</v>
      </c>
      <c r="G117" s="504">
        <v>1</v>
      </c>
      <c r="H117" s="510"/>
      <c r="I117" s="519">
        <f t="shared" si="23"/>
        <v>0</v>
      </c>
    </row>
    <row r="118" spans="1:9" s="321" customFormat="1" ht="24" outlineLevel="2">
      <c r="A118" s="330">
        <f>A115+1</f>
        <v>75</v>
      </c>
      <c r="B118" s="306" t="str">
        <f t="shared" si="30"/>
        <v>730.11.75</v>
      </c>
      <c r="C118" s="332" t="s">
        <v>561</v>
      </c>
      <c r="D118" s="332" t="s">
        <v>795</v>
      </c>
      <c r="E118" s="339"/>
      <c r="F118" s="333" t="s">
        <v>492</v>
      </c>
      <c r="G118" s="334">
        <v>6</v>
      </c>
      <c r="H118" s="305"/>
      <c r="I118" s="481">
        <f t="shared" si="23"/>
        <v>0</v>
      </c>
    </row>
    <row r="119" spans="1:9" s="321" customFormat="1" ht="24" outlineLevel="2">
      <c r="A119" s="330">
        <f t="shared" si="33"/>
        <v>76</v>
      </c>
      <c r="B119" s="306" t="str">
        <f t="shared" si="30"/>
        <v>730.11.76</v>
      </c>
      <c r="C119" s="332" t="s">
        <v>562</v>
      </c>
      <c r="D119" s="332" t="s">
        <v>795</v>
      </c>
      <c r="E119" s="339"/>
      <c r="F119" s="333" t="s">
        <v>492</v>
      </c>
      <c r="G119" s="334">
        <v>4</v>
      </c>
      <c r="H119" s="305"/>
      <c r="I119" s="481">
        <f t="shared" si="23"/>
        <v>0</v>
      </c>
    </row>
    <row r="120" spans="1:9" s="321" customFormat="1" ht="24" outlineLevel="2">
      <c r="A120" s="330">
        <f t="shared" si="33"/>
        <v>77</v>
      </c>
      <c r="B120" s="306" t="str">
        <f t="shared" si="30"/>
        <v>730.11.77</v>
      </c>
      <c r="C120" s="332" t="s">
        <v>563</v>
      </c>
      <c r="D120" s="332" t="s">
        <v>795</v>
      </c>
      <c r="E120" s="339"/>
      <c r="F120" s="333" t="s">
        <v>492</v>
      </c>
      <c r="G120" s="334">
        <v>10</v>
      </c>
      <c r="H120" s="305"/>
      <c r="I120" s="481">
        <f t="shared" si="23"/>
        <v>0</v>
      </c>
    </row>
    <row r="121" spans="1:9" s="321" customFormat="1" ht="12" customHeight="1" outlineLevel="2">
      <c r="A121" s="34"/>
      <c r="B121" s="35"/>
      <c r="C121" s="36"/>
      <c r="D121" s="36"/>
      <c r="E121" s="36"/>
      <c r="F121" s="307"/>
      <c r="G121" s="38"/>
      <c r="H121" s="38"/>
      <c r="I121" s="479"/>
    </row>
    <row r="122" spans="1:9" s="218" customFormat="1" ht="12.75" outlineLevel="1">
      <c r="A122" s="214"/>
      <c r="B122" s="200" t="s">
        <v>796</v>
      </c>
      <c r="C122" s="201" t="s">
        <v>752</v>
      </c>
      <c r="D122" s="325"/>
      <c r="E122" s="325"/>
      <c r="F122" s="215"/>
      <c r="G122" s="216"/>
      <c r="H122" s="217"/>
      <c r="I122" s="475">
        <f>SUBTOTAL(9,I123:I156)</f>
        <v>0</v>
      </c>
    </row>
    <row r="123" spans="1:9" s="192" customFormat="1" ht="36" outlineLevel="2">
      <c r="A123" s="330"/>
      <c r="B123" s="331"/>
      <c r="C123" s="341" t="s">
        <v>545</v>
      </c>
      <c r="D123" s="332" t="s">
        <v>785</v>
      </c>
      <c r="E123" s="339"/>
      <c r="F123" s="333"/>
      <c r="G123" s="334"/>
      <c r="H123" s="211"/>
      <c r="I123" s="481"/>
    </row>
    <row r="124" spans="1:9" s="192" customFormat="1" ht="24" outlineLevel="2">
      <c r="A124" s="330">
        <f>A120+1</f>
        <v>78</v>
      </c>
      <c r="B124" s="306" t="str">
        <f>CONCATENATE($B$122,".",A124)</f>
        <v>730.12.78</v>
      </c>
      <c r="C124" s="332" t="s">
        <v>546</v>
      </c>
      <c r="D124" s="332" t="s">
        <v>785</v>
      </c>
      <c r="E124" s="339"/>
      <c r="F124" s="333" t="s">
        <v>492</v>
      </c>
      <c r="G124" s="334">
        <v>10</v>
      </c>
      <c r="H124" s="305"/>
      <c r="I124" s="477">
        <f aca="true" t="shared" si="34" ref="I124:I155">G124*H124</f>
        <v>0</v>
      </c>
    </row>
    <row r="125" spans="1:9" s="192" customFormat="1" ht="24" outlineLevel="2">
      <c r="A125" s="330">
        <f>A124+1</f>
        <v>79</v>
      </c>
      <c r="B125" s="331" t="str">
        <f aca="true" t="shared" si="35" ref="B125:B128">CONCATENATE($B$122,".",A125)</f>
        <v>730.12.79</v>
      </c>
      <c r="C125" s="332" t="s">
        <v>527</v>
      </c>
      <c r="D125" s="332" t="s">
        <v>785</v>
      </c>
      <c r="E125" s="339"/>
      <c r="F125" s="333" t="s">
        <v>492</v>
      </c>
      <c r="G125" s="334">
        <v>20</v>
      </c>
      <c r="H125" s="305"/>
      <c r="I125" s="477">
        <f t="shared" si="34"/>
        <v>0</v>
      </c>
    </row>
    <row r="126" spans="1:9" s="192" customFormat="1" ht="24" outlineLevel="2">
      <c r="A126" s="330">
        <f aca="true" t="shared" si="36" ref="A126:A128">A125+1</f>
        <v>80</v>
      </c>
      <c r="B126" s="331" t="str">
        <f t="shared" si="35"/>
        <v>730.12.80</v>
      </c>
      <c r="C126" s="332" t="s">
        <v>547</v>
      </c>
      <c r="D126" s="332" t="s">
        <v>785</v>
      </c>
      <c r="E126" s="339"/>
      <c r="F126" s="333" t="s">
        <v>492</v>
      </c>
      <c r="G126" s="334">
        <v>4</v>
      </c>
      <c r="H126" s="305"/>
      <c r="I126" s="477">
        <f t="shared" si="34"/>
        <v>0</v>
      </c>
    </row>
    <row r="127" spans="1:9" s="192" customFormat="1" ht="24" outlineLevel="2">
      <c r="A127" s="330">
        <f t="shared" si="36"/>
        <v>81</v>
      </c>
      <c r="B127" s="331" t="str">
        <f t="shared" si="35"/>
        <v>730.12.81</v>
      </c>
      <c r="C127" s="332" t="s">
        <v>528</v>
      </c>
      <c r="D127" s="332" t="s">
        <v>785</v>
      </c>
      <c r="E127" s="339"/>
      <c r="F127" s="333" t="s">
        <v>492</v>
      </c>
      <c r="G127" s="334">
        <v>3</v>
      </c>
      <c r="H127" s="305"/>
      <c r="I127" s="477">
        <f t="shared" si="34"/>
        <v>0</v>
      </c>
    </row>
    <row r="128" spans="1:9" s="192" customFormat="1" ht="24" outlineLevel="2">
      <c r="A128" s="330">
        <f t="shared" si="36"/>
        <v>82</v>
      </c>
      <c r="B128" s="331" t="str">
        <f t="shared" si="35"/>
        <v>730.12.82</v>
      </c>
      <c r="C128" s="332" t="s">
        <v>548</v>
      </c>
      <c r="D128" s="332" t="s">
        <v>785</v>
      </c>
      <c r="E128" s="339"/>
      <c r="F128" s="333" t="s">
        <v>492</v>
      </c>
      <c r="G128" s="334">
        <v>2</v>
      </c>
      <c r="H128" s="305"/>
      <c r="I128" s="477">
        <f t="shared" si="34"/>
        <v>0</v>
      </c>
    </row>
    <row r="129" spans="1:9" s="192" customFormat="1" ht="36" outlineLevel="2">
      <c r="A129" s="330"/>
      <c r="B129" s="331"/>
      <c r="C129" s="341" t="s">
        <v>549</v>
      </c>
      <c r="D129" s="332" t="s">
        <v>787</v>
      </c>
      <c r="E129" s="339"/>
      <c r="F129" s="333"/>
      <c r="G129" s="334"/>
      <c r="H129" s="211"/>
      <c r="I129" s="481"/>
    </row>
    <row r="130" spans="1:9" s="192" customFormat="1" ht="36" outlineLevel="2">
      <c r="A130" s="330">
        <f>A128+1</f>
        <v>83</v>
      </c>
      <c r="B130" s="331" t="str">
        <f aca="true" t="shared" si="37" ref="B130:B132">CONCATENATE($B$122,".",A130)</f>
        <v>730.12.83</v>
      </c>
      <c r="C130" s="332" t="s">
        <v>550</v>
      </c>
      <c r="D130" s="332" t="s">
        <v>787</v>
      </c>
      <c r="E130" s="339"/>
      <c r="F130" s="333" t="s">
        <v>492</v>
      </c>
      <c r="G130" s="334">
        <v>1</v>
      </c>
      <c r="H130" s="305"/>
      <c r="I130" s="477">
        <f t="shared" si="34"/>
        <v>0</v>
      </c>
    </row>
    <row r="131" spans="1:9" s="192" customFormat="1" ht="36" outlineLevel="2">
      <c r="A131" s="330">
        <f>A130+1</f>
        <v>84</v>
      </c>
      <c r="B131" s="331" t="str">
        <f t="shared" si="37"/>
        <v>730.12.84</v>
      </c>
      <c r="C131" s="332" t="s">
        <v>540</v>
      </c>
      <c r="D131" s="332" t="s">
        <v>787</v>
      </c>
      <c r="E131" s="339"/>
      <c r="F131" s="333" t="s">
        <v>492</v>
      </c>
      <c r="G131" s="334">
        <v>2</v>
      </c>
      <c r="H131" s="305"/>
      <c r="I131" s="477">
        <f t="shared" si="34"/>
        <v>0</v>
      </c>
    </row>
    <row r="132" spans="1:9" s="192" customFormat="1" ht="24" outlineLevel="2">
      <c r="A132" s="330">
        <f>A131+1</f>
        <v>85</v>
      </c>
      <c r="B132" s="331" t="str">
        <f t="shared" si="37"/>
        <v>730.12.85</v>
      </c>
      <c r="C132" s="332" t="s">
        <v>551</v>
      </c>
      <c r="D132" s="332" t="s">
        <v>788</v>
      </c>
      <c r="E132" s="339"/>
      <c r="F132" s="333" t="s">
        <v>492</v>
      </c>
      <c r="G132" s="334">
        <v>1</v>
      </c>
      <c r="H132" s="305"/>
      <c r="I132" s="477">
        <f t="shared" si="34"/>
        <v>0</v>
      </c>
    </row>
    <row r="133" spans="1:9" s="192" customFormat="1" ht="12" customHeight="1" outlineLevel="2">
      <c r="A133" s="330"/>
      <c r="B133" s="331"/>
      <c r="C133" s="341" t="s">
        <v>552</v>
      </c>
      <c r="D133" s="332" t="s">
        <v>789</v>
      </c>
      <c r="E133" s="339"/>
      <c r="F133" s="333"/>
      <c r="G133" s="334"/>
      <c r="H133" s="211"/>
      <c r="I133" s="481"/>
    </row>
    <row r="134" spans="1:9" s="192" customFormat="1" ht="24" outlineLevel="2">
      <c r="A134" s="330">
        <f>A132+1</f>
        <v>86</v>
      </c>
      <c r="B134" s="331" t="str">
        <f aca="true" t="shared" si="38" ref="B134:B139">CONCATENATE($B$122,".",A134)</f>
        <v>730.12.86</v>
      </c>
      <c r="C134" s="332" t="s">
        <v>550</v>
      </c>
      <c r="D134" s="332" t="s">
        <v>789</v>
      </c>
      <c r="E134" s="339"/>
      <c r="F134" s="333" t="s">
        <v>492</v>
      </c>
      <c r="G134" s="334">
        <v>1</v>
      </c>
      <c r="H134" s="305"/>
      <c r="I134" s="481">
        <f t="shared" si="34"/>
        <v>0</v>
      </c>
    </row>
    <row r="135" spans="1:9" s="192" customFormat="1" ht="24" outlineLevel="2">
      <c r="A135" s="330">
        <f>A134+1</f>
        <v>87</v>
      </c>
      <c r="B135" s="331" t="str">
        <f t="shared" si="38"/>
        <v>730.12.87</v>
      </c>
      <c r="C135" s="332" t="s">
        <v>540</v>
      </c>
      <c r="D135" s="332" t="s">
        <v>789</v>
      </c>
      <c r="E135" s="339"/>
      <c r="F135" s="333" t="s">
        <v>492</v>
      </c>
      <c r="G135" s="334">
        <v>1</v>
      </c>
      <c r="H135" s="305"/>
      <c r="I135" s="481">
        <f t="shared" si="34"/>
        <v>0</v>
      </c>
    </row>
    <row r="136" spans="1:9" s="192" customFormat="1" ht="24" outlineLevel="2">
      <c r="A136" s="330">
        <f aca="true" t="shared" si="39" ref="A136:A139">A135+1</f>
        <v>88</v>
      </c>
      <c r="B136" s="331" t="str">
        <f t="shared" si="38"/>
        <v>730.12.88</v>
      </c>
      <c r="C136" s="332" t="s">
        <v>542</v>
      </c>
      <c r="D136" s="332" t="s">
        <v>789</v>
      </c>
      <c r="E136" s="339"/>
      <c r="F136" s="333" t="s">
        <v>492</v>
      </c>
      <c r="G136" s="334">
        <v>1</v>
      </c>
      <c r="H136" s="305"/>
      <c r="I136" s="481">
        <f t="shared" si="34"/>
        <v>0</v>
      </c>
    </row>
    <row r="137" spans="1:9" s="192" customFormat="1" ht="24" outlineLevel="2">
      <c r="A137" s="330">
        <f t="shared" si="39"/>
        <v>89</v>
      </c>
      <c r="B137" s="331" t="str">
        <f t="shared" si="38"/>
        <v>730.12.89</v>
      </c>
      <c r="C137" s="332" t="s">
        <v>543</v>
      </c>
      <c r="D137" s="332" t="s">
        <v>789</v>
      </c>
      <c r="E137" s="339"/>
      <c r="F137" s="333" t="s">
        <v>492</v>
      </c>
      <c r="G137" s="334">
        <v>1</v>
      </c>
      <c r="H137" s="305"/>
      <c r="I137" s="481">
        <f t="shared" si="34"/>
        <v>0</v>
      </c>
    </row>
    <row r="138" spans="1:9" s="192" customFormat="1" ht="24" outlineLevel="2">
      <c r="A138" s="330">
        <f t="shared" si="39"/>
        <v>90</v>
      </c>
      <c r="B138" s="331" t="str">
        <f t="shared" si="38"/>
        <v>730.12.90</v>
      </c>
      <c r="C138" s="332" t="s">
        <v>553</v>
      </c>
      <c r="D138" s="332" t="s">
        <v>790</v>
      </c>
      <c r="E138" s="339"/>
      <c r="F138" s="333" t="s">
        <v>492</v>
      </c>
      <c r="G138" s="334">
        <v>8</v>
      </c>
      <c r="H138" s="305"/>
      <c r="I138" s="481">
        <f t="shared" si="34"/>
        <v>0</v>
      </c>
    </row>
    <row r="139" spans="1:9" s="192" customFormat="1" ht="24" outlineLevel="2">
      <c r="A139" s="330">
        <f t="shared" si="39"/>
        <v>91</v>
      </c>
      <c r="B139" s="331" t="str">
        <f t="shared" si="38"/>
        <v>730.12.91</v>
      </c>
      <c r="C139" s="332" t="s">
        <v>554</v>
      </c>
      <c r="D139" s="332" t="s">
        <v>791</v>
      </c>
      <c r="E139" s="339"/>
      <c r="F139" s="333" t="s">
        <v>492</v>
      </c>
      <c r="G139" s="334">
        <v>7</v>
      </c>
      <c r="H139" s="305"/>
      <c r="I139" s="481">
        <f t="shared" si="34"/>
        <v>0</v>
      </c>
    </row>
    <row r="140" spans="1:9" s="192" customFormat="1" ht="24" outlineLevel="2">
      <c r="A140" s="330"/>
      <c r="B140" s="331"/>
      <c r="C140" s="341" t="s">
        <v>555</v>
      </c>
      <c r="D140" s="332" t="s">
        <v>792</v>
      </c>
      <c r="E140" s="339"/>
      <c r="F140" s="333"/>
      <c r="G140" s="334"/>
      <c r="H140" s="211"/>
      <c r="I140" s="481"/>
    </row>
    <row r="141" spans="1:9" s="192" customFormat="1" ht="24" outlineLevel="2">
      <c r="A141" s="330">
        <f>A139+1</f>
        <v>92</v>
      </c>
      <c r="B141" s="331" t="str">
        <f aca="true" t="shared" si="40" ref="B141:B143">CONCATENATE($B$122,".",A141)</f>
        <v>730.12.92</v>
      </c>
      <c r="C141" s="332" t="s">
        <v>527</v>
      </c>
      <c r="D141" s="332" t="s">
        <v>792</v>
      </c>
      <c r="E141" s="339"/>
      <c r="F141" s="333" t="s">
        <v>492</v>
      </c>
      <c r="G141" s="334">
        <v>1</v>
      </c>
      <c r="H141" s="305"/>
      <c r="I141" s="481">
        <f t="shared" si="34"/>
        <v>0</v>
      </c>
    </row>
    <row r="142" spans="1:9" s="192" customFormat="1" ht="24" outlineLevel="2">
      <c r="A142" s="330">
        <f>A141+1</f>
        <v>93</v>
      </c>
      <c r="B142" s="331" t="str">
        <f t="shared" si="40"/>
        <v>730.12.93</v>
      </c>
      <c r="C142" s="332" t="s">
        <v>547</v>
      </c>
      <c r="D142" s="332" t="s">
        <v>793</v>
      </c>
      <c r="E142" s="339"/>
      <c r="F142" s="333" t="s">
        <v>492</v>
      </c>
      <c r="G142" s="334">
        <v>1</v>
      </c>
      <c r="H142" s="305"/>
      <c r="I142" s="481">
        <f t="shared" si="34"/>
        <v>0</v>
      </c>
    </row>
    <row r="143" spans="1:9" s="192" customFormat="1" ht="24" outlineLevel="2">
      <c r="A143" s="330">
        <f>A142+1</f>
        <v>94</v>
      </c>
      <c r="B143" s="331" t="str">
        <f t="shared" si="40"/>
        <v>730.12.94</v>
      </c>
      <c r="C143" s="332" t="s">
        <v>528</v>
      </c>
      <c r="D143" s="332" t="s">
        <v>792</v>
      </c>
      <c r="E143" s="339"/>
      <c r="F143" s="333" t="s">
        <v>492</v>
      </c>
      <c r="G143" s="334">
        <v>1</v>
      </c>
      <c r="H143" s="305"/>
      <c r="I143" s="481">
        <f t="shared" si="34"/>
        <v>0</v>
      </c>
    </row>
    <row r="144" spans="1:9" s="192" customFormat="1" ht="36" outlineLevel="2">
      <c r="A144" s="330"/>
      <c r="B144" s="331"/>
      <c r="C144" s="341" t="s">
        <v>1207</v>
      </c>
      <c r="D144" s="332" t="s">
        <v>794</v>
      </c>
      <c r="E144" s="339"/>
      <c r="F144" s="333"/>
      <c r="G144" s="334"/>
      <c r="H144" s="211"/>
      <c r="I144" s="481"/>
    </row>
    <row r="145" spans="1:9" s="192" customFormat="1" ht="24" outlineLevel="2">
      <c r="A145" s="330">
        <f>A143+1</f>
        <v>95</v>
      </c>
      <c r="B145" s="331" t="str">
        <f aca="true" t="shared" si="41" ref="B145:B155">CONCATENATE($B$122,".",A145)</f>
        <v>730.12.95</v>
      </c>
      <c r="C145" s="332" t="s">
        <v>556</v>
      </c>
      <c r="D145" s="332" t="s">
        <v>794</v>
      </c>
      <c r="E145" s="339"/>
      <c r="F145" s="333" t="s">
        <v>492</v>
      </c>
      <c r="G145" s="334">
        <v>4</v>
      </c>
      <c r="H145" s="305"/>
      <c r="I145" s="481">
        <f t="shared" si="34"/>
        <v>0</v>
      </c>
    </row>
    <row r="146" spans="1:9" s="409" customFormat="1" ht="24" outlineLevel="2">
      <c r="A146" s="416">
        <f>A145+1</f>
        <v>96</v>
      </c>
      <c r="B146" s="331" t="str">
        <f aca="true" t="shared" si="42" ref="B146">CONCATENATE($B$122,".",A146)</f>
        <v>730.12.96</v>
      </c>
      <c r="C146" s="417" t="s">
        <v>1082</v>
      </c>
      <c r="D146" s="417" t="s">
        <v>794</v>
      </c>
      <c r="E146" s="339"/>
      <c r="F146" s="418" t="s">
        <v>492</v>
      </c>
      <c r="G146" s="334">
        <v>1</v>
      </c>
      <c r="H146" s="305"/>
      <c r="I146" s="481">
        <f aca="true" t="shared" si="43" ref="I146">G146*H146</f>
        <v>0</v>
      </c>
    </row>
    <row r="147" spans="1:9" s="192" customFormat="1" ht="24" outlineLevel="2">
      <c r="A147" s="330">
        <f>A146+1</f>
        <v>97</v>
      </c>
      <c r="B147" s="331" t="str">
        <f t="shared" si="41"/>
        <v>730.12.97</v>
      </c>
      <c r="C147" s="332" t="s">
        <v>557</v>
      </c>
      <c r="D147" s="332" t="s">
        <v>794</v>
      </c>
      <c r="E147" s="339"/>
      <c r="F147" s="333" t="s">
        <v>492</v>
      </c>
      <c r="G147" s="334">
        <v>1</v>
      </c>
      <c r="H147" s="305"/>
      <c r="I147" s="481">
        <f t="shared" si="34"/>
        <v>0</v>
      </c>
    </row>
    <row r="148" spans="1:9" s="192" customFormat="1" ht="24" outlineLevel="2">
      <c r="A148" s="330">
        <f aca="true" t="shared" si="44" ref="A148:A155">A147+1</f>
        <v>98</v>
      </c>
      <c r="B148" s="331" t="str">
        <f t="shared" si="41"/>
        <v>730.12.98</v>
      </c>
      <c r="C148" s="332" t="s">
        <v>558</v>
      </c>
      <c r="D148" s="332" t="s">
        <v>794</v>
      </c>
      <c r="E148" s="339"/>
      <c r="F148" s="333" t="s">
        <v>492</v>
      </c>
      <c r="G148" s="334">
        <v>5</v>
      </c>
      <c r="H148" s="305"/>
      <c r="I148" s="481">
        <f t="shared" si="34"/>
        <v>0</v>
      </c>
    </row>
    <row r="149" spans="1:9" s="192" customFormat="1" ht="24" outlineLevel="2">
      <c r="A149" s="330">
        <f t="shared" si="44"/>
        <v>99</v>
      </c>
      <c r="B149" s="331" t="str">
        <f t="shared" si="41"/>
        <v>730.12.99</v>
      </c>
      <c r="C149" s="332" t="s">
        <v>559</v>
      </c>
      <c r="D149" s="332" t="s">
        <v>794</v>
      </c>
      <c r="E149" s="339"/>
      <c r="F149" s="333" t="s">
        <v>492</v>
      </c>
      <c r="G149" s="334">
        <v>1</v>
      </c>
      <c r="H149" s="305"/>
      <c r="I149" s="481">
        <f t="shared" si="34"/>
        <v>0</v>
      </c>
    </row>
    <row r="150" spans="1:9" s="192" customFormat="1" ht="36" outlineLevel="2">
      <c r="A150" s="330">
        <f t="shared" si="44"/>
        <v>100</v>
      </c>
      <c r="B150" s="331" t="str">
        <f t="shared" si="41"/>
        <v>730.12.100</v>
      </c>
      <c r="C150" s="332" t="s">
        <v>560</v>
      </c>
      <c r="D150" s="332"/>
      <c r="E150" s="332"/>
      <c r="F150" s="333" t="s">
        <v>492</v>
      </c>
      <c r="G150" s="334">
        <v>20</v>
      </c>
      <c r="H150" s="305"/>
      <c r="I150" s="481">
        <f t="shared" si="34"/>
        <v>0</v>
      </c>
    </row>
    <row r="151" spans="1:9" s="409" customFormat="1" ht="12.75" outlineLevel="2">
      <c r="A151" s="506" t="s">
        <v>1215</v>
      </c>
      <c r="B151" s="507"/>
      <c r="C151" s="508" t="s">
        <v>1217</v>
      </c>
      <c r="D151" s="508"/>
      <c r="E151" s="508"/>
      <c r="F151" s="509" t="s">
        <v>492</v>
      </c>
      <c r="G151" s="504">
        <v>1</v>
      </c>
      <c r="H151" s="510"/>
      <c r="I151" s="519">
        <f t="shared" si="34"/>
        <v>0</v>
      </c>
    </row>
    <row r="152" spans="1:9" s="409" customFormat="1" ht="30" outlineLevel="2">
      <c r="A152" s="506" t="s">
        <v>1216</v>
      </c>
      <c r="B152" s="507"/>
      <c r="C152" s="521" t="s">
        <v>1218</v>
      </c>
      <c r="D152" s="508"/>
      <c r="E152" s="508"/>
      <c r="F152" s="509" t="s">
        <v>492</v>
      </c>
      <c r="G152" s="504">
        <v>1</v>
      </c>
      <c r="H152" s="510"/>
      <c r="I152" s="519">
        <f t="shared" si="34"/>
        <v>0</v>
      </c>
    </row>
    <row r="153" spans="1:9" s="192" customFormat="1" ht="24" outlineLevel="2">
      <c r="A153" s="330">
        <f>A150+1</f>
        <v>101</v>
      </c>
      <c r="B153" s="331" t="str">
        <f t="shared" si="41"/>
        <v>730.12.101</v>
      </c>
      <c r="C153" s="332" t="s">
        <v>561</v>
      </c>
      <c r="D153" s="332" t="s">
        <v>795</v>
      </c>
      <c r="E153" s="339"/>
      <c r="F153" s="333" t="s">
        <v>492</v>
      </c>
      <c r="G153" s="334">
        <v>6</v>
      </c>
      <c r="H153" s="305"/>
      <c r="I153" s="481">
        <f t="shared" si="34"/>
        <v>0</v>
      </c>
    </row>
    <row r="154" spans="1:9" s="192" customFormat="1" ht="24" outlineLevel="2">
      <c r="A154" s="330">
        <f t="shared" si="44"/>
        <v>102</v>
      </c>
      <c r="B154" s="331" t="str">
        <f t="shared" si="41"/>
        <v>730.12.102</v>
      </c>
      <c r="C154" s="332" t="s">
        <v>562</v>
      </c>
      <c r="D154" s="332" t="s">
        <v>795</v>
      </c>
      <c r="E154" s="339"/>
      <c r="F154" s="333" t="s">
        <v>492</v>
      </c>
      <c r="G154" s="334">
        <v>4</v>
      </c>
      <c r="H154" s="305"/>
      <c r="I154" s="481">
        <f t="shared" si="34"/>
        <v>0</v>
      </c>
    </row>
    <row r="155" spans="1:9" s="192" customFormat="1" ht="24" outlineLevel="2">
      <c r="A155" s="330">
        <f t="shared" si="44"/>
        <v>103</v>
      </c>
      <c r="B155" s="331" t="str">
        <f t="shared" si="41"/>
        <v>730.12.103</v>
      </c>
      <c r="C155" s="332" t="s">
        <v>563</v>
      </c>
      <c r="D155" s="332" t="s">
        <v>795</v>
      </c>
      <c r="E155" s="339"/>
      <c r="F155" s="333" t="s">
        <v>492</v>
      </c>
      <c r="G155" s="334">
        <v>10</v>
      </c>
      <c r="H155" s="305"/>
      <c r="I155" s="481">
        <f t="shared" si="34"/>
        <v>0</v>
      </c>
    </row>
    <row r="156" spans="1:9" s="192" customFormat="1" ht="12" customHeight="1" outlineLevel="2">
      <c r="A156" s="34"/>
      <c r="B156" s="35"/>
      <c r="C156" s="36"/>
      <c r="D156" s="36"/>
      <c r="E156" s="36"/>
      <c r="F156" s="37"/>
      <c r="G156" s="38"/>
      <c r="H156" s="38"/>
      <c r="I156" s="479"/>
    </row>
    <row r="157" spans="1:9" s="218" customFormat="1" ht="12.75" outlineLevel="1">
      <c r="A157" s="214"/>
      <c r="B157" s="200" t="s">
        <v>797</v>
      </c>
      <c r="C157" s="201" t="s">
        <v>564</v>
      </c>
      <c r="D157" s="325"/>
      <c r="E157" s="325"/>
      <c r="F157" s="215"/>
      <c r="G157" s="216"/>
      <c r="H157" s="217"/>
      <c r="I157" s="475">
        <f>SUBTOTAL(9,I158:I161)</f>
        <v>0</v>
      </c>
    </row>
    <row r="158" spans="1:9" s="192" customFormat="1" ht="12" customHeight="1" outlineLevel="2">
      <c r="A158" s="219"/>
      <c r="B158" s="220"/>
      <c r="C158" s="221" t="s">
        <v>565</v>
      </c>
      <c r="D158" s="221"/>
      <c r="E158" s="221"/>
      <c r="F158" s="222"/>
      <c r="G158" s="223"/>
      <c r="H158" s="224"/>
      <c r="I158" s="476"/>
    </row>
    <row r="159" spans="1:9" s="192" customFormat="1" ht="12" customHeight="1" outlineLevel="2">
      <c r="A159" s="330">
        <f>A155+1</f>
        <v>104</v>
      </c>
      <c r="B159" s="306" t="str">
        <f>CONCATENATE($B$157,".",A159)</f>
        <v>730.13.104</v>
      </c>
      <c r="C159" s="332" t="s">
        <v>527</v>
      </c>
      <c r="D159" s="332"/>
      <c r="E159" s="332"/>
      <c r="F159" s="333" t="s">
        <v>1</v>
      </c>
      <c r="G159" s="334">
        <v>36</v>
      </c>
      <c r="H159" s="305"/>
      <c r="I159" s="481">
        <f aca="true" t="shared" si="45" ref="I159:I160">G159*H159</f>
        <v>0</v>
      </c>
    </row>
    <row r="160" spans="1:9" s="192" customFormat="1" ht="12" customHeight="1" outlineLevel="2">
      <c r="A160" s="330">
        <f>A159+1</f>
        <v>105</v>
      </c>
      <c r="B160" s="306" t="str">
        <f>CONCATENATE($B$157,".",A160)</f>
        <v>730.13.105</v>
      </c>
      <c r="C160" s="332" t="s">
        <v>528</v>
      </c>
      <c r="D160" s="332"/>
      <c r="E160" s="332"/>
      <c r="F160" s="333" t="s">
        <v>1</v>
      </c>
      <c r="G160" s="334">
        <v>24</v>
      </c>
      <c r="H160" s="305"/>
      <c r="I160" s="481">
        <f t="shared" si="45"/>
        <v>0</v>
      </c>
    </row>
    <row r="161" spans="1:9" s="192" customFormat="1" ht="12" customHeight="1" outlineLevel="2">
      <c r="A161" s="34"/>
      <c r="B161" s="35"/>
      <c r="C161" s="36"/>
      <c r="D161" s="36"/>
      <c r="E161" s="36"/>
      <c r="F161" s="37"/>
      <c r="G161" s="38"/>
      <c r="H161" s="38"/>
      <c r="I161" s="479"/>
    </row>
    <row r="162" spans="1:9" s="218" customFormat="1" ht="12.75" outlineLevel="1">
      <c r="A162" s="214"/>
      <c r="B162" s="324" t="s">
        <v>798</v>
      </c>
      <c r="C162" s="325" t="s">
        <v>776</v>
      </c>
      <c r="D162" s="325"/>
      <c r="E162" s="325"/>
      <c r="F162" s="215"/>
      <c r="G162" s="216"/>
      <c r="H162" s="217"/>
      <c r="I162" s="475">
        <f>SUBTOTAL(9,I163:I177)</f>
        <v>0</v>
      </c>
    </row>
    <row r="163" spans="1:9" s="321" customFormat="1" ht="25.5" customHeight="1" outlineLevel="2">
      <c r="A163" s="330"/>
      <c r="B163" s="331"/>
      <c r="C163" s="341" t="s">
        <v>903</v>
      </c>
      <c r="D163" s="332"/>
      <c r="E163" s="339"/>
      <c r="F163" s="333"/>
      <c r="G163" s="334"/>
      <c r="H163" s="211"/>
      <c r="I163" s="481"/>
    </row>
    <row r="164" spans="1:9" s="321" customFormat="1" ht="15" outlineLevel="2">
      <c r="A164" s="330">
        <f>A160+1</f>
        <v>106</v>
      </c>
      <c r="B164" s="306" t="str">
        <f>CONCATENATE($B$162,".",A164)</f>
        <v>730.14.106</v>
      </c>
      <c r="C164" s="332" t="s">
        <v>566</v>
      </c>
      <c r="D164" s="332"/>
      <c r="E164" s="339"/>
      <c r="F164" s="333" t="s">
        <v>1</v>
      </c>
      <c r="G164" s="334">
        <v>24</v>
      </c>
      <c r="H164" s="305"/>
      <c r="I164" s="481">
        <f aca="true" t="shared" si="46" ref="I164:I169">G164*H164</f>
        <v>0</v>
      </c>
    </row>
    <row r="165" spans="1:9" s="321" customFormat="1" ht="15" outlineLevel="2">
      <c r="A165" s="330">
        <f>A164+1</f>
        <v>107</v>
      </c>
      <c r="B165" s="306" t="str">
        <f aca="true" t="shared" si="47" ref="B165:B177">CONCATENATE($B$162,".",A165)</f>
        <v>730.14.107</v>
      </c>
      <c r="C165" s="332" t="s">
        <v>567</v>
      </c>
      <c r="D165" s="332"/>
      <c r="E165" s="339"/>
      <c r="F165" s="333" t="s">
        <v>1</v>
      </c>
      <c r="G165" s="334">
        <v>20.9</v>
      </c>
      <c r="H165" s="305"/>
      <c r="I165" s="481">
        <f t="shared" si="46"/>
        <v>0</v>
      </c>
    </row>
    <row r="166" spans="1:9" s="321" customFormat="1" ht="15" outlineLevel="2">
      <c r="A166" s="330">
        <f aca="true" t="shared" si="48" ref="A166:A169">A165+1</f>
        <v>108</v>
      </c>
      <c r="B166" s="306" t="str">
        <f t="shared" si="47"/>
        <v>730.14.108</v>
      </c>
      <c r="C166" s="332" t="s">
        <v>568</v>
      </c>
      <c r="D166" s="332"/>
      <c r="E166" s="339"/>
      <c r="F166" s="333" t="s">
        <v>1</v>
      </c>
      <c r="G166" s="334">
        <v>8.2</v>
      </c>
      <c r="H166" s="305"/>
      <c r="I166" s="481">
        <f t="shared" si="46"/>
        <v>0</v>
      </c>
    </row>
    <row r="167" spans="1:9" s="321" customFormat="1" ht="15" outlineLevel="2">
      <c r="A167" s="330">
        <f t="shared" si="48"/>
        <v>109</v>
      </c>
      <c r="B167" s="306" t="str">
        <f t="shared" si="47"/>
        <v>730.14.109</v>
      </c>
      <c r="C167" s="332" t="s">
        <v>569</v>
      </c>
      <c r="D167" s="332"/>
      <c r="E167" s="339"/>
      <c r="F167" s="333" t="s">
        <v>1</v>
      </c>
      <c r="G167" s="334">
        <v>2</v>
      </c>
      <c r="H167" s="305"/>
      <c r="I167" s="481">
        <f t="shared" si="46"/>
        <v>0</v>
      </c>
    </row>
    <row r="168" spans="1:9" s="321" customFormat="1" ht="15" outlineLevel="2">
      <c r="A168" s="330">
        <f t="shared" si="48"/>
        <v>110</v>
      </c>
      <c r="B168" s="306" t="str">
        <f t="shared" si="47"/>
        <v>730.14.110</v>
      </c>
      <c r="C168" s="332" t="s">
        <v>570</v>
      </c>
      <c r="D168" s="332"/>
      <c r="E168" s="339"/>
      <c r="F168" s="333" t="s">
        <v>1</v>
      </c>
      <c r="G168" s="334">
        <v>22.2</v>
      </c>
      <c r="H168" s="305"/>
      <c r="I168" s="481">
        <f t="shared" si="46"/>
        <v>0</v>
      </c>
    </row>
    <row r="169" spans="1:9" s="321" customFormat="1" ht="15" outlineLevel="2">
      <c r="A169" s="330">
        <f t="shared" si="48"/>
        <v>111</v>
      </c>
      <c r="B169" s="306" t="str">
        <f t="shared" si="47"/>
        <v>730.14.111</v>
      </c>
      <c r="C169" s="332" t="s">
        <v>571</v>
      </c>
      <c r="D169" s="332"/>
      <c r="E169" s="339"/>
      <c r="F169" s="333" t="s">
        <v>8</v>
      </c>
      <c r="G169" s="334">
        <v>1</v>
      </c>
      <c r="H169" s="305"/>
      <c r="I169" s="481">
        <f t="shared" si="46"/>
        <v>0</v>
      </c>
    </row>
    <row r="170" spans="1:9" s="321" customFormat="1" ht="24" outlineLevel="2">
      <c r="A170" s="330"/>
      <c r="B170" s="306"/>
      <c r="C170" s="341" t="s">
        <v>904</v>
      </c>
      <c r="D170" s="332"/>
      <c r="E170" s="339"/>
      <c r="F170" s="333"/>
      <c r="G170" s="334"/>
      <c r="H170" s="211"/>
      <c r="I170" s="481"/>
    </row>
    <row r="171" spans="1:9" s="321" customFormat="1" ht="15" outlineLevel="2">
      <c r="A171" s="330">
        <f>A169+1</f>
        <v>112</v>
      </c>
      <c r="B171" s="306" t="str">
        <f t="shared" si="47"/>
        <v>730.14.112</v>
      </c>
      <c r="C171" s="332" t="s">
        <v>572</v>
      </c>
      <c r="D171" s="332"/>
      <c r="E171" s="339"/>
      <c r="F171" s="333" t="s">
        <v>1</v>
      </c>
      <c r="G171" s="334">
        <v>43.199999999999996</v>
      </c>
      <c r="H171" s="305"/>
      <c r="I171" s="481">
        <f aca="true" t="shared" si="49" ref="I171:I177">G171*H171</f>
        <v>0</v>
      </c>
    </row>
    <row r="172" spans="1:9" s="321" customFormat="1" ht="15" outlineLevel="2">
      <c r="A172" s="330">
        <f>A171+1</f>
        <v>113</v>
      </c>
      <c r="B172" s="306" t="str">
        <f t="shared" si="47"/>
        <v>730.14.113</v>
      </c>
      <c r="C172" s="332" t="s">
        <v>573</v>
      </c>
      <c r="D172" s="332"/>
      <c r="E172" s="339"/>
      <c r="F172" s="333" t="s">
        <v>1</v>
      </c>
      <c r="G172" s="334">
        <v>30</v>
      </c>
      <c r="H172" s="305"/>
      <c r="I172" s="481">
        <f t="shared" si="49"/>
        <v>0</v>
      </c>
    </row>
    <row r="173" spans="1:9" s="321" customFormat="1" ht="15" outlineLevel="2">
      <c r="A173" s="330">
        <f aca="true" t="shared" si="50" ref="A173:A177">A172+1</f>
        <v>114</v>
      </c>
      <c r="B173" s="306" t="str">
        <f t="shared" si="47"/>
        <v>730.14.114</v>
      </c>
      <c r="C173" s="332" t="s">
        <v>574</v>
      </c>
      <c r="D173" s="332"/>
      <c r="E173" s="339"/>
      <c r="F173" s="333" t="s">
        <v>1</v>
      </c>
      <c r="G173" s="334">
        <v>32</v>
      </c>
      <c r="H173" s="305"/>
      <c r="I173" s="481">
        <f t="shared" si="49"/>
        <v>0</v>
      </c>
    </row>
    <row r="174" spans="1:9" s="321" customFormat="1" ht="15" outlineLevel="2">
      <c r="A174" s="330">
        <f t="shared" si="50"/>
        <v>115</v>
      </c>
      <c r="B174" s="306" t="str">
        <f t="shared" si="47"/>
        <v>730.14.115</v>
      </c>
      <c r="C174" s="332" t="s">
        <v>575</v>
      </c>
      <c r="D174" s="332"/>
      <c r="E174" s="339"/>
      <c r="F174" s="333" t="s">
        <v>1</v>
      </c>
      <c r="G174" s="334">
        <v>110</v>
      </c>
      <c r="H174" s="305"/>
      <c r="I174" s="481">
        <f t="shared" si="49"/>
        <v>0</v>
      </c>
    </row>
    <row r="175" spans="1:9" s="321" customFormat="1" ht="15" outlineLevel="2">
      <c r="A175" s="330">
        <f t="shared" si="50"/>
        <v>116</v>
      </c>
      <c r="B175" s="306" t="str">
        <f t="shared" si="47"/>
        <v>730.14.116</v>
      </c>
      <c r="C175" s="332" t="s">
        <v>576</v>
      </c>
      <c r="D175" s="332"/>
      <c r="E175" s="339"/>
      <c r="F175" s="333" t="s">
        <v>1</v>
      </c>
      <c r="G175" s="334">
        <v>24</v>
      </c>
      <c r="H175" s="305"/>
      <c r="I175" s="481">
        <f t="shared" si="49"/>
        <v>0</v>
      </c>
    </row>
    <row r="176" spans="1:9" s="321" customFormat="1" ht="12" customHeight="1" outlineLevel="2">
      <c r="A176" s="330">
        <f t="shared" si="50"/>
        <v>117</v>
      </c>
      <c r="B176" s="306" t="str">
        <f t="shared" si="47"/>
        <v>730.14.117</v>
      </c>
      <c r="C176" s="332" t="s">
        <v>571</v>
      </c>
      <c r="D176" s="332"/>
      <c r="E176" s="332"/>
      <c r="F176" s="333" t="s">
        <v>8</v>
      </c>
      <c r="G176" s="334">
        <v>1</v>
      </c>
      <c r="H176" s="305"/>
      <c r="I176" s="481">
        <f t="shared" si="49"/>
        <v>0</v>
      </c>
    </row>
    <row r="177" spans="1:9" s="321" customFormat="1" ht="12" customHeight="1" outlineLevel="2">
      <c r="A177" s="330">
        <f t="shared" si="50"/>
        <v>118</v>
      </c>
      <c r="B177" s="306" t="str">
        <f t="shared" si="47"/>
        <v>730.14.118</v>
      </c>
      <c r="C177" s="332" t="s">
        <v>577</v>
      </c>
      <c r="D177" s="332"/>
      <c r="E177" s="332"/>
      <c r="F177" s="333" t="s">
        <v>8</v>
      </c>
      <c r="G177" s="334">
        <v>1</v>
      </c>
      <c r="H177" s="305"/>
      <c r="I177" s="481">
        <f t="shared" si="49"/>
        <v>0</v>
      </c>
    </row>
    <row r="178" spans="1:9" s="321" customFormat="1" ht="12" customHeight="1" outlineLevel="2">
      <c r="A178" s="34"/>
      <c r="B178" s="35"/>
      <c r="C178" s="36"/>
      <c r="D178" s="36"/>
      <c r="E178" s="36"/>
      <c r="F178" s="307"/>
      <c r="G178" s="38"/>
      <c r="H178" s="38"/>
      <c r="I178" s="479"/>
    </row>
    <row r="179" spans="1:9" s="218" customFormat="1" ht="12.75" outlineLevel="1">
      <c r="A179" s="214"/>
      <c r="B179" s="200" t="s">
        <v>799</v>
      </c>
      <c r="C179" s="201" t="s">
        <v>777</v>
      </c>
      <c r="D179" s="325"/>
      <c r="E179" s="325"/>
      <c r="F179" s="215"/>
      <c r="G179" s="216"/>
      <c r="H179" s="217"/>
      <c r="I179" s="475">
        <f>SUBTOTAL(9,I180:I194)</f>
        <v>0</v>
      </c>
    </row>
    <row r="180" spans="1:9" s="192" customFormat="1" ht="25.5" customHeight="1" outlineLevel="2">
      <c r="A180" s="330"/>
      <c r="B180" s="331"/>
      <c r="C180" s="341" t="s">
        <v>903</v>
      </c>
      <c r="D180" s="332"/>
      <c r="E180" s="339"/>
      <c r="F180" s="333"/>
      <c r="G180" s="334"/>
      <c r="H180" s="211"/>
      <c r="I180" s="481"/>
    </row>
    <row r="181" spans="1:9" s="192" customFormat="1" ht="15" outlineLevel="2">
      <c r="A181" s="330">
        <f>A177+1</f>
        <v>119</v>
      </c>
      <c r="B181" s="306" t="str">
        <f>CONCATENATE($B$179,".",A181)</f>
        <v>730.15.119</v>
      </c>
      <c r="C181" s="332" t="s">
        <v>566</v>
      </c>
      <c r="D181" s="332"/>
      <c r="E181" s="339"/>
      <c r="F181" s="333" t="s">
        <v>1</v>
      </c>
      <c r="G181" s="334">
        <v>24</v>
      </c>
      <c r="H181" s="305"/>
      <c r="I181" s="481">
        <f aca="true" t="shared" si="51" ref="I181:I194">G181*H181</f>
        <v>0</v>
      </c>
    </row>
    <row r="182" spans="1:9" s="192" customFormat="1" ht="15" outlineLevel="2">
      <c r="A182" s="330">
        <f>A181+1</f>
        <v>120</v>
      </c>
      <c r="B182" s="306" t="str">
        <f aca="true" t="shared" si="52" ref="B182:B194">CONCATENATE($B$179,".",A182)</f>
        <v>730.15.120</v>
      </c>
      <c r="C182" s="332" t="s">
        <v>567</v>
      </c>
      <c r="D182" s="332"/>
      <c r="E182" s="339"/>
      <c r="F182" s="333" t="s">
        <v>1</v>
      </c>
      <c r="G182" s="334">
        <v>20.9</v>
      </c>
      <c r="H182" s="305"/>
      <c r="I182" s="481">
        <f t="shared" si="51"/>
        <v>0</v>
      </c>
    </row>
    <row r="183" spans="1:9" s="192" customFormat="1" ht="15" outlineLevel="2">
      <c r="A183" s="330">
        <f aca="true" t="shared" si="53" ref="A183:A194">A182+1</f>
        <v>121</v>
      </c>
      <c r="B183" s="306" t="str">
        <f t="shared" si="52"/>
        <v>730.15.121</v>
      </c>
      <c r="C183" s="332" t="s">
        <v>568</v>
      </c>
      <c r="D183" s="332"/>
      <c r="E183" s="339"/>
      <c r="F183" s="333" t="s">
        <v>1</v>
      </c>
      <c r="G183" s="334">
        <v>8.2</v>
      </c>
      <c r="H183" s="305"/>
      <c r="I183" s="481">
        <f t="shared" si="51"/>
        <v>0</v>
      </c>
    </row>
    <row r="184" spans="1:9" s="192" customFormat="1" ht="15" outlineLevel="2">
      <c r="A184" s="330">
        <f t="shared" si="53"/>
        <v>122</v>
      </c>
      <c r="B184" s="306" t="str">
        <f t="shared" si="52"/>
        <v>730.15.122</v>
      </c>
      <c r="C184" s="332" t="s">
        <v>569</v>
      </c>
      <c r="D184" s="332"/>
      <c r="E184" s="339"/>
      <c r="F184" s="333" t="s">
        <v>1</v>
      </c>
      <c r="G184" s="334">
        <v>2</v>
      </c>
      <c r="H184" s="305"/>
      <c r="I184" s="481">
        <f t="shared" si="51"/>
        <v>0</v>
      </c>
    </row>
    <row r="185" spans="1:9" s="192" customFormat="1" ht="15" outlineLevel="2">
      <c r="A185" s="330">
        <f t="shared" si="53"/>
        <v>123</v>
      </c>
      <c r="B185" s="306" t="str">
        <f t="shared" si="52"/>
        <v>730.15.123</v>
      </c>
      <c r="C185" s="332" t="s">
        <v>570</v>
      </c>
      <c r="D185" s="332"/>
      <c r="E185" s="339"/>
      <c r="F185" s="333" t="s">
        <v>1</v>
      </c>
      <c r="G185" s="334">
        <v>22.2</v>
      </c>
      <c r="H185" s="305"/>
      <c r="I185" s="481">
        <f t="shared" si="51"/>
        <v>0</v>
      </c>
    </row>
    <row r="186" spans="1:9" s="192" customFormat="1" ht="15" outlineLevel="2">
      <c r="A186" s="330">
        <f t="shared" si="53"/>
        <v>124</v>
      </c>
      <c r="B186" s="306" t="str">
        <f t="shared" si="52"/>
        <v>730.15.124</v>
      </c>
      <c r="C186" s="332" t="s">
        <v>571</v>
      </c>
      <c r="D186" s="332"/>
      <c r="E186" s="339"/>
      <c r="F186" s="333" t="s">
        <v>8</v>
      </c>
      <c r="G186" s="334">
        <v>1</v>
      </c>
      <c r="H186" s="305"/>
      <c r="I186" s="481">
        <f t="shared" si="51"/>
        <v>0</v>
      </c>
    </row>
    <row r="187" spans="1:9" s="192" customFormat="1" ht="24" outlineLevel="2">
      <c r="A187" s="330"/>
      <c r="B187" s="306"/>
      <c r="C187" s="341" t="s">
        <v>904</v>
      </c>
      <c r="D187" s="332"/>
      <c r="E187" s="339"/>
      <c r="F187" s="333"/>
      <c r="G187" s="334"/>
      <c r="H187" s="211"/>
      <c r="I187" s="481"/>
    </row>
    <row r="188" spans="1:9" s="192" customFormat="1" ht="15" outlineLevel="2">
      <c r="A188" s="330">
        <f>A186+1</f>
        <v>125</v>
      </c>
      <c r="B188" s="306" t="str">
        <f t="shared" si="52"/>
        <v>730.15.125</v>
      </c>
      <c r="C188" s="332" t="s">
        <v>572</v>
      </c>
      <c r="D188" s="332"/>
      <c r="E188" s="339"/>
      <c r="F188" s="333" t="s">
        <v>1</v>
      </c>
      <c r="G188" s="334">
        <v>43.199999999999996</v>
      </c>
      <c r="H188" s="305"/>
      <c r="I188" s="481">
        <f t="shared" si="51"/>
        <v>0</v>
      </c>
    </row>
    <row r="189" spans="1:9" s="192" customFormat="1" ht="15" outlineLevel="2">
      <c r="A189" s="330">
        <f t="shared" si="53"/>
        <v>126</v>
      </c>
      <c r="B189" s="306" t="str">
        <f t="shared" si="52"/>
        <v>730.15.126</v>
      </c>
      <c r="C189" s="332" t="s">
        <v>573</v>
      </c>
      <c r="D189" s="332"/>
      <c r="E189" s="339"/>
      <c r="F189" s="333" t="s">
        <v>1</v>
      </c>
      <c r="G189" s="334">
        <v>30</v>
      </c>
      <c r="H189" s="305"/>
      <c r="I189" s="481">
        <f t="shared" si="51"/>
        <v>0</v>
      </c>
    </row>
    <row r="190" spans="1:9" s="192" customFormat="1" ht="15" outlineLevel="2">
      <c r="A190" s="330">
        <f t="shared" si="53"/>
        <v>127</v>
      </c>
      <c r="B190" s="306" t="str">
        <f t="shared" si="52"/>
        <v>730.15.127</v>
      </c>
      <c r="C190" s="332" t="s">
        <v>574</v>
      </c>
      <c r="D190" s="332"/>
      <c r="E190" s="339"/>
      <c r="F190" s="333" t="s">
        <v>1</v>
      </c>
      <c r="G190" s="334">
        <v>32</v>
      </c>
      <c r="H190" s="305"/>
      <c r="I190" s="481">
        <f t="shared" si="51"/>
        <v>0</v>
      </c>
    </row>
    <row r="191" spans="1:9" s="192" customFormat="1" ht="15" outlineLevel="2">
      <c r="A191" s="330">
        <f t="shared" si="53"/>
        <v>128</v>
      </c>
      <c r="B191" s="306" t="str">
        <f t="shared" si="52"/>
        <v>730.15.128</v>
      </c>
      <c r="C191" s="332" t="s">
        <v>575</v>
      </c>
      <c r="D191" s="332"/>
      <c r="E191" s="339"/>
      <c r="F191" s="333" t="s">
        <v>1</v>
      </c>
      <c r="G191" s="334">
        <v>110</v>
      </c>
      <c r="H191" s="305"/>
      <c r="I191" s="481">
        <f t="shared" si="51"/>
        <v>0</v>
      </c>
    </row>
    <row r="192" spans="1:9" s="192" customFormat="1" ht="15" outlineLevel="2">
      <c r="A192" s="330">
        <f t="shared" si="53"/>
        <v>129</v>
      </c>
      <c r="B192" s="306" t="str">
        <f t="shared" si="52"/>
        <v>730.15.129</v>
      </c>
      <c r="C192" s="332" t="s">
        <v>576</v>
      </c>
      <c r="D192" s="332"/>
      <c r="E192" s="339"/>
      <c r="F192" s="333" t="s">
        <v>1</v>
      </c>
      <c r="G192" s="334">
        <v>24</v>
      </c>
      <c r="H192" s="305"/>
      <c r="I192" s="481">
        <f t="shared" si="51"/>
        <v>0</v>
      </c>
    </row>
    <row r="193" spans="1:12" s="192" customFormat="1" ht="12.75" outlineLevel="2">
      <c r="A193" s="330">
        <f t="shared" si="53"/>
        <v>130</v>
      </c>
      <c r="B193" s="306" t="str">
        <f t="shared" si="52"/>
        <v>730.15.130</v>
      </c>
      <c r="C193" s="332" t="s">
        <v>571</v>
      </c>
      <c r="D193" s="332"/>
      <c r="E193" s="332"/>
      <c r="F193" s="333" t="s">
        <v>8</v>
      </c>
      <c r="G193" s="334">
        <v>1</v>
      </c>
      <c r="H193" s="305"/>
      <c r="I193" s="481">
        <f t="shared" si="51"/>
        <v>0</v>
      </c>
      <c r="J193" s="419"/>
      <c r="K193" s="419"/>
      <c r="L193" s="419"/>
    </row>
    <row r="194" spans="1:12" s="192" customFormat="1" ht="12.75" outlineLevel="2">
      <c r="A194" s="330">
        <f t="shared" si="53"/>
        <v>131</v>
      </c>
      <c r="B194" s="306" t="str">
        <f t="shared" si="52"/>
        <v>730.15.131</v>
      </c>
      <c r="C194" s="332" t="s">
        <v>577</v>
      </c>
      <c r="D194" s="332"/>
      <c r="E194" s="332"/>
      <c r="F194" s="333" t="s">
        <v>8</v>
      </c>
      <c r="G194" s="334">
        <v>1</v>
      </c>
      <c r="H194" s="305"/>
      <c r="I194" s="481">
        <f t="shared" si="51"/>
        <v>0</v>
      </c>
      <c r="J194" s="419"/>
      <c r="K194" s="419"/>
      <c r="L194" s="419"/>
    </row>
    <row r="195" spans="1:12" s="192" customFormat="1" ht="12" customHeight="1" outlineLevel="2">
      <c r="A195" s="34"/>
      <c r="B195" s="35"/>
      <c r="C195" s="36"/>
      <c r="D195" s="36"/>
      <c r="E195" s="36"/>
      <c r="F195" s="37"/>
      <c r="G195" s="38"/>
      <c r="H195" s="38"/>
      <c r="I195" s="479"/>
      <c r="J195" s="419"/>
      <c r="K195" s="419"/>
      <c r="L195" s="419"/>
    </row>
    <row r="196" spans="1:12" s="192" customFormat="1" ht="16.5" customHeight="1" outlineLevel="1">
      <c r="A196" s="199"/>
      <c r="B196" s="200" t="s">
        <v>800</v>
      </c>
      <c r="C196" s="201" t="s">
        <v>510</v>
      </c>
      <c r="D196" s="325"/>
      <c r="E196" s="325"/>
      <c r="F196" s="202"/>
      <c r="G196" s="203"/>
      <c r="H196" s="204"/>
      <c r="I196" s="475">
        <f>SUBTOTAL(9,I197:I203)</f>
        <v>0</v>
      </c>
      <c r="J196" s="419"/>
      <c r="K196" s="419"/>
      <c r="L196" s="419"/>
    </row>
    <row r="197" spans="1:12" s="192" customFormat="1" ht="12.75" outlineLevel="2">
      <c r="A197" s="206">
        <f>A194+1</f>
        <v>132</v>
      </c>
      <c r="B197" s="306" t="str">
        <f>CONCATENATE($B$196,".",A197)</f>
        <v>730.16.132</v>
      </c>
      <c r="C197" s="208" t="s">
        <v>349</v>
      </c>
      <c r="D197" s="332"/>
      <c r="E197" s="332"/>
      <c r="F197" s="209" t="s">
        <v>8</v>
      </c>
      <c r="G197" s="210">
        <v>1</v>
      </c>
      <c r="H197" s="305"/>
      <c r="I197" s="481">
        <f aca="true" t="shared" si="54" ref="I197:I202">G197*H197</f>
        <v>0</v>
      </c>
      <c r="J197" s="419"/>
      <c r="K197" s="419"/>
      <c r="L197" s="419"/>
    </row>
    <row r="198" spans="1:12" s="409" customFormat="1" ht="24" outlineLevel="2">
      <c r="A198" s="506" t="s">
        <v>1210</v>
      </c>
      <c r="B198" s="507"/>
      <c r="C198" s="508" t="s">
        <v>1227</v>
      </c>
      <c r="D198" s="508"/>
      <c r="E198" s="508"/>
      <c r="F198" s="509" t="s">
        <v>492</v>
      </c>
      <c r="G198" s="504">
        <v>6</v>
      </c>
      <c r="H198" s="510"/>
      <c r="I198" s="519">
        <f aca="true" t="shared" si="55" ref="I198:I200">G198*H198</f>
        <v>0</v>
      </c>
      <c r="J198" s="419"/>
      <c r="K198" s="419"/>
      <c r="L198" s="419"/>
    </row>
    <row r="199" spans="1:12" s="409" customFormat="1" ht="24" outlineLevel="2">
      <c r="A199" s="506" t="s">
        <v>1212</v>
      </c>
      <c r="B199" s="507"/>
      <c r="C199" s="508" t="s">
        <v>1228</v>
      </c>
      <c r="D199" s="508"/>
      <c r="E199" s="508"/>
      <c r="F199" s="509" t="s">
        <v>1</v>
      </c>
      <c r="G199" s="504">
        <v>20</v>
      </c>
      <c r="H199" s="510"/>
      <c r="I199" s="519">
        <f t="shared" si="55"/>
        <v>0</v>
      </c>
      <c r="J199" s="419"/>
      <c r="K199" s="419"/>
      <c r="L199" s="419"/>
    </row>
    <row r="200" spans="1:12" s="409" customFormat="1" ht="12.75" outlineLevel="2">
      <c r="A200" s="520" t="s">
        <v>1225</v>
      </c>
      <c r="B200" s="507"/>
      <c r="C200" s="508" t="s">
        <v>1211</v>
      </c>
      <c r="D200" s="508"/>
      <c r="E200" s="508"/>
      <c r="F200" s="509" t="s">
        <v>8</v>
      </c>
      <c r="G200" s="504">
        <v>1</v>
      </c>
      <c r="H200" s="510"/>
      <c r="I200" s="519">
        <f t="shared" si="55"/>
        <v>0</v>
      </c>
      <c r="J200" s="419"/>
      <c r="K200" s="419"/>
      <c r="L200" s="419"/>
    </row>
    <row r="201" spans="1:12" s="409" customFormat="1" ht="12.75" outlineLevel="2">
      <c r="A201" s="520" t="s">
        <v>1226</v>
      </c>
      <c r="B201" s="507"/>
      <c r="C201" s="508" t="s">
        <v>1213</v>
      </c>
      <c r="D201" s="508"/>
      <c r="E201" s="508"/>
      <c r="F201" s="509" t="s">
        <v>8</v>
      </c>
      <c r="G201" s="504">
        <v>1</v>
      </c>
      <c r="H201" s="510"/>
      <c r="I201" s="519">
        <f aca="true" t="shared" si="56" ref="I201">G201*H201</f>
        <v>0</v>
      </c>
      <c r="J201" s="419"/>
      <c r="K201" s="419"/>
      <c r="L201" s="419"/>
    </row>
    <row r="202" spans="1:12" s="192" customFormat="1" ht="12.75" outlineLevel="2">
      <c r="A202" s="206">
        <f>A197+1</f>
        <v>133</v>
      </c>
      <c r="B202" s="306" t="str">
        <f>CONCATENATE($B$196,".",A202)</f>
        <v>730.16.133</v>
      </c>
      <c r="C202" s="208" t="s">
        <v>343</v>
      </c>
      <c r="D202" s="332"/>
      <c r="E202" s="332"/>
      <c r="F202" s="209" t="s">
        <v>8</v>
      </c>
      <c r="G202" s="210">
        <v>1</v>
      </c>
      <c r="H202" s="305"/>
      <c r="I202" s="481">
        <f t="shared" si="54"/>
        <v>0</v>
      </c>
      <c r="J202" s="419"/>
      <c r="K202" s="419"/>
      <c r="L202" s="419"/>
    </row>
    <row r="203" spans="1:12" s="192" customFormat="1" ht="12" customHeight="1" outlineLevel="2">
      <c r="A203" s="233"/>
      <c r="B203" s="234"/>
      <c r="C203" s="235"/>
      <c r="D203" s="235"/>
      <c r="E203" s="235"/>
      <c r="F203" s="236"/>
      <c r="G203" s="237"/>
      <c r="H203" s="238"/>
      <c r="I203" s="239"/>
      <c r="J203" s="419"/>
      <c r="K203" s="419"/>
      <c r="L203" s="419"/>
    </row>
    <row r="204" spans="1:12" ht="18">
      <c r="A204" s="391" t="s">
        <v>340</v>
      </c>
      <c r="B204" s="391"/>
      <c r="C204" s="392" t="s">
        <v>341</v>
      </c>
      <c r="D204" s="350"/>
      <c r="E204" s="393"/>
      <c r="F204" s="393"/>
      <c r="G204" s="393"/>
      <c r="H204" s="392"/>
      <c r="I204" s="392"/>
      <c r="J204" s="419"/>
      <c r="K204" s="419"/>
      <c r="L204" s="419"/>
    </row>
    <row r="205" spans="10:12" ht="12" customHeight="1">
      <c r="J205" s="419"/>
      <c r="K205" s="419"/>
      <c r="L205" s="419"/>
    </row>
    <row r="208" spans="7:9" ht="12" customHeight="1">
      <c r="G208" s="298"/>
      <c r="H208" s="298"/>
      <c r="I208" s="298"/>
    </row>
    <row r="220" ht="12.75">
      <c r="C220" s="444"/>
    </row>
    <row r="222" ht="12.75">
      <c r="C222" s="444"/>
    </row>
  </sheetData>
  <sheetProtection algorithmName="SHA-512" hashValue="125gQQOdYJEdmUW3t1yJp0lQPv7E3dUQQ926TbNW8KvcB2Lp95gpm8moLtKPnBTBZ5kYRpIGOsXRyAAz/TcT0Q==" saltValue="rSNwjlDNdlnO6qAIMfhGIQ==" spinCount="100000" sheet="1" objects="1" scenarios="1"/>
  <printOptions horizontalCentered="1"/>
  <pageMargins left="0.3937007874015748" right="0.3937007874015748" top="0.8661417322834646" bottom="0.4724409448818898" header="0.4724409448818898" footer="0.2362204724409449"/>
  <pageSetup fitToHeight="0" fitToWidth="1" horizontalDpi="600" verticalDpi="600" orientation="landscape" paperSize="9" scale="88" r:id="rId1"/>
  <headerFooter alignWithMargins="0">
    <oddFooter>&amp;C&amp;"Arial,Obyčejné"&amp;9Stránka &amp;P z &amp;N&amp;R&amp;"Arial,Obyčejné"&amp;9&amp;A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M103"/>
  <sheetViews>
    <sheetView showGridLines="0" view="pageBreakPreview" zoomScaleSheetLayoutView="100" workbookViewId="0" topLeftCell="A1">
      <pane ySplit="3" topLeftCell="A4" activePane="bottomLeft" state="frozen"/>
      <selection pane="topLeft" activeCell="A6" sqref="A6:XFD6"/>
      <selection pane="bottomLeft" activeCell="M100" sqref="M100"/>
    </sheetView>
  </sheetViews>
  <sheetFormatPr defaultColWidth="9.140625" defaultRowHeight="12.75" outlineLevelRow="1"/>
  <cols>
    <col min="1" max="1" width="5.140625" style="260" customWidth="1"/>
    <col min="2" max="2" width="10.00390625" style="260" customWidth="1"/>
    <col min="3" max="3" width="57.8515625" style="260" customWidth="1"/>
    <col min="4" max="5" width="10.00390625" style="260" customWidth="1"/>
    <col min="6" max="6" width="4.28125" style="260" customWidth="1"/>
    <col min="7" max="7" width="13.28125" style="260" customWidth="1"/>
    <col min="8" max="8" width="15.57421875" style="260" customWidth="1"/>
    <col min="9" max="9" width="19.00390625" style="260" customWidth="1"/>
    <col min="10" max="10" width="9.421875" style="260" customWidth="1"/>
    <col min="11" max="16384" width="9.140625" style="260" customWidth="1"/>
  </cols>
  <sheetData>
    <row r="1" spans="1:9" s="179" customFormat="1" ht="21.6" customHeight="1">
      <c r="A1" s="173"/>
      <c r="B1" s="174"/>
      <c r="C1" s="373" t="str">
        <f>Titulka!A9</f>
        <v>ČRo Vinohradská - přestavba 2 prodejních jednotek na rozhlasovou kavárnu „on-air</v>
      </c>
      <c r="D1" s="249"/>
      <c r="E1" s="249"/>
      <c r="F1" s="174"/>
      <c r="G1" s="176"/>
      <c r="H1" s="176"/>
      <c r="I1" s="178"/>
    </row>
    <row r="2" spans="1:9" s="180" customFormat="1" ht="21.6" customHeight="1">
      <c r="A2" s="173"/>
      <c r="B2" s="174"/>
      <c r="C2" s="240" t="s">
        <v>342</v>
      </c>
      <c r="D2" s="240"/>
      <c r="E2" s="240"/>
      <c r="F2" s="174"/>
      <c r="G2" s="176"/>
      <c r="H2" s="176"/>
      <c r="I2" s="178"/>
    </row>
    <row r="3" spans="1:9" s="255" customFormat="1" ht="29.25" customHeight="1" thickBot="1">
      <c r="A3" s="250" t="s">
        <v>26</v>
      </c>
      <c r="B3" s="251" t="s">
        <v>7</v>
      </c>
      <c r="C3" s="252" t="s">
        <v>15</v>
      </c>
      <c r="D3" s="319" t="s">
        <v>293</v>
      </c>
      <c r="E3" s="319" t="s">
        <v>294</v>
      </c>
      <c r="F3" s="253" t="s">
        <v>3</v>
      </c>
      <c r="G3" s="250" t="s">
        <v>95</v>
      </c>
      <c r="H3" s="254" t="s">
        <v>65</v>
      </c>
      <c r="I3" s="250" t="s">
        <v>11</v>
      </c>
    </row>
    <row r="4" spans="1:9" ht="23.25" customHeight="1">
      <c r="A4" s="256"/>
      <c r="B4" s="257"/>
      <c r="C4" s="258"/>
      <c r="D4" s="258"/>
      <c r="E4" s="258"/>
      <c r="F4" s="259"/>
      <c r="G4" s="256"/>
      <c r="H4" s="256"/>
      <c r="I4" s="256"/>
    </row>
    <row r="6" spans="1:9" s="266" customFormat="1" ht="17.25" customHeight="1">
      <c r="A6" s="261"/>
      <c r="B6" s="262">
        <v>741</v>
      </c>
      <c r="C6" s="262" t="s">
        <v>377</v>
      </c>
      <c r="D6" s="262"/>
      <c r="E6" s="262"/>
      <c r="F6" s="263"/>
      <c r="G6" s="264"/>
      <c r="H6" s="264"/>
      <c r="I6" s="482">
        <f>SUBTOTAL(9,I7:I101)</f>
        <v>0</v>
      </c>
    </row>
    <row r="7" spans="1:9" s="271" customFormat="1" ht="16.5" customHeight="1">
      <c r="A7" s="267"/>
      <c r="B7" s="268" t="s">
        <v>628</v>
      </c>
      <c r="C7" s="268" t="s">
        <v>627</v>
      </c>
      <c r="D7" s="268"/>
      <c r="E7" s="268"/>
      <c r="F7" s="259"/>
      <c r="G7" s="269"/>
      <c r="H7" s="270"/>
      <c r="I7" s="483">
        <f>SUBTOTAL(9,I8:I22)</f>
        <v>0</v>
      </c>
    </row>
    <row r="8" spans="1:9" s="276" customFormat="1" ht="12" outlineLevel="1">
      <c r="A8" s="272">
        <v>1</v>
      </c>
      <c r="B8" s="344" t="str">
        <f>CONCATENATE($B$7,".",A8)</f>
        <v>741.01.1</v>
      </c>
      <c r="C8" s="273" t="s">
        <v>629</v>
      </c>
      <c r="D8" s="273"/>
      <c r="E8" s="273"/>
      <c r="F8" s="274" t="s">
        <v>492</v>
      </c>
      <c r="G8" s="275">
        <v>1</v>
      </c>
      <c r="H8" s="346"/>
      <c r="I8" s="484">
        <f>G8*H8</f>
        <v>0</v>
      </c>
    </row>
    <row r="9" spans="1:9" s="276" customFormat="1" ht="12" outlineLevel="1">
      <c r="A9" s="272">
        <f>A8+1</f>
        <v>2</v>
      </c>
      <c r="B9" s="344" t="str">
        <f aca="true" t="shared" si="0" ref="B9:B21">CONCATENATE($B$7,".",A9)</f>
        <v>741.01.2</v>
      </c>
      <c r="C9" s="273" t="s">
        <v>630</v>
      </c>
      <c r="D9" s="273"/>
      <c r="E9" s="273"/>
      <c r="F9" s="274" t="s">
        <v>492</v>
      </c>
      <c r="G9" s="275">
        <v>1</v>
      </c>
      <c r="H9" s="346"/>
      <c r="I9" s="484">
        <f aca="true" t="shared" si="1" ref="I9:I21">G9*H9</f>
        <v>0</v>
      </c>
    </row>
    <row r="10" spans="1:9" s="276" customFormat="1" ht="24" outlineLevel="1">
      <c r="A10" s="272">
        <f>A9+1</f>
        <v>3</v>
      </c>
      <c r="B10" s="344" t="str">
        <f t="shared" si="0"/>
        <v>741.01.3</v>
      </c>
      <c r="C10" s="459" t="s">
        <v>1132</v>
      </c>
      <c r="D10" s="460"/>
      <c r="E10" s="434"/>
      <c r="F10" s="460" t="s">
        <v>492</v>
      </c>
      <c r="G10" s="434">
        <v>24</v>
      </c>
      <c r="H10" s="346"/>
      <c r="I10" s="484">
        <f t="shared" si="1"/>
        <v>0</v>
      </c>
    </row>
    <row r="11" spans="1:9" s="276" customFormat="1" ht="24" outlineLevel="1">
      <c r="A11" s="272">
        <f aca="true" t="shared" si="2" ref="A11:A21">A10+1</f>
        <v>4</v>
      </c>
      <c r="B11" s="344" t="str">
        <f t="shared" si="0"/>
        <v>741.01.4</v>
      </c>
      <c r="C11" s="459" t="s">
        <v>1133</v>
      </c>
      <c r="D11" s="460"/>
      <c r="E11" s="434"/>
      <c r="F11" s="460" t="s">
        <v>492</v>
      </c>
      <c r="G11" s="434">
        <v>1</v>
      </c>
      <c r="H11" s="346"/>
      <c r="I11" s="484">
        <f t="shared" si="1"/>
        <v>0</v>
      </c>
    </row>
    <row r="12" spans="1:9" s="276" customFormat="1" ht="12" outlineLevel="1">
      <c r="A12" s="272">
        <f t="shared" si="2"/>
        <v>5</v>
      </c>
      <c r="B12" s="344" t="str">
        <f t="shared" si="0"/>
        <v>741.01.5</v>
      </c>
      <c r="C12" s="459" t="s">
        <v>1134</v>
      </c>
      <c r="D12" s="460"/>
      <c r="E12" s="434"/>
      <c r="F12" s="460" t="s">
        <v>492</v>
      </c>
      <c r="G12" s="434">
        <v>1</v>
      </c>
      <c r="H12" s="346"/>
      <c r="I12" s="484">
        <f t="shared" si="1"/>
        <v>0</v>
      </c>
    </row>
    <row r="13" spans="1:9" s="276" customFormat="1" ht="24" outlineLevel="1">
      <c r="A13" s="272">
        <f t="shared" si="2"/>
        <v>6</v>
      </c>
      <c r="B13" s="344" t="str">
        <f t="shared" si="0"/>
        <v>741.01.6</v>
      </c>
      <c r="C13" s="459" t="s">
        <v>1135</v>
      </c>
      <c r="D13" s="460"/>
      <c r="E13" s="434"/>
      <c r="F13" s="460" t="s">
        <v>492</v>
      </c>
      <c r="G13" s="434">
        <v>1</v>
      </c>
      <c r="H13" s="346"/>
      <c r="I13" s="484">
        <f t="shared" si="1"/>
        <v>0</v>
      </c>
    </row>
    <row r="14" spans="1:9" s="276" customFormat="1" ht="24" outlineLevel="1">
      <c r="A14" s="272">
        <f t="shared" si="2"/>
        <v>7</v>
      </c>
      <c r="B14" s="344" t="str">
        <f t="shared" si="0"/>
        <v>741.01.7</v>
      </c>
      <c r="C14" s="459" t="s">
        <v>1136</v>
      </c>
      <c r="D14" s="460"/>
      <c r="E14" s="434"/>
      <c r="F14" s="460" t="s">
        <v>492</v>
      </c>
      <c r="G14" s="434">
        <v>1</v>
      </c>
      <c r="H14" s="346"/>
      <c r="I14" s="484">
        <f t="shared" si="1"/>
        <v>0</v>
      </c>
    </row>
    <row r="15" spans="1:9" s="276" customFormat="1" ht="12" outlineLevel="1">
      <c r="A15" s="272">
        <f t="shared" si="2"/>
        <v>8</v>
      </c>
      <c r="B15" s="344" t="str">
        <f t="shared" si="0"/>
        <v>741.01.8</v>
      </c>
      <c r="C15" s="459" t="s">
        <v>1137</v>
      </c>
      <c r="D15" s="460"/>
      <c r="E15" s="434"/>
      <c r="F15" s="460" t="s">
        <v>492</v>
      </c>
      <c r="G15" s="434">
        <v>8</v>
      </c>
      <c r="H15" s="346"/>
      <c r="I15" s="484">
        <f t="shared" si="1"/>
        <v>0</v>
      </c>
    </row>
    <row r="16" spans="1:9" s="276" customFormat="1" ht="24" outlineLevel="1">
      <c r="A16" s="272">
        <f t="shared" si="2"/>
        <v>9</v>
      </c>
      <c r="B16" s="344" t="str">
        <f t="shared" si="0"/>
        <v>741.01.9</v>
      </c>
      <c r="C16" s="459" t="s">
        <v>1138</v>
      </c>
      <c r="D16" s="460"/>
      <c r="E16" s="434"/>
      <c r="F16" s="460" t="s">
        <v>492</v>
      </c>
      <c r="G16" s="434">
        <v>6</v>
      </c>
      <c r="H16" s="346"/>
      <c r="I16" s="484">
        <f t="shared" si="1"/>
        <v>0</v>
      </c>
    </row>
    <row r="17" spans="1:9" s="276" customFormat="1" ht="12" outlineLevel="1">
      <c r="A17" s="272">
        <f t="shared" si="2"/>
        <v>10</v>
      </c>
      <c r="B17" s="344" t="str">
        <f t="shared" si="0"/>
        <v>741.01.10</v>
      </c>
      <c r="C17" s="459" t="s">
        <v>1139</v>
      </c>
      <c r="D17" s="460"/>
      <c r="E17" s="434"/>
      <c r="F17" s="460" t="s">
        <v>492</v>
      </c>
      <c r="G17" s="434">
        <v>36</v>
      </c>
      <c r="H17" s="346"/>
      <c r="I17" s="484">
        <f t="shared" si="1"/>
        <v>0</v>
      </c>
    </row>
    <row r="18" spans="1:9" s="276" customFormat="1" ht="12" outlineLevel="1">
      <c r="A18" s="272">
        <f t="shared" si="2"/>
        <v>11</v>
      </c>
      <c r="B18" s="344" t="str">
        <f t="shared" si="0"/>
        <v>741.01.11</v>
      </c>
      <c r="C18" s="459" t="s">
        <v>1140</v>
      </c>
      <c r="D18" s="460"/>
      <c r="E18" s="434"/>
      <c r="F18" s="460" t="s">
        <v>492</v>
      </c>
      <c r="G18" s="434">
        <v>10</v>
      </c>
      <c r="H18" s="346"/>
      <c r="I18" s="484">
        <f t="shared" si="1"/>
        <v>0</v>
      </c>
    </row>
    <row r="19" spans="1:9" s="276" customFormat="1" ht="24" outlineLevel="1">
      <c r="A19" s="272">
        <f t="shared" si="2"/>
        <v>12</v>
      </c>
      <c r="B19" s="344" t="str">
        <f t="shared" si="0"/>
        <v>741.01.12</v>
      </c>
      <c r="C19" s="459" t="s">
        <v>1143</v>
      </c>
      <c r="D19" s="460"/>
      <c r="E19" s="434"/>
      <c r="F19" s="460" t="s">
        <v>1</v>
      </c>
      <c r="G19" s="434">
        <v>22.7</v>
      </c>
      <c r="H19" s="346"/>
      <c r="I19" s="484">
        <f t="shared" si="1"/>
        <v>0</v>
      </c>
    </row>
    <row r="20" spans="1:9" s="276" customFormat="1" ht="12" outlineLevel="1">
      <c r="A20" s="272">
        <f t="shared" si="2"/>
        <v>13</v>
      </c>
      <c r="B20" s="344" t="str">
        <f t="shared" si="0"/>
        <v>741.01.13</v>
      </c>
      <c r="C20" s="459" t="s">
        <v>1141</v>
      </c>
      <c r="D20" s="460"/>
      <c r="E20" s="434"/>
      <c r="F20" s="460" t="s">
        <v>492</v>
      </c>
      <c r="G20" s="434">
        <v>3</v>
      </c>
      <c r="H20" s="346"/>
      <c r="I20" s="484">
        <f t="shared" si="1"/>
        <v>0</v>
      </c>
    </row>
    <row r="21" spans="1:9" s="276" customFormat="1" ht="12" outlineLevel="1">
      <c r="A21" s="272">
        <f t="shared" si="2"/>
        <v>14</v>
      </c>
      <c r="B21" s="344" t="str">
        <f t="shared" si="0"/>
        <v>741.01.14</v>
      </c>
      <c r="C21" s="459" t="s">
        <v>1142</v>
      </c>
      <c r="D21" s="460"/>
      <c r="E21" s="434"/>
      <c r="F21" s="460" t="s">
        <v>492</v>
      </c>
      <c r="G21" s="434">
        <v>1</v>
      </c>
      <c r="H21" s="346"/>
      <c r="I21" s="484">
        <f t="shared" si="1"/>
        <v>0</v>
      </c>
    </row>
    <row r="22" spans="1:9" s="283" customFormat="1" ht="12" outlineLevel="1">
      <c r="A22" s="277"/>
      <c r="B22" s="278"/>
      <c r="C22" s="279"/>
      <c r="D22" s="279"/>
      <c r="E22" s="279"/>
      <c r="F22" s="280"/>
      <c r="G22" s="281"/>
      <c r="H22" s="282"/>
      <c r="I22" s="485"/>
    </row>
    <row r="23" spans="1:9" s="271" customFormat="1" ht="16.5" customHeight="1">
      <c r="A23" s="267"/>
      <c r="B23" s="268" t="s">
        <v>631</v>
      </c>
      <c r="C23" s="268" t="s">
        <v>632</v>
      </c>
      <c r="D23" s="268"/>
      <c r="E23" s="268"/>
      <c r="F23" s="259"/>
      <c r="G23" s="269"/>
      <c r="H23" s="270"/>
      <c r="I23" s="483">
        <f>SUBTOTAL(9,I24:I49)</f>
        <v>0</v>
      </c>
    </row>
    <row r="24" spans="1:9" s="276" customFormat="1" ht="12" outlineLevel="1">
      <c r="A24" s="272">
        <f>A21+1</f>
        <v>15</v>
      </c>
      <c r="B24" s="344" t="str">
        <f>CONCATENATE($B$23,".",A24)</f>
        <v>741.02.15</v>
      </c>
      <c r="C24" s="437" t="s">
        <v>1121</v>
      </c>
      <c r="D24" s="417"/>
      <c r="E24" s="417"/>
      <c r="F24" s="418" t="s">
        <v>1</v>
      </c>
      <c r="G24" s="334">
        <v>42</v>
      </c>
      <c r="H24" s="345"/>
      <c r="I24" s="484">
        <f aca="true" t="shared" si="3" ref="I24">G24*H24</f>
        <v>0</v>
      </c>
    </row>
    <row r="25" spans="1:9" s="276" customFormat="1" ht="12" outlineLevel="1">
      <c r="A25" s="272">
        <f>A24+1</f>
        <v>16</v>
      </c>
      <c r="B25" s="344" t="str">
        <f aca="true" t="shared" si="4" ref="B25:B35">CONCATENATE($B$23,".",A25)</f>
        <v>741.02.16</v>
      </c>
      <c r="C25" s="432" t="s">
        <v>1122</v>
      </c>
      <c r="D25" s="417"/>
      <c r="E25" s="417"/>
      <c r="F25" s="418" t="s">
        <v>1</v>
      </c>
      <c r="G25" s="334">
        <v>42</v>
      </c>
      <c r="H25" s="345"/>
      <c r="I25" s="484">
        <f aca="true" t="shared" si="5" ref="I25:I48">G25*H25</f>
        <v>0</v>
      </c>
    </row>
    <row r="26" spans="1:9" s="276" customFormat="1" ht="24" outlineLevel="1">
      <c r="A26" s="272">
        <f aca="true" t="shared" si="6" ref="A26:A35">A25+1</f>
        <v>17</v>
      </c>
      <c r="B26" s="344" t="str">
        <f t="shared" si="4"/>
        <v>741.02.17</v>
      </c>
      <c r="C26" s="417" t="s">
        <v>1123</v>
      </c>
      <c r="D26" s="417"/>
      <c r="E26" s="417"/>
      <c r="F26" s="418" t="s">
        <v>8</v>
      </c>
      <c r="G26" s="334">
        <v>1</v>
      </c>
      <c r="H26" s="345"/>
      <c r="I26" s="484">
        <f t="shared" si="5"/>
        <v>0</v>
      </c>
    </row>
    <row r="27" spans="1:9" s="276" customFormat="1" ht="12" outlineLevel="1">
      <c r="A27" s="272">
        <f>A26+1</f>
        <v>18</v>
      </c>
      <c r="B27" s="344" t="str">
        <f t="shared" si="4"/>
        <v>741.02.18</v>
      </c>
      <c r="C27" s="273" t="s">
        <v>633</v>
      </c>
      <c r="D27" s="273"/>
      <c r="E27" s="273"/>
      <c r="F27" s="274" t="s">
        <v>1</v>
      </c>
      <c r="G27" s="275">
        <v>9</v>
      </c>
      <c r="H27" s="345"/>
      <c r="I27" s="484">
        <f t="shared" si="5"/>
        <v>0</v>
      </c>
    </row>
    <row r="28" spans="1:9" s="276" customFormat="1" ht="12" outlineLevel="1">
      <c r="A28" s="272">
        <f t="shared" si="6"/>
        <v>19</v>
      </c>
      <c r="B28" s="344" t="str">
        <f t="shared" si="4"/>
        <v>741.02.19</v>
      </c>
      <c r="C28" s="273" t="s">
        <v>634</v>
      </c>
      <c r="D28" s="273"/>
      <c r="E28" s="273"/>
      <c r="F28" s="274" t="s">
        <v>492</v>
      </c>
      <c r="G28" s="275">
        <v>8</v>
      </c>
      <c r="H28" s="345"/>
      <c r="I28" s="484">
        <f aca="true" t="shared" si="7" ref="I28:I42">G28*H28</f>
        <v>0</v>
      </c>
    </row>
    <row r="29" spans="1:9" s="276" customFormat="1" ht="12" outlineLevel="1">
      <c r="A29" s="272">
        <f t="shared" si="6"/>
        <v>20</v>
      </c>
      <c r="B29" s="344" t="str">
        <f t="shared" si="4"/>
        <v>741.02.20</v>
      </c>
      <c r="C29" s="273" t="s">
        <v>635</v>
      </c>
      <c r="D29" s="273"/>
      <c r="E29" s="273"/>
      <c r="F29" s="274" t="s">
        <v>492</v>
      </c>
      <c r="G29" s="275">
        <v>5</v>
      </c>
      <c r="H29" s="345"/>
      <c r="I29" s="484">
        <f t="shared" si="7"/>
        <v>0</v>
      </c>
    </row>
    <row r="30" spans="1:9" s="276" customFormat="1" ht="12" outlineLevel="1">
      <c r="A30" s="272">
        <f t="shared" si="6"/>
        <v>21</v>
      </c>
      <c r="B30" s="344" t="str">
        <f t="shared" si="4"/>
        <v>741.02.21</v>
      </c>
      <c r="C30" s="273" t="s">
        <v>636</v>
      </c>
      <c r="D30" s="273"/>
      <c r="E30" s="273"/>
      <c r="F30" s="274" t="s">
        <v>492</v>
      </c>
      <c r="G30" s="275">
        <v>12</v>
      </c>
      <c r="H30" s="345"/>
      <c r="I30" s="484">
        <f t="shared" si="7"/>
        <v>0</v>
      </c>
    </row>
    <row r="31" spans="1:9" s="276" customFormat="1" ht="12" outlineLevel="1">
      <c r="A31" s="272">
        <f t="shared" si="6"/>
        <v>22</v>
      </c>
      <c r="B31" s="344" t="str">
        <f t="shared" si="4"/>
        <v>741.02.22</v>
      </c>
      <c r="C31" s="273" t="s">
        <v>637</v>
      </c>
      <c r="D31" s="273"/>
      <c r="E31" s="273"/>
      <c r="F31" s="274" t="s">
        <v>492</v>
      </c>
      <c r="G31" s="275">
        <v>6</v>
      </c>
      <c r="H31" s="345"/>
      <c r="I31" s="484">
        <f t="shared" si="7"/>
        <v>0</v>
      </c>
    </row>
    <row r="32" spans="1:9" s="276" customFormat="1" ht="12" outlineLevel="1">
      <c r="A32" s="272">
        <f t="shared" si="6"/>
        <v>23</v>
      </c>
      <c r="B32" s="344" t="str">
        <f t="shared" si="4"/>
        <v>741.02.23</v>
      </c>
      <c r="C32" s="273" t="s">
        <v>638</v>
      </c>
      <c r="D32" s="273"/>
      <c r="E32" s="273"/>
      <c r="F32" s="274" t="s">
        <v>492</v>
      </c>
      <c r="G32" s="275">
        <v>43</v>
      </c>
      <c r="H32" s="345"/>
      <c r="I32" s="484">
        <f t="shared" si="7"/>
        <v>0</v>
      </c>
    </row>
    <row r="33" spans="1:9" s="276" customFormat="1" ht="12" outlineLevel="1">
      <c r="A33" s="272">
        <f t="shared" si="6"/>
        <v>24</v>
      </c>
      <c r="B33" s="344" t="str">
        <f t="shared" si="4"/>
        <v>741.02.24</v>
      </c>
      <c r="C33" s="273" t="s">
        <v>639</v>
      </c>
      <c r="D33" s="273"/>
      <c r="E33" s="273"/>
      <c r="F33" s="274" t="s">
        <v>492</v>
      </c>
      <c r="G33" s="275">
        <v>8</v>
      </c>
      <c r="H33" s="345"/>
      <c r="I33" s="484">
        <f t="shared" si="7"/>
        <v>0</v>
      </c>
    </row>
    <row r="34" spans="1:9" s="276" customFormat="1" ht="12" outlineLevel="1">
      <c r="A34" s="272">
        <f t="shared" si="6"/>
        <v>25</v>
      </c>
      <c r="B34" s="344" t="str">
        <f t="shared" si="4"/>
        <v>741.02.25</v>
      </c>
      <c r="C34" s="273" t="s">
        <v>1144</v>
      </c>
      <c r="D34" s="273"/>
      <c r="E34" s="273"/>
      <c r="F34" s="274" t="s">
        <v>492</v>
      </c>
      <c r="G34" s="275">
        <v>14</v>
      </c>
      <c r="H34" s="345"/>
      <c r="I34" s="484">
        <f t="shared" si="7"/>
        <v>0</v>
      </c>
    </row>
    <row r="35" spans="1:9" s="276" customFormat="1" ht="12" outlineLevel="1">
      <c r="A35" s="272">
        <f t="shared" si="6"/>
        <v>26</v>
      </c>
      <c r="B35" s="344" t="str">
        <f t="shared" si="4"/>
        <v>741.02.26</v>
      </c>
      <c r="C35" s="273" t="s">
        <v>1145</v>
      </c>
      <c r="D35" s="273"/>
      <c r="E35" s="273"/>
      <c r="F35" s="274" t="s">
        <v>492</v>
      </c>
      <c r="G35" s="275">
        <v>14</v>
      </c>
      <c r="H35" s="345"/>
      <c r="I35" s="484">
        <f t="shared" si="7"/>
        <v>0</v>
      </c>
    </row>
    <row r="36" spans="1:9" s="276" customFormat="1" ht="12" outlineLevel="1">
      <c r="A36" s="289"/>
      <c r="B36" s="290"/>
      <c r="C36" s="295" t="s">
        <v>640</v>
      </c>
      <c r="D36" s="295"/>
      <c r="E36" s="295"/>
      <c r="F36" s="291"/>
      <c r="G36" s="292"/>
      <c r="H36" s="293"/>
      <c r="I36" s="486"/>
    </row>
    <row r="37" spans="1:9" s="276" customFormat="1" ht="12" outlineLevel="1">
      <c r="A37" s="294">
        <f>A35+1</f>
        <v>27</v>
      </c>
      <c r="B37" s="344" t="str">
        <f aca="true" t="shared" si="8" ref="B37:B48">CONCATENATE($B$23,".",A37)</f>
        <v>741.02.27</v>
      </c>
      <c r="C37" s="432" t="s">
        <v>641</v>
      </c>
      <c r="D37" s="432"/>
      <c r="E37" s="432"/>
      <c r="F37" s="433" t="s">
        <v>492</v>
      </c>
      <c r="G37" s="434">
        <v>12</v>
      </c>
      <c r="H37" s="345"/>
      <c r="I37" s="484">
        <f t="shared" si="7"/>
        <v>0</v>
      </c>
    </row>
    <row r="38" spans="1:9" s="276" customFormat="1" ht="12" outlineLevel="1">
      <c r="A38" s="294">
        <f>A37+1</f>
        <v>28</v>
      </c>
      <c r="B38" s="344" t="str">
        <f t="shared" si="8"/>
        <v>741.02.28</v>
      </c>
      <c r="C38" s="432" t="s">
        <v>642</v>
      </c>
      <c r="D38" s="432"/>
      <c r="E38" s="432"/>
      <c r="F38" s="433" t="s">
        <v>492</v>
      </c>
      <c r="G38" s="434">
        <v>12</v>
      </c>
      <c r="H38" s="345"/>
      <c r="I38" s="484">
        <f t="shared" si="7"/>
        <v>0</v>
      </c>
    </row>
    <row r="39" spans="1:9" s="276" customFormat="1" ht="12" outlineLevel="1">
      <c r="A39" s="294">
        <f aca="true" t="shared" si="9" ref="A39:A48">A38+1</f>
        <v>29</v>
      </c>
      <c r="B39" s="344" t="str">
        <f t="shared" si="8"/>
        <v>741.02.29</v>
      </c>
      <c r="C39" s="432" t="s">
        <v>643</v>
      </c>
      <c r="D39" s="432"/>
      <c r="E39" s="432"/>
      <c r="F39" s="433" t="s">
        <v>492</v>
      </c>
      <c r="G39" s="434">
        <v>12</v>
      </c>
      <c r="H39" s="345"/>
      <c r="I39" s="484">
        <f t="shared" si="7"/>
        <v>0</v>
      </c>
    </row>
    <row r="40" spans="1:9" s="276" customFormat="1" ht="12" outlineLevel="1">
      <c r="A40" s="294">
        <f t="shared" si="9"/>
        <v>30</v>
      </c>
      <c r="B40" s="344" t="str">
        <f t="shared" si="8"/>
        <v>741.02.30</v>
      </c>
      <c r="C40" s="273" t="s">
        <v>644</v>
      </c>
      <c r="D40" s="273"/>
      <c r="E40" s="273"/>
      <c r="F40" s="274" t="s">
        <v>492</v>
      </c>
      <c r="G40" s="275">
        <v>1</v>
      </c>
      <c r="H40" s="345"/>
      <c r="I40" s="484">
        <f t="shared" si="7"/>
        <v>0</v>
      </c>
    </row>
    <row r="41" spans="1:9" s="276" customFormat="1" ht="12" outlineLevel="1">
      <c r="A41" s="294">
        <f t="shared" si="9"/>
        <v>31</v>
      </c>
      <c r="B41" s="344" t="str">
        <f t="shared" si="8"/>
        <v>741.02.31</v>
      </c>
      <c r="C41" s="273" t="s">
        <v>645</v>
      </c>
      <c r="D41" s="273"/>
      <c r="E41" s="273"/>
      <c r="F41" s="274" t="s">
        <v>1</v>
      </c>
      <c r="G41" s="275">
        <v>809</v>
      </c>
      <c r="H41" s="345"/>
      <c r="I41" s="484">
        <f t="shared" si="7"/>
        <v>0</v>
      </c>
    </row>
    <row r="42" spans="1:9" s="276" customFormat="1" ht="12" outlineLevel="1">
      <c r="A42" s="294">
        <f t="shared" si="9"/>
        <v>32</v>
      </c>
      <c r="B42" s="344" t="str">
        <f t="shared" si="8"/>
        <v>741.02.32</v>
      </c>
      <c r="C42" s="273" t="s">
        <v>646</v>
      </c>
      <c r="D42" s="273"/>
      <c r="E42" s="273"/>
      <c r="F42" s="274" t="s">
        <v>1</v>
      </c>
      <c r="G42" s="275">
        <v>657</v>
      </c>
      <c r="H42" s="345"/>
      <c r="I42" s="484">
        <f t="shared" si="7"/>
        <v>0</v>
      </c>
    </row>
    <row r="43" spans="1:9" s="276" customFormat="1" ht="12" outlineLevel="1">
      <c r="A43" s="294">
        <f t="shared" si="9"/>
        <v>33</v>
      </c>
      <c r="B43" s="344" t="str">
        <f t="shared" si="8"/>
        <v>741.02.33</v>
      </c>
      <c r="C43" s="273" t="s">
        <v>647</v>
      </c>
      <c r="D43" s="273"/>
      <c r="E43" s="273"/>
      <c r="F43" s="274" t="s">
        <v>1</v>
      </c>
      <c r="G43" s="275">
        <v>25</v>
      </c>
      <c r="H43" s="345"/>
      <c r="I43" s="484">
        <f t="shared" si="5"/>
        <v>0</v>
      </c>
    </row>
    <row r="44" spans="1:9" s="276" customFormat="1" ht="12" outlineLevel="1">
      <c r="A44" s="294">
        <f t="shared" si="9"/>
        <v>34</v>
      </c>
      <c r="B44" s="344" t="str">
        <f t="shared" si="8"/>
        <v>741.02.34</v>
      </c>
      <c r="C44" s="273" t="s">
        <v>1146</v>
      </c>
      <c r="D44" s="273"/>
      <c r="E44" s="273"/>
      <c r="F44" s="274" t="s">
        <v>1</v>
      </c>
      <c r="G44" s="275">
        <v>208</v>
      </c>
      <c r="H44" s="345"/>
      <c r="I44" s="484">
        <f t="shared" si="5"/>
        <v>0</v>
      </c>
    </row>
    <row r="45" spans="1:9" s="276" customFormat="1" ht="12" outlineLevel="1">
      <c r="A45" s="294">
        <f t="shared" si="9"/>
        <v>35</v>
      </c>
      <c r="B45" s="344" t="str">
        <f t="shared" si="8"/>
        <v>741.02.35</v>
      </c>
      <c r="C45" s="273" t="s">
        <v>648</v>
      </c>
      <c r="D45" s="273"/>
      <c r="E45" s="273"/>
      <c r="F45" s="274" t="s">
        <v>492</v>
      </c>
      <c r="G45" s="275">
        <v>3</v>
      </c>
      <c r="H45" s="345"/>
      <c r="I45" s="484">
        <f t="shared" si="5"/>
        <v>0</v>
      </c>
    </row>
    <row r="46" spans="1:9" s="276" customFormat="1" ht="12" outlineLevel="1">
      <c r="A46" s="294">
        <f t="shared" si="9"/>
        <v>36</v>
      </c>
      <c r="B46" s="344" t="str">
        <f t="shared" si="8"/>
        <v>741.02.36</v>
      </c>
      <c r="C46" s="273" t="s">
        <v>649</v>
      </c>
      <c r="D46" s="273"/>
      <c r="E46" s="273"/>
      <c r="F46" s="274" t="s">
        <v>492</v>
      </c>
      <c r="G46" s="275">
        <v>29</v>
      </c>
      <c r="H46" s="345"/>
      <c r="I46" s="484">
        <f t="shared" si="5"/>
        <v>0</v>
      </c>
    </row>
    <row r="47" spans="1:9" s="276" customFormat="1" ht="12" outlineLevel="1">
      <c r="A47" s="294">
        <f t="shared" si="9"/>
        <v>37</v>
      </c>
      <c r="B47" s="344" t="str">
        <f t="shared" si="8"/>
        <v>741.02.37</v>
      </c>
      <c r="C47" s="273" t="s">
        <v>650</v>
      </c>
      <c r="D47" s="273"/>
      <c r="E47" s="273"/>
      <c r="F47" s="274" t="s">
        <v>492</v>
      </c>
      <c r="G47" s="275">
        <v>101</v>
      </c>
      <c r="H47" s="345"/>
      <c r="I47" s="484">
        <f t="shared" si="5"/>
        <v>0</v>
      </c>
    </row>
    <row r="48" spans="1:9" s="276" customFormat="1" ht="12" outlineLevel="1">
      <c r="A48" s="294">
        <f t="shared" si="9"/>
        <v>38</v>
      </c>
      <c r="B48" s="344" t="str">
        <f t="shared" si="8"/>
        <v>741.02.38</v>
      </c>
      <c r="C48" s="273" t="s">
        <v>1148</v>
      </c>
      <c r="D48" s="273"/>
      <c r="E48" s="273"/>
      <c r="F48" s="274" t="s">
        <v>492</v>
      </c>
      <c r="G48" s="275">
        <v>2</v>
      </c>
      <c r="H48" s="345"/>
      <c r="I48" s="484">
        <f t="shared" si="5"/>
        <v>0</v>
      </c>
    </row>
    <row r="49" spans="1:9" s="283" customFormat="1" ht="12" outlineLevel="1">
      <c r="A49" s="277"/>
      <c r="B49" s="278"/>
      <c r="C49" s="279"/>
      <c r="D49" s="279"/>
      <c r="E49" s="279"/>
      <c r="F49" s="280"/>
      <c r="G49" s="281"/>
      <c r="H49" s="282"/>
      <c r="I49" s="485"/>
    </row>
    <row r="50" spans="1:9" s="271" customFormat="1" ht="16.5" customHeight="1">
      <c r="A50" s="267"/>
      <c r="B50" s="268" t="s">
        <v>651</v>
      </c>
      <c r="C50" s="268" t="s">
        <v>652</v>
      </c>
      <c r="D50" s="268"/>
      <c r="E50" s="268"/>
      <c r="F50" s="259"/>
      <c r="G50" s="269"/>
      <c r="H50" s="270"/>
      <c r="I50" s="483">
        <f>SUBTOTAL(9,I51:I85)</f>
        <v>0</v>
      </c>
    </row>
    <row r="51" spans="1:9" s="276" customFormat="1" ht="12" outlineLevel="1">
      <c r="A51" s="272">
        <f>A48+1</f>
        <v>39</v>
      </c>
      <c r="B51" s="344" t="str">
        <f>CONCATENATE($B$50,".",A51)</f>
        <v>741.03.39</v>
      </c>
      <c r="C51" s="288" t="s">
        <v>653</v>
      </c>
      <c r="D51" s="288"/>
      <c r="E51" s="288"/>
      <c r="F51" s="285" t="s">
        <v>492</v>
      </c>
      <c r="G51" s="286">
        <v>1</v>
      </c>
      <c r="H51" s="345"/>
      <c r="I51" s="484">
        <f aca="true" t="shared" si="10" ref="I51:I81">G51*H51</f>
        <v>0</v>
      </c>
    </row>
    <row r="52" spans="1:9" s="276" customFormat="1" ht="12" outlineLevel="1">
      <c r="A52" s="272">
        <f>A51+1</f>
        <v>40</v>
      </c>
      <c r="B52" s="344" t="str">
        <f aca="true" t="shared" si="11" ref="B52:B81">CONCATENATE($B$50,".",A52)</f>
        <v>741.03.40</v>
      </c>
      <c r="C52" s="273" t="s">
        <v>653</v>
      </c>
      <c r="D52" s="273"/>
      <c r="E52" s="273"/>
      <c r="F52" s="274" t="s">
        <v>492</v>
      </c>
      <c r="G52" s="275">
        <v>1</v>
      </c>
      <c r="H52" s="345"/>
      <c r="I52" s="484">
        <f aca="true" t="shared" si="12" ref="I52:I75">G52*H52</f>
        <v>0</v>
      </c>
    </row>
    <row r="53" spans="1:9" s="276" customFormat="1" ht="12" outlineLevel="1">
      <c r="A53" s="272">
        <f aca="true" t="shared" si="13" ref="A53:A84">A52+1</f>
        <v>41</v>
      </c>
      <c r="B53" s="344" t="str">
        <f t="shared" si="11"/>
        <v>741.03.41</v>
      </c>
      <c r="C53" s="273" t="s">
        <v>654</v>
      </c>
      <c r="D53" s="273"/>
      <c r="E53" s="273"/>
      <c r="F53" s="274" t="s">
        <v>1</v>
      </c>
      <c r="G53" s="275">
        <v>34</v>
      </c>
      <c r="H53" s="345"/>
      <c r="I53" s="484">
        <f aca="true" t="shared" si="14" ref="I53:I68">G53*H53</f>
        <v>0</v>
      </c>
    </row>
    <row r="54" spans="1:9" s="276" customFormat="1" ht="12" outlineLevel="1">
      <c r="A54" s="272">
        <f t="shared" si="13"/>
        <v>42</v>
      </c>
      <c r="B54" s="344" t="str">
        <f t="shared" si="11"/>
        <v>741.03.42</v>
      </c>
      <c r="C54" s="273" t="s">
        <v>655</v>
      </c>
      <c r="D54" s="273"/>
      <c r="E54" s="273"/>
      <c r="F54" s="274" t="s">
        <v>1</v>
      </c>
      <c r="G54" s="275">
        <v>9</v>
      </c>
      <c r="H54" s="345"/>
      <c r="I54" s="484">
        <f t="shared" si="14"/>
        <v>0</v>
      </c>
    </row>
    <row r="55" spans="1:9" s="276" customFormat="1" ht="12" outlineLevel="1">
      <c r="A55" s="272">
        <f t="shared" si="13"/>
        <v>43</v>
      </c>
      <c r="B55" s="344" t="str">
        <f t="shared" si="11"/>
        <v>741.03.43</v>
      </c>
      <c r="C55" s="273" t="s">
        <v>656</v>
      </c>
      <c r="D55" s="273"/>
      <c r="E55" s="273"/>
      <c r="F55" s="274" t="s">
        <v>492</v>
      </c>
      <c r="G55" s="275">
        <v>5</v>
      </c>
      <c r="H55" s="345"/>
      <c r="I55" s="484">
        <f t="shared" si="14"/>
        <v>0</v>
      </c>
    </row>
    <row r="56" spans="1:9" s="276" customFormat="1" ht="12" outlineLevel="1">
      <c r="A56" s="272">
        <f t="shared" si="13"/>
        <v>44</v>
      </c>
      <c r="B56" s="344" t="str">
        <f t="shared" si="11"/>
        <v>741.03.44</v>
      </c>
      <c r="C56" s="273" t="s">
        <v>657</v>
      </c>
      <c r="D56" s="273"/>
      <c r="E56" s="273"/>
      <c r="F56" s="274" t="s">
        <v>492</v>
      </c>
      <c r="G56" s="275">
        <v>12</v>
      </c>
      <c r="H56" s="345"/>
      <c r="I56" s="484">
        <f t="shared" si="14"/>
        <v>0</v>
      </c>
    </row>
    <row r="57" spans="1:9" s="276" customFormat="1" ht="12" outlineLevel="1">
      <c r="A57" s="272">
        <f t="shared" si="13"/>
        <v>45</v>
      </c>
      <c r="B57" s="344" t="str">
        <f t="shared" si="11"/>
        <v>741.03.45</v>
      </c>
      <c r="C57" s="273" t="s">
        <v>658</v>
      </c>
      <c r="D57" s="273"/>
      <c r="E57" s="273"/>
      <c r="F57" s="274" t="s">
        <v>492</v>
      </c>
      <c r="G57" s="275">
        <v>6</v>
      </c>
      <c r="H57" s="345"/>
      <c r="I57" s="484">
        <f t="shared" si="14"/>
        <v>0</v>
      </c>
    </row>
    <row r="58" spans="1:9" s="276" customFormat="1" ht="12" outlineLevel="1">
      <c r="A58" s="272">
        <f t="shared" si="13"/>
        <v>46</v>
      </c>
      <c r="B58" s="344" t="str">
        <f t="shared" si="11"/>
        <v>741.03.46</v>
      </c>
      <c r="C58" s="273" t="s">
        <v>659</v>
      </c>
      <c r="D58" s="273"/>
      <c r="E58" s="273"/>
      <c r="F58" s="274" t="s">
        <v>492</v>
      </c>
      <c r="G58" s="275">
        <v>43</v>
      </c>
      <c r="H58" s="345"/>
      <c r="I58" s="484">
        <f t="shared" si="14"/>
        <v>0</v>
      </c>
    </row>
    <row r="59" spans="1:9" s="276" customFormat="1" ht="12" outlineLevel="1">
      <c r="A59" s="272">
        <f t="shared" si="13"/>
        <v>47</v>
      </c>
      <c r="B59" s="344" t="str">
        <f t="shared" si="11"/>
        <v>741.03.47</v>
      </c>
      <c r="C59" s="273" t="s">
        <v>660</v>
      </c>
      <c r="D59" s="273"/>
      <c r="E59" s="273"/>
      <c r="F59" s="274" t="s">
        <v>492</v>
      </c>
      <c r="G59" s="275">
        <v>16</v>
      </c>
      <c r="H59" s="345"/>
      <c r="I59" s="484">
        <f t="shared" si="14"/>
        <v>0</v>
      </c>
    </row>
    <row r="60" spans="1:9" s="276" customFormat="1" ht="12" outlineLevel="1">
      <c r="A60" s="272">
        <f t="shared" si="13"/>
        <v>48</v>
      </c>
      <c r="B60" s="344" t="str">
        <f t="shared" si="11"/>
        <v>741.03.48</v>
      </c>
      <c r="C60" s="273" t="s">
        <v>659</v>
      </c>
      <c r="D60" s="273"/>
      <c r="E60" s="273"/>
      <c r="F60" s="274" t="s">
        <v>492</v>
      </c>
      <c r="G60" s="275">
        <v>22</v>
      </c>
      <c r="H60" s="345"/>
      <c r="I60" s="484">
        <f t="shared" si="14"/>
        <v>0</v>
      </c>
    </row>
    <row r="61" spans="1:9" s="276" customFormat="1" ht="12" outlineLevel="1">
      <c r="A61" s="272">
        <f t="shared" si="13"/>
        <v>49</v>
      </c>
      <c r="B61" s="344" t="str">
        <f t="shared" si="11"/>
        <v>741.03.49</v>
      </c>
      <c r="C61" s="273" t="s">
        <v>659</v>
      </c>
      <c r="D61" s="273"/>
      <c r="E61" s="273"/>
      <c r="F61" s="274" t="s">
        <v>492</v>
      </c>
      <c r="G61" s="275">
        <v>12</v>
      </c>
      <c r="H61" s="345"/>
      <c r="I61" s="484">
        <f t="shared" si="14"/>
        <v>0</v>
      </c>
    </row>
    <row r="62" spans="1:9" s="276" customFormat="1" ht="12" outlineLevel="1">
      <c r="A62" s="272">
        <f t="shared" si="13"/>
        <v>50</v>
      </c>
      <c r="B62" s="344" t="str">
        <f t="shared" si="11"/>
        <v>741.03.50</v>
      </c>
      <c r="C62" s="273" t="s">
        <v>661</v>
      </c>
      <c r="D62" s="273"/>
      <c r="E62" s="273"/>
      <c r="F62" s="274" t="s">
        <v>492</v>
      </c>
      <c r="G62" s="275">
        <v>1</v>
      </c>
      <c r="H62" s="345"/>
      <c r="I62" s="484">
        <f t="shared" si="14"/>
        <v>0</v>
      </c>
    </row>
    <row r="63" spans="1:9" s="276" customFormat="1" ht="12" outlineLevel="1">
      <c r="A63" s="272">
        <f t="shared" si="13"/>
        <v>51</v>
      </c>
      <c r="B63" s="344" t="str">
        <f t="shared" si="11"/>
        <v>741.03.51</v>
      </c>
      <c r="C63" s="273" t="s">
        <v>662</v>
      </c>
      <c r="D63" s="273"/>
      <c r="E63" s="273"/>
      <c r="F63" s="274" t="s">
        <v>1</v>
      </c>
      <c r="G63" s="275">
        <v>809</v>
      </c>
      <c r="H63" s="345"/>
      <c r="I63" s="484">
        <f t="shared" si="14"/>
        <v>0</v>
      </c>
    </row>
    <row r="64" spans="1:9" s="276" customFormat="1" ht="12" outlineLevel="1">
      <c r="A64" s="272">
        <f t="shared" si="13"/>
        <v>52</v>
      </c>
      <c r="B64" s="344" t="str">
        <f t="shared" si="11"/>
        <v>741.03.52</v>
      </c>
      <c r="C64" s="273" t="s">
        <v>662</v>
      </c>
      <c r="D64" s="273"/>
      <c r="E64" s="273"/>
      <c r="F64" s="274" t="s">
        <v>1</v>
      </c>
      <c r="G64" s="275">
        <v>657</v>
      </c>
      <c r="H64" s="345"/>
      <c r="I64" s="484">
        <f t="shared" si="14"/>
        <v>0</v>
      </c>
    </row>
    <row r="65" spans="1:9" s="276" customFormat="1" ht="12" outlineLevel="1">
      <c r="A65" s="272">
        <f t="shared" si="13"/>
        <v>53</v>
      </c>
      <c r="B65" s="344" t="str">
        <f t="shared" si="11"/>
        <v>741.03.53</v>
      </c>
      <c r="C65" s="273" t="s">
        <v>663</v>
      </c>
      <c r="D65" s="273"/>
      <c r="E65" s="273"/>
      <c r="F65" s="274" t="s">
        <v>1</v>
      </c>
      <c r="G65" s="275">
        <v>6</v>
      </c>
      <c r="H65" s="345"/>
      <c r="I65" s="484">
        <f t="shared" si="14"/>
        <v>0</v>
      </c>
    </row>
    <row r="66" spans="1:9" s="276" customFormat="1" ht="12" outlineLevel="1">
      <c r="A66" s="272">
        <f t="shared" si="13"/>
        <v>54</v>
      </c>
      <c r="B66" s="344" t="str">
        <f t="shared" si="11"/>
        <v>741.03.54</v>
      </c>
      <c r="C66" s="273" t="s">
        <v>664</v>
      </c>
      <c r="D66" s="273"/>
      <c r="E66" s="273"/>
      <c r="F66" s="274" t="s">
        <v>1</v>
      </c>
      <c r="G66" s="275">
        <v>208</v>
      </c>
      <c r="H66" s="345"/>
      <c r="I66" s="484">
        <f t="shared" si="14"/>
        <v>0</v>
      </c>
    </row>
    <row r="67" spans="1:9" s="276" customFormat="1" ht="12" outlineLevel="1">
      <c r="A67" s="272">
        <f t="shared" si="13"/>
        <v>55</v>
      </c>
      <c r="B67" s="344" t="str">
        <f t="shared" si="11"/>
        <v>741.03.55</v>
      </c>
      <c r="C67" s="273" t="s">
        <v>665</v>
      </c>
      <c r="D67" s="273"/>
      <c r="E67" s="273"/>
      <c r="F67" s="274" t="s">
        <v>492</v>
      </c>
      <c r="G67" s="275">
        <v>24</v>
      </c>
      <c r="H67" s="345"/>
      <c r="I67" s="484">
        <f t="shared" si="14"/>
        <v>0</v>
      </c>
    </row>
    <row r="68" spans="1:9" s="276" customFormat="1" ht="12" outlineLevel="1">
      <c r="A68" s="272">
        <f t="shared" si="13"/>
        <v>56</v>
      </c>
      <c r="B68" s="344" t="str">
        <f t="shared" si="11"/>
        <v>741.03.56</v>
      </c>
      <c r="C68" s="273" t="s">
        <v>666</v>
      </c>
      <c r="D68" s="273"/>
      <c r="E68" s="273"/>
      <c r="F68" s="274" t="s">
        <v>492</v>
      </c>
      <c r="G68" s="275">
        <v>1</v>
      </c>
      <c r="H68" s="345"/>
      <c r="I68" s="484">
        <f t="shared" si="14"/>
        <v>0</v>
      </c>
    </row>
    <row r="69" spans="1:9" s="276" customFormat="1" ht="12" outlineLevel="1">
      <c r="A69" s="272">
        <f t="shared" si="13"/>
        <v>57</v>
      </c>
      <c r="B69" s="344" t="str">
        <f t="shared" si="11"/>
        <v>741.03.57</v>
      </c>
      <c r="C69" s="273" t="s">
        <v>667</v>
      </c>
      <c r="D69" s="273"/>
      <c r="E69" s="273"/>
      <c r="F69" s="274" t="s">
        <v>492</v>
      </c>
      <c r="G69" s="275">
        <v>1</v>
      </c>
      <c r="H69" s="345"/>
      <c r="I69" s="484">
        <f t="shared" si="12"/>
        <v>0</v>
      </c>
    </row>
    <row r="70" spans="1:9" s="276" customFormat="1" ht="12" outlineLevel="1">
      <c r="A70" s="272">
        <f t="shared" si="13"/>
        <v>58</v>
      </c>
      <c r="B70" s="344" t="str">
        <f t="shared" si="11"/>
        <v>741.03.58</v>
      </c>
      <c r="C70" s="273" t="s">
        <v>667</v>
      </c>
      <c r="D70" s="273"/>
      <c r="E70" s="273"/>
      <c r="F70" s="274" t="s">
        <v>492</v>
      </c>
      <c r="G70" s="275">
        <v>1</v>
      </c>
      <c r="H70" s="345"/>
      <c r="I70" s="484">
        <f t="shared" si="12"/>
        <v>0</v>
      </c>
    </row>
    <row r="71" spans="1:9" s="276" customFormat="1" ht="12" outlineLevel="1">
      <c r="A71" s="272">
        <f t="shared" si="13"/>
        <v>59</v>
      </c>
      <c r="B71" s="344" t="str">
        <f t="shared" si="11"/>
        <v>741.03.59</v>
      </c>
      <c r="C71" s="273" t="s">
        <v>667</v>
      </c>
      <c r="D71" s="273"/>
      <c r="E71" s="273"/>
      <c r="F71" s="274" t="s">
        <v>492</v>
      </c>
      <c r="G71" s="275">
        <v>1</v>
      </c>
      <c r="H71" s="345"/>
      <c r="I71" s="484">
        <f t="shared" si="12"/>
        <v>0</v>
      </c>
    </row>
    <row r="72" spans="1:9" s="276" customFormat="1" ht="12" outlineLevel="1">
      <c r="A72" s="272">
        <f>A71+1</f>
        <v>60</v>
      </c>
      <c r="B72" s="344" t="str">
        <f t="shared" si="11"/>
        <v>741.03.60</v>
      </c>
      <c r="C72" s="273" t="s">
        <v>668</v>
      </c>
      <c r="D72" s="273"/>
      <c r="E72" s="273"/>
      <c r="F72" s="274" t="s">
        <v>492</v>
      </c>
      <c r="G72" s="275">
        <v>14</v>
      </c>
      <c r="H72" s="345"/>
      <c r="I72" s="484">
        <f t="shared" si="12"/>
        <v>0</v>
      </c>
    </row>
    <row r="73" spans="1:9" s="276" customFormat="1" ht="12" outlineLevel="1">
      <c r="A73" s="272">
        <f t="shared" si="13"/>
        <v>61</v>
      </c>
      <c r="B73" s="344" t="str">
        <f t="shared" si="11"/>
        <v>741.03.61</v>
      </c>
      <c r="C73" s="273" t="s">
        <v>669</v>
      </c>
      <c r="D73" s="273"/>
      <c r="E73" s="273"/>
      <c r="F73" s="274" t="s">
        <v>492</v>
      </c>
      <c r="G73" s="275">
        <v>4</v>
      </c>
      <c r="H73" s="345"/>
      <c r="I73" s="484">
        <f t="shared" si="12"/>
        <v>0</v>
      </c>
    </row>
    <row r="74" spans="1:9" s="276" customFormat="1" ht="12" outlineLevel="1">
      <c r="A74" s="272">
        <f t="shared" si="13"/>
        <v>62</v>
      </c>
      <c r="B74" s="344" t="str">
        <f t="shared" si="11"/>
        <v>741.03.62</v>
      </c>
      <c r="C74" s="273" t="s">
        <v>669</v>
      </c>
      <c r="D74" s="273"/>
      <c r="E74" s="273"/>
      <c r="F74" s="274" t="s">
        <v>492</v>
      </c>
      <c r="G74" s="275">
        <v>27</v>
      </c>
      <c r="H74" s="345"/>
      <c r="I74" s="484">
        <f t="shared" si="12"/>
        <v>0</v>
      </c>
    </row>
    <row r="75" spans="1:9" s="276" customFormat="1" ht="12" outlineLevel="1">
      <c r="A75" s="272">
        <f t="shared" si="13"/>
        <v>63</v>
      </c>
      <c r="B75" s="344" t="str">
        <f t="shared" si="11"/>
        <v>741.03.63</v>
      </c>
      <c r="C75" s="273" t="s">
        <v>669</v>
      </c>
      <c r="D75" s="273"/>
      <c r="E75" s="273"/>
      <c r="F75" s="274" t="s">
        <v>492</v>
      </c>
      <c r="G75" s="275">
        <v>10</v>
      </c>
      <c r="H75" s="345"/>
      <c r="I75" s="484">
        <f t="shared" si="12"/>
        <v>0</v>
      </c>
    </row>
    <row r="76" spans="1:9" s="276" customFormat="1" ht="12" outlineLevel="1">
      <c r="A76" s="272">
        <f t="shared" si="13"/>
        <v>64</v>
      </c>
      <c r="B76" s="344" t="str">
        <f t="shared" si="11"/>
        <v>741.03.64</v>
      </c>
      <c r="C76" s="273" t="s">
        <v>669</v>
      </c>
      <c r="D76" s="273"/>
      <c r="E76" s="273"/>
      <c r="F76" s="274" t="s">
        <v>492</v>
      </c>
      <c r="G76" s="275">
        <v>3</v>
      </c>
      <c r="H76" s="345"/>
      <c r="I76" s="484">
        <f t="shared" si="10"/>
        <v>0</v>
      </c>
    </row>
    <row r="77" spans="1:9" s="276" customFormat="1" ht="12" outlineLevel="1">
      <c r="A77" s="272">
        <f t="shared" si="13"/>
        <v>65</v>
      </c>
      <c r="B77" s="344" t="str">
        <f t="shared" si="11"/>
        <v>741.03.65</v>
      </c>
      <c r="C77" s="273" t="s">
        <v>668</v>
      </c>
      <c r="D77" s="273"/>
      <c r="E77" s="273"/>
      <c r="F77" s="274" t="s">
        <v>492</v>
      </c>
      <c r="G77" s="275">
        <v>1</v>
      </c>
      <c r="H77" s="345"/>
      <c r="I77" s="484">
        <f t="shared" si="10"/>
        <v>0</v>
      </c>
    </row>
    <row r="78" spans="1:9" s="276" customFormat="1" ht="12" outlineLevel="1">
      <c r="A78" s="272">
        <f t="shared" si="13"/>
        <v>66</v>
      </c>
      <c r="B78" s="344" t="str">
        <f t="shared" si="11"/>
        <v>741.03.66</v>
      </c>
      <c r="C78" s="273" t="s">
        <v>670</v>
      </c>
      <c r="D78" s="273"/>
      <c r="E78" s="273"/>
      <c r="F78" s="274" t="s">
        <v>492</v>
      </c>
      <c r="G78" s="275">
        <v>3</v>
      </c>
      <c r="H78" s="345"/>
      <c r="I78" s="484">
        <f t="shared" si="10"/>
        <v>0</v>
      </c>
    </row>
    <row r="79" spans="1:9" s="435" customFormat="1" ht="12" outlineLevel="1">
      <c r="A79" s="431">
        <f t="shared" si="13"/>
        <v>67</v>
      </c>
      <c r="B79" s="344" t="str">
        <f aca="true" t="shared" si="15" ref="B79:B80">CONCATENATE($B$50,".",A79)</f>
        <v>741.03.67</v>
      </c>
      <c r="C79" s="459" t="s">
        <v>671</v>
      </c>
      <c r="D79" s="432"/>
      <c r="E79" s="432"/>
      <c r="F79" s="433" t="s">
        <v>492</v>
      </c>
      <c r="G79" s="434">
        <v>101</v>
      </c>
      <c r="H79" s="345"/>
      <c r="I79" s="484">
        <f aca="true" t="shared" si="16" ref="I79:I80">G79*H79</f>
        <v>0</v>
      </c>
    </row>
    <row r="80" spans="1:9" s="435" customFormat="1" ht="12" outlineLevel="1">
      <c r="A80" s="431">
        <f t="shared" si="13"/>
        <v>68</v>
      </c>
      <c r="B80" s="344" t="str">
        <f t="shared" si="15"/>
        <v>741.03.68</v>
      </c>
      <c r="C80" s="459" t="s">
        <v>659</v>
      </c>
      <c r="D80" s="432"/>
      <c r="E80" s="432"/>
      <c r="F80" s="433" t="s">
        <v>492</v>
      </c>
      <c r="G80" s="434">
        <v>2</v>
      </c>
      <c r="H80" s="345"/>
      <c r="I80" s="484">
        <f t="shared" si="16"/>
        <v>0</v>
      </c>
    </row>
    <row r="81" spans="1:9" s="276" customFormat="1" ht="12" outlineLevel="1">
      <c r="A81" s="431">
        <f t="shared" si="13"/>
        <v>69</v>
      </c>
      <c r="B81" s="344" t="str">
        <f t="shared" si="11"/>
        <v>741.03.69</v>
      </c>
      <c r="C81" s="459" t="s">
        <v>1149</v>
      </c>
      <c r="D81" s="273"/>
      <c r="E81" s="273"/>
      <c r="F81" s="274" t="s">
        <v>492</v>
      </c>
      <c r="G81" s="434">
        <v>1</v>
      </c>
      <c r="H81" s="345"/>
      <c r="I81" s="484">
        <f t="shared" si="10"/>
        <v>0</v>
      </c>
    </row>
    <row r="82" spans="1:9" s="435" customFormat="1" ht="12" outlineLevel="1">
      <c r="A82" s="431">
        <f t="shared" si="13"/>
        <v>70</v>
      </c>
      <c r="B82" s="344" t="str">
        <f aca="true" t="shared" si="17" ref="B82">CONCATENATE($B$50,".",A82)</f>
        <v>741.03.70</v>
      </c>
      <c r="C82" s="459" t="s">
        <v>1150</v>
      </c>
      <c r="D82" s="432"/>
      <c r="E82" s="432"/>
      <c r="F82" s="433" t="s">
        <v>8</v>
      </c>
      <c r="G82" s="434">
        <v>1</v>
      </c>
      <c r="H82" s="345"/>
      <c r="I82" s="484">
        <f aca="true" t="shared" si="18" ref="I82">G82*H82</f>
        <v>0</v>
      </c>
    </row>
    <row r="83" spans="1:9" s="435" customFormat="1" ht="12" outlineLevel="1">
      <c r="A83" s="431">
        <f t="shared" si="13"/>
        <v>71</v>
      </c>
      <c r="B83" s="344" t="str">
        <f aca="true" t="shared" si="19" ref="B83">CONCATENATE($B$50,".",A83)</f>
        <v>741.03.71</v>
      </c>
      <c r="C83" s="459" t="s">
        <v>1151</v>
      </c>
      <c r="D83" s="432"/>
      <c r="E83" s="432"/>
      <c r="F83" s="433" t="s">
        <v>8</v>
      </c>
      <c r="G83" s="434">
        <v>1</v>
      </c>
      <c r="H83" s="345"/>
      <c r="I83" s="484">
        <f aca="true" t="shared" si="20" ref="I83">G83*H83</f>
        <v>0</v>
      </c>
    </row>
    <row r="84" spans="1:9" s="435" customFormat="1" ht="12" outlineLevel="1">
      <c r="A84" s="431">
        <f t="shared" si="13"/>
        <v>72</v>
      </c>
      <c r="B84" s="344" t="str">
        <f aca="true" t="shared" si="21" ref="B84">CONCATENATE($B$50,".",A84)</f>
        <v>741.03.72</v>
      </c>
      <c r="C84" s="459" t="s">
        <v>1152</v>
      </c>
      <c r="D84" s="432"/>
      <c r="E84" s="432"/>
      <c r="F84" s="433" t="s">
        <v>8</v>
      </c>
      <c r="G84" s="434">
        <v>1</v>
      </c>
      <c r="H84" s="345"/>
      <c r="I84" s="484">
        <f aca="true" t="shared" si="22" ref="I84">G84*H84</f>
        <v>0</v>
      </c>
    </row>
    <row r="85" spans="1:9" s="283" customFormat="1" ht="12" outlineLevel="1">
      <c r="A85" s="277"/>
      <c r="B85" s="278"/>
      <c r="C85" s="279"/>
      <c r="D85" s="279"/>
      <c r="E85" s="279"/>
      <c r="F85" s="280"/>
      <c r="G85" s="281"/>
      <c r="H85" s="282"/>
      <c r="I85" s="485"/>
    </row>
    <row r="86" spans="1:9" s="271" customFormat="1" ht="16.5" customHeight="1">
      <c r="A86" s="267"/>
      <c r="B86" s="268" t="s">
        <v>672</v>
      </c>
      <c r="C86" s="268" t="s">
        <v>1153</v>
      </c>
      <c r="D86" s="268"/>
      <c r="E86" s="268"/>
      <c r="F86" s="259"/>
      <c r="G86" s="269"/>
      <c r="H86" s="270"/>
      <c r="I86" s="483">
        <f>SUBTOTAL(9,I87:I101)</f>
        <v>0</v>
      </c>
    </row>
    <row r="87" spans="1:9" s="276" customFormat="1" ht="12" outlineLevel="1">
      <c r="A87" s="272">
        <f>A84+1</f>
        <v>73</v>
      </c>
      <c r="B87" s="344" t="str">
        <f aca="true" t="shared" si="23" ref="B87:B96">CONCATENATE($B$86,".",A87)</f>
        <v>741.04.73</v>
      </c>
      <c r="C87" s="284" t="s">
        <v>673</v>
      </c>
      <c r="D87" s="284"/>
      <c r="E87" s="284"/>
      <c r="F87" s="285" t="s">
        <v>492</v>
      </c>
      <c r="G87" s="286">
        <v>24</v>
      </c>
      <c r="H87" s="345"/>
      <c r="I87" s="484">
        <f aca="true" t="shared" si="24" ref="I87">G87*H87</f>
        <v>0</v>
      </c>
    </row>
    <row r="88" spans="1:9" s="276" customFormat="1" ht="12" outlineLevel="1">
      <c r="A88" s="272">
        <f>A87+1</f>
        <v>74</v>
      </c>
      <c r="B88" s="344" t="str">
        <f t="shared" si="23"/>
        <v>741.04.74</v>
      </c>
      <c r="C88" s="273" t="s">
        <v>673</v>
      </c>
      <c r="D88" s="273"/>
      <c r="E88" s="273"/>
      <c r="F88" s="274" t="s">
        <v>492</v>
      </c>
      <c r="G88" s="275">
        <v>3</v>
      </c>
      <c r="H88" s="345"/>
      <c r="I88" s="484">
        <f aca="true" t="shared" si="25" ref="I88:I101">G88*H88</f>
        <v>0</v>
      </c>
    </row>
    <row r="89" spans="1:9" s="276" customFormat="1" ht="12" outlineLevel="1">
      <c r="A89" s="272">
        <f aca="true" t="shared" si="26" ref="A89:A101">A88+1</f>
        <v>75</v>
      </c>
      <c r="B89" s="344" t="str">
        <f t="shared" si="23"/>
        <v>741.04.75</v>
      </c>
      <c r="C89" s="273" t="s">
        <v>673</v>
      </c>
      <c r="D89" s="273"/>
      <c r="E89" s="273"/>
      <c r="F89" s="274" t="s">
        <v>492</v>
      </c>
      <c r="G89" s="275">
        <v>14</v>
      </c>
      <c r="H89" s="345"/>
      <c r="I89" s="484">
        <f t="shared" si="25"/>
        <v>0</v>
      </c>
    </row>
    <row r="90" spans="1:9" s="276" customFormat="1" ht="12" outlineLevel="1">
      <c r="A90" s="272">
        <f t="shared" si="26"/>
        <v>76</v>
      </c>
      <c r="B90" s="344" t="str">
        <f t="shared" si="23"/>
        <v>741.04.76</v>
      </c>
      <c r="C90" s="273" t="s">
        <v>674</v>
      </c>
      <c r="D90" s="273"/>
      <c r="E90" s="273"/>
      <c r="F90" s="274" t="s">
        <v>492</v>
      </c>
      <c r="G90" s="275">
        <v>4</v>
      </c>
      <c r="H90" s="345"/>
      <c r="I90" s="484">
        <f t="shared" si="25"/>
        <v>0</v>
      </c>
    </row>
    <row r="91" spans="1:9" s="276" customFormat="1" ht="12" outlineLevel="1">
      <c r="A91" s="272">
        <f t="shared" si="26"/>
        <v>77</v>
      </c>
      <c r="B91" s="344" t="str">
        <f t="shared" si="23"/>
        <v>741.04.77</v>
      </c>
      <c r="C91" s="273" t="s">
        <v>673</v>
      </c>
      <c r="D91" s="273"/>
      <c r="E91" s="273"/>
      <c r="F91" s="274" t="s">
        <v>492</v>
      </c>
      <c r="G91" s="275">
        <v>27</v>
      </c>
      <c r="H91" s="345"/>
      <c r="I91" s="484">
        <f t="shared" si="25"/>
        <v>0</v>
      </c>
    </row>
    <row r="92" spans="1:9" s="276" customFormat="1" ht="12" outlineLevel="1">
      <c r="A92" s="272">
        <f t="shared" si="26"/>
        <v>78</v>
      </c>
      <c r="B92" s="344" t="str">
        <f t="shared" si="23"/>
        <v>741.04.78</v>
      </c>
      <c r="C92" s="273" t="s">
        <v>673</v>
      </c>
      <c r="D92" s="273"/>
      <c r="E92" s="273"/>
      <c r="F92" s="274" t="s">
        <v>492</v>
      </c>
      <c r="G92" s="275">
        <v>10</v>
      </c>
      <c r="H92" s="345"/>
      <c r="I92" s="484">
        <f t="shared" si="25"/>
        <v>0</v>
      </c>
    </row>
    <row r="93" spans="1:9" s="276" customFormat="1" ht="12" outlineLevel="1">
      <c r="A93" s="431">
        <f t="shared" si="26"/>
        <v>79</v>
      </c>
      <c r="B93" s="344" t="str">
        <f t="shared" si="23"/>
        <v>741.04.79</v>
      </c>
      <c r="C93" s="273" t="s">
        <v>673</v>
      </c>
      <c r="D93" s="273"/>
      <c r="E93" s="273"/>
      <c r="F93" s="274" t="s">
        <v>492</v>
      </c>
      <c r="G93" s="275">
        <v>3</v>
      </c>
      <c r="H93" s="345"/>
      <c r="I93" s="484">
        <f t="shared" si="25"/>
        <v>0</v>
      </c>
    </row>
    <row r="94" spans="1:9" s="276" customFormat="1" ht="12" outlineLevel="1">
      <c r="A94" s="431">
        <f t="shared" si="26"/>
        <v>80</v>
      </c>
      <c r="B94" s="344" t="str">
        <f t="shared" si="23"/>
        <v>741.04.80</v>
      </c>
      <c r="C94" s="273" t="s">
        <v>673</v>
      </c>
      <c r="D94" s="273"/>
      <c r="E94" s="273"/>
      <c r="F94" s="274" t="s">
        <v>492</v>
      </c>
      <c r="G94" s="275">
        <v>1</v>
      </c>
      <c r="H94" s="345"/>
      <c r="I94" s="484">
        <f t="shared" si="25"/>
        <v>0</v>
      </c>
    </row>
    <row r="95" spans="1:13" s="276" customFormat="1" ht="12.75" outlineLevel="1">
      <c r="A95" s="431">
        <f t="shared" si="26"/>
        <v>81</v>
      </c>
      <c r="B95" s="344" t="str">
        <f t="shared" si="23"/>
        <v>741.04.81</v>
      </c>
      <c r="C95" s="273" t="s">
        <v>673</v>
      </c>
      <c r="D95" s="273"/>
      <c r="E95" s="273"/>
      <c r="F95" s="274" t="s">
        <v>492</v>
      </c>
      <c r="G95" s="275">
        <v>3</v>
      </c>
      <c r="H95" s="345"/>
      <c r="I95" s="484">
        <f t="shared" si="25"/>
        <v>0</v>
      </c>
      <c r="J95" s="260"/>
      <c r="K95" s="260"/>
      <c r="L95" s="260"/>
      <c r="M95" s="260"/>
    </row>
    <row r="96" spans="1:13" s="276" customFormat="1" ht="12.75" outlineLevel="1">
      <c r="A96" s="431">
        <f t="shared" si="26"/>
        <v>82</v>
      </c>
      <c r="B96" s="344" t="str">
        <f t="shared" si="23"/>
        <v>741.04.82</v>
      </c>
      <c r="C96" s="273" t="s">
        <v>673</v>
      </c>
      <c r="D96" s="273"/>
      <c r="E96" s="273"/>
      <c r="F96" s="274" t="s">
        <v>492</v>
      </c>
      <c r="G96" s="275">
        <v>16</v>
      </c>
      <c r="H96" s="345"/>
      <c r="I96" s="484">
        <f t="shared" si="25"/>
        <v>0</v>
      </c>
      <c r="J96" s="260"/>
      <c r="K96" s="260"/>
      <c r="L96" s="260"/>
      <c r="M96" s="260"/>
    </row>
    <row r="97" spans="1:13" s="435" customFormat="1" ht="12.75" outlineLevel="1">
      <c r="A97" s="431">
        <f t="shared" si="26"/>
        <v>83</v>
      </c>
      <c r="B97" s="344" t="str">
        <f aca="true" t="shared" si="27" ref="B97:B99">CONCATENATE($B$86,".",A97)</f>
        <v>741.04.83</v>
      </c>
      <c r="C97" s="432" t="s">
        <v>673</v>
      </c>
      <c r="D97" s="432"/>
      <c r="E97" s="432"/>
      <c r="F97" s="433" t="s">
        <v>492</v>
      </c>
      <c r="G97" s="434">
        <v>6</v>
      </c>
      <c r="H97" s="345"/>
      <c r="I97" s="484">
        <f aca="true" t="shared" si="28" ref="I97:I99">G97*H97</f>
        <v>0</v>
      </c>
      <c r="J97" s="428"/>
      <c r="K97" s="428"/>
      <c r="L97" s="428"/>
      <c r="M97" s="428"/>
    </row>
    <row r="98" spans="1:13" s="435" customFormat="1" ht="12.75" outlineLevel="1">
      <c r="A98" s="431">
        <f t="shared" si="26"/>
        <v>84</v>
      </c>
      <c r="B98" s="344" t="str">
        <f t="shared" si="27"/>
        <v>741.04.84</v>
      </c>
      <c r="C98" s="432" t="s">
        <v>673</v>
      </c>
      <c r="D98" s="432"/>
      <c r="E98" s="432"/>
      <c r="F98" s="433" t="s">
        <v>492</v>
      </c>
      <c r="G98" s="434">
        <v>6</v>
      </c>
      <c r="H98" s="345"/>
      <c r="I98" s="484">
        <f t="shared" si="28"/>
        <v>0</v>
      </c>
      <c r="J98" s="428"/>
      <c r="K98" s="428"/>
      <c r="L98" s="428"/>
      <c r="M98" s="428"/>
    </row>
    <row r="99" spans="1:13" s="435" customFormat="1" ht="12.75" outlineLevel="1">
      <c r="A99" s="431">
        <f t="shared" si="26"/>
        <v>85</v>
      </c>
      <c r="B99" s="344" t="str">
        <f t="shared" si="27"/>
        <v>741.04.85</v>
      </c>
      <c r="C99" s="432" t="s">
        <v>673</v>
      </c>
      <c r="D99" s="432"/>
      <c r="E99" s="432"/>
      <c r="F99" s="433" t="s">
        <v>492</v>
      </c>
      <c r="G99" s="434">
        <v>1</v>
      </c>
      <c r="H99" s="345"/>
      <c r="I99" s="484">
        <f t="shared" si="28"/>
        <v>0</v>
      </c>
      <c r="J99" s="428"/>
      <c r="K99" s="428"/>
      <c r="L99" s="428"/>
      <c r="M99" s="428"/>
    </row>
    <row r="100" spans="1:13" s="276" customFormat="1" ht="12.75" outlineLevel="1">
      <c r="A100" s="431">
        <f t="shared" si="26"/>
        <v>86</v>
      </c>
      <c r="B100" s="344" t="str">
        <f>CONCATENATE($B$86,".",A100)</f>
        <v>741.04.86</v>
      </c>
      <c r="C100" s="273" t="s">
        <v>349</v>
      </c>
      <c r="D100" s="273"/>
      <c r="E100" s="273"/>
      <c r="F100" s="274" t="s">
        <v>8</v>
      </c>
      <c r="G100" s="275">
        <v>1</v>
      </c>
      <c r="H100" s="345"/>
      <c r="I100" s="484">
        <f t="shared" si="25"/>
        <v>0</v>
      </c>
      <c r="J100" s="260"/>
      <c r="K100" s="260"/>
      <c r="L100" s="260"/>
      <c r="M100" s="260"/>
    </row>
    <row r="101" spans="1:13" s="276" customFormat="1" ht="12.75" outlineLevel="1">
      <c r="A101" s="431">
        <f t="shared" si="26"/>
        <v>87</v>
      </c>
      <c r="B101" s="344" t="str">
        <f>CONCATENATE($B$86,".",A101)</f>
        <v>741.04.87</v>
      </c>
      <c r="C101" s="273" t="s">
        <v>343</v>
      </c>
      <c r="D101" s="273"/>
      <c r="E101" s="273"/>
      <c r="F101" s="274" t="s">
        <v>8</v>
      </c>
      <c r="G101" s="275">
        <v>1</v>
      </c>
      <c r="H101" s="345"/>
      <c r="I101" s="484">
        <f t="shared" si="25"/>
        <v>0</v>
      </c>
      <c r="J101" s="260"/>
      <c r="K101" s="260"/>
      <c r="L101" s="260"/>
      <c r="M101" s="260"/>
    </row>
    <row r="103" spans="1:13" s="212" customFormat="1" ht="18">
      <c r="A103" s="391" t="s">
        <v>340</v>
      </c>
      <c r="B103" s="391"/>
      <c r="C103" s="392" t="s">
        <v>341</v>
      </c>
      <c r="D103" s="350"/>
      <c r="E103" s="393"/>
      <c r="F103" s="393"/>
      <c r="G103" s="393"/>
      <c r="H103" s="392"/>
      <c r="I103" s="394"/>
      <c r="J103" s="260"/>
      <c r="K103" s="260"/>
      <c r="L103" s="260"/>
      <c r="M103" s="260"/>
    </row>
  </sheetData>
  <sheetProtection algorithmName="SHA-512" hashValue="djMSffVbaccooi8It6qTk9iQO8mJkMynRGAVk/qwCE2r88ua4WSgUTJ6r4ike3Q4LzzHOkvAcJB+JAcjnC8DxQ==" saltValue="125Vn5kh5207O5M4nh+OHg==" spinCount="100000" sheet="1" objects="1" scenarios="1"/>
  <printOptions/>
  <pageMargins left="0.7086614173228347" right="0.7086614173228347" top="0.7874015748031497" bottom="0.5118110236220472" header="0.31496062992125984" footer="0.2362204724409449"/>
  <pageSetup fitToHeight="500" fitToWidth="1" horizontalDpi="600" verticalDpi="600" orientation="landscape" paperSize="9" scale="92" r:id="rId1"/>
  <headerFooter>
    <oddFooter>&amp;C&amp;9&amp;P /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P118"/>
  <sheetViews>
    <sheetView showGridLines="0" view="pageBreakPreview" zoomScaleSheetLayoutView="100" workbookViewId="0" topLeftCell="A1">
      <pane ySplit="3" topLeftCell="A4" activePane="bottomLeft" state="frozen"/>
      <selection pane="topLeft" activeCell="C61" sqref="C61"/>
      <selection pane="bottomLeft" activeCell="I118" sqref="I118"/>
    </sheetView>
  </sheetViews>
  <sheetFormatPr defaultColWidth="9.140625" defaultRowHeight="12" customHeight="1" outlineLevelRow="2"/>
  <cols>
    <col min="1" max="1" width="5.421875" style="212" customWidth="1"/>
    <col min="2" max="2" width="8.8515625" style="212" bestFit="1" customWidth="1"/>
    <col min="3" max="3" width="73.28125" style="212" customWidth="1"/>
    <col min="4" max="4" width="15.7109375" style="212" customWidth="1"/>
    <col min="5" max="5" width="9.28125" style="212" customWidth="1"/>
    <col min="6" max="6" width="7.140625" style="213" customWidth="1"/>
    <col min="7" max="7" width="11.7109375" style="213" customWidth="1"/>
    <col min="8" max="8" width="11.7109375" style="420" customWidth="1"/>
    <col min="9" max="9" width="11.7109375" style="213" customWidth="1"/>
    <col min="10" max="10" width="15.7109375" style="213" customWidth="1"/>
    <col min="11" max="16384" width="9.140625" style="212" customWidth="1"/>
  </cols>
  <sheetData>
    <row r="1" spans="1:10" s="179" customFormat="1" ht="21" customHeight="1">
      <c r="A1" s="173"/>
      <c r="B1" s="174" t="s">
        <v>488</v>
      </c>
      <c r="C1" s="378" t="str">
        <f>Titulka!A9</f>
        <v>ČRo Vinohradská - přestavba 2 prodejních jednotek na rozhlasovou kavárnu „on-air</v>
      </c>
      <c r="D1" s="175"/>
      <c r="E1" s="175"/>
      <c r="F1" s="174"/>
      <c r="G1" s="176"/>
      <c r="H1" s="398"/>
      <c r="I1" s="176"/>
      <c r="J1" s="178"/>
    </row>
    <row r="2" spans="1:10" s="180" customFormat="1" ht="30" customHeight="1">
      <c r="A2" s="173"/>
      <c r="B2" s="174" t="s">
        <v>488</v>
      </c>
      <c r="C2" s="240" t="s">
        <v>592</v>
      </c>
      <c r="D2" s="240"/>
      <c r="E2" s="240"/>
      <c r="F2" s="174"/>
      <c r="G2" s="176"/>
      <c r="H2" s="455" t="s">
        <v>1093</v>
      </c>
      <c r="I2" s="176"/>
      <c r="J2" s="178"/>
    </row>
    <row r="3" spans="1:10" s="245" customFormat="1" ht="24.95" customHeight="1" thickBot="1">
      <c r="A3" s="185" t="s">
        <v>26</v>
      </c>
      <c r="B3" s="242" t="s">
        <v>7</v>
      </c>
      <c r="C3" s="243" t="s">
        <v>15</v>
      </c>
      <c r="D3" s="319" t="s">
        <v>293</v>
      </c>
      <c r="E3" s="319" t="s">
        <v>294</v>
      </c>
      <c r="F3" s="244" t="s">
        <v>3</v>
      </c>
      <c r="G3" s="185" t="s">
        <v>95</v>
      </c>
      <c r="H3" s="185" t="s">
        <v>1094</v>
      </c>
      <c r="I3" s="185" t="s">
        <v>590</v>
      </c>
      <c r="J3" s="185" t="s">
        <v>1095</v>
      </c>
    </row>
    <row r="4" spans="1:10" s="192" customFormat="1" ht="12" customHeight="1">
      <c r="A4" s="187"/>
      <c r="B4" s="188"/>
      <c r="C4" s="189"/>
      <c r="D4" s="189"/>
      <c r="E4" s="189"/>
      <c r="F4" s="187"/>
      <c r="G4" s="190"/>
      <c r="H4" s="407"/>
      <c r="I4" s="191"/>
      <c r="J4" s="191"/>
    </row>
    <row r="5" spans="1:10" s="198" customFormat="1" ht="17.25" customHeight="1">
      <c r="A5" s="193"/>
      <c r="B5" s="194">
        <v>742</v>
      </c>
      <c r="C5" s="194" t="s">
        <v>592</v>
      </c>
      <c r="D5" s="194"/>
      <c r="E5" s="194"/>
      <c r="F5" s="195"/>
      <c r="G5" s="196"/>
      <c r="H5" s="413"/>
      <c r="I5" s="196"/>
      <c r="J5" s="474">
        <f>SUBTOTAL(9,J10:J115)</f>
        <v>0</v>
      </c>
    </row>
    <row r="6" spans="1:10" s="192" customFormat="1" ht="12.75" outlineLevel="2">
      <c r="A6" s="34"/>
      <c r="B6" s="35"/>
      <c r="C6" s="36" t="s">
        <v>593</v>
      </c>
      <c r="D6" s="36"/>
      <c r="E6" s="36"/>
      <c r="F6" s="37"/>
      <c r="G6" s="38"/>
      <c r="H6" s="38"/>
      <c r="I6" s="38"/>
      <c r="J6" s="479"/>
    </row>
    <row r="7" spans="1:10" s="192" customFormat="1" ht="12.75" outlineLevel="2">
      <c r="A7" s="34"/>
      <c r="B7" s="35"/>
      <c r="C7" s="36" t="s">
        <v>1091</v>
      </c>
      <c r="D7" s="36"/>
      <c r="E7" s="36"/>
      <c r="F7" s="37"/>
      <c r="G7" s="38"/>
      <c r="H7" s="38"/>
      <c r="I7" s="38"/>
      <c r="J7" s="479"/>
    </row>
    <row r="8" spans="1:10" s="192" customFormat="1" ht="12.75" outlineLevel="2">
      <c r="A8" s="34"/>
      <c r="B8" s="35"/>
      <c r="C8" s="36" t="s">
        <v>594</v>
      </c>
      <c r="D8" s="36"/>
      <c r="E8" s="36"/>
      <c r="F8" s="37"/>
      <c r="G8" s="38"/>
      <c r="H8" s="38"/>
      <c r="I8" s="38"/>
      <c r="J8" s="479"/>
    </row>
    <row r="9" spans="1:10" s="192" customFormat="1" ht="12.75" outlineLevel="2">
      <c r="A9" s="34"/>
      <c r="B9" s="35"/>
      <c r="C9" s="36"/>
      <c r="D9" s="36"/>
      <c r="E9" s="36"/>
      <c r="F9" s="37"/>
      <c r="G9" s="38"/>
      <c r="H9" s="38"/>
      <c r="I9" s="38"/>
      <c r="J9" s="479"/>
    </row>
    <row r="10" spans="1:10" s="218" customFormat="1" ht="16.5" customHeight="1" outlineLevel="1">
      <c r="A10" s="214"/>
      <c r="B10" s="200" t="s">
        <v>618</v>
      </c>
      <c r="C10" s="201" t="s">
        <v>1128</v>
      </c>
      <c r="D10" s="325"/>
      <c r="E10" s="325"/>
      <c r="F10" s="215"/>
      <c r="G10" s="216"/>
      <c r="H10" s="423"/>
      <c r="I10" s="216"/>
      <c r="J10" s="475">
        <f>SUBTOTAL(9,J11:J27)</f>
        <v>0</v>
      </c>
    </row>
    <row r="11" spans="1:10" s="192" customFormat="1" ht="12" customHeight="1" outlineLevel="2">
      <c r="A11" s="246">
        <v>1</v>
      </c>
      <c r="B11" s="347" t="str">
        <f>CONCATENATE($B$10,".",A11)</f>
        <v>742.01.1</v>
      </c>
      <c r="C11" s="247" t="s">
        <v>1154</v>
      </c>
      <c r="D11" s="247"/>
      <c r="E11" s="247"/>
      <c r="F11" s="248" t="s">
        <v>1155</v>
      </c>
      <c r="G11" s="210">
        <v>1</v>
      </c>
      <c r="H11" s="461">
        <v>0</v>
      </c>
      <c r="I11" s="305"/>
      <c r="J11" s="487">
        <f>H11*G11+I11*G11</f>
        <v>0</v>
      </c>
    </row>
    <row r="12" spans="1:10" s="192" customFormat="1" ht="12" customHeight="1" outlineLevel="2">
      <c r="A12" s="246">
        <f>A11+1</f>
        <v>2</v>
      </c>
      <c r="B12" s="347" t="str">
        <f aca="true" t="shared" si="0" ref="B12:B26">CONCATENATE($B$10,".",A12)</f>
        <v>742.01.2</v>
      </c>
      <c r="C12" s="445" t="s">
        <v>1156</v>
      </c>
      <c r="D12" s="332"/>
      <c r="E12" s="332"/>
      <c r="F12" s="209" t="s">
        <v>492</v>
      </c>
      <c r="G12" s="210">
        <v>2</v>
      </c>
      <c r="H12" s="305"/>
      <c r="I12" s="305"/>
      <c r="J12" s="487">
        <f aca="true" t="shared" si="1" ref="J12:J26">H12*G12+I12*G12</f>
        <v>0</v>
      </c>
    </row>
    <row r="13" spans="1:10" s="192" customFormat="1" ht="12" customHeight="1" outlineLevel="2">
      <c r="A13" s="246">
        <f>A12+1</f>
        <v>3</v>
      </c>
      <c r="B13" s="347" t="str">
        <f t="shared" si="0"/>
        <v>742.01.3</v>
      </c>
      <c r="C13" s="445" t="s">
        <v>1157</v>
      </c>
      <c r="D13" s="332"/>
      <c r="E13" s="332"/>
      <c r="F13" s="209" t="s">
        <v>492</v>
      </c>
      <c r="G13" s="210">
        <v>12</v>
      </c>
      <c r="H13" s="305"/>
      <c r="I13" s="305"/>
      <c r="J13" s="487">
        <f t="shared" si="1"/>
        <v>0</v>
      </c>
    </row>
    <row r="14" spans="1:10" s="192" customFormat="1" ht="12" customHeight="1" outlineLevel="2">
      <c r="A14" s="246">
        <f aca="true" t="shared" si="2" ref="A14:A25">A13+1</f>
        <v>4</v>
      </c>
      <c r="B14" s="347" t="str">
        <f t="shared" si="0"/>
        <v>742.01.4</v>
      </c>
      <c r="C14" s="445" t="s">
        <v>1158</v>
      </c>
      <c r="D14" s="332"/>
      <c r="E14" s="332"/>
      <c r="F14" s="209" t="s">
        <v>492</v>
      </c>
      <c r="G14" s="210">
        <v>15</v>
      </c>
      <c r="H14" s="305"/>
      <c r="I14" s="305"/>
      <c r="J14" s="487">
        <f t="shared" si="1"/>
        <v>0</v>
      </c>
    </row>
    <row r="15" spans="1:10" s="192" customFormat="1" ht="12" customHeight="1" outlineLevel="2">
      <c r="A15" s="246">
        <f t="shared" si="2"/>
        <v>5</v>
      </c>
      <c r="B15" s="347" t="str">
        <f t="shared" si="0"/>
        <v>742.01.5</v>
      </c>
      <c r="C15" s="445" t="s">
        <v>1159</v>
      </c>
      <c r="D15" s="332"/>
      <c r="E15" s="332"/>
      <c r="F15" s="209" t="s">
        <v>492</v>
      </c>
      <c r="G15" s="210">
        <v>2</v>
      </c>
      <c r="H15" s="305"/>
      <c r="I15" s="305"/>
      <c r="J15" s="487">
        <f t="shared" si="1"/>
        <v>0</v>
      </c>
    </row>
    <row r="16" spans="1:10" s="192" customFormat="1" ht="12" customHeight="1" outlineLevel="2">
      <c r="A16" s="246">
        <f t="shared" si="2"/>
        <v>6</v>
      </c>
      <c r="B16" s="347" t="str">
        <f t="shared" si="0"/>
        <v>742.01.6</v>
      </c>
      <c r="C16" s="445" t="s">
        <v>1157</v>
      </c>
      <c r="D16" s="332"/>
      <c r="E16" s="332"/>
      <c r="F16" s="209" t="s">
        <v>492</v>
      </c>
      <c r="G16" s="210">
        <v>80</v>
      </c>
      <c r="H16" s="305"/>
      <c r="I16" s="305"/>
      <c r="J16" s="487">
        <f t="shared" si="1"/>
        <v>0</v>
      </c>
    </row>
    <row r="17" spans="1:10" s="192" customFormat="1" ht="12" customHeight="1" outlineLevel="2">
      <c r="A17" s="246">
        <f t="shared" si="2"/>
        <v>7</v>
      </c>
      <c r="B17" s="347" t="str">
        <f t="shared" si="0"/>
        <v>742.01.7</v>
      </c>
      <c r="C17" s="445" t="s">
        <v>1160</v>
      </c>
      <c r="D17" s="332"/>
      <c r="E17" s="332"/>
      <c r="F17" s="209" t="s">
        <v>492</v>
      </c>
      <c r="G17" s="210">
        <v>12</v>
      </c>
      <c r="H17" s="305"/>
      <c r="I17" s="305"/>
      <c r="J17" s="487">
        <f t="shared" si="1"/>
        <v>0</v>
      </c>
    </row>
    <row r="18" spans="1:10" s="192" customFormat="1" ht="12" customHeight="1" outlineLevel="2">
      <c r="A18" s="246">
        <f t="shared" si="2"/>
        <v>8</v>
      </c>
      <c r="B18" s="347" t="str">
        <f t="shared" si="0"/>
        <v>742.01.8</v>
      </c>
      <c r="C18" s="445" t="s">
        <v>1156</v>
      </c>
      <c r="D18" s="332"/>
      <c r="E18" s="332"/>
      <c r="F18" s="209" t="s">
        <v>492</v>
      </c>
      <c r="G18" s="210">
        <v>2</v>
      </c>
      <c r="H18" s="305"/>
      <c r="I18" s="305"/>
      <c r="J18" s="487">
        <f t="shared" si="1"/>
        <v>0</v>
      </c>
    </row>
    <row r="19" spans="1:10" s="192" customFormat="1" ht="12" customHeight="1" outlineLevel="2">
      <c r="A19" s="246">
        <f t="shared" si="2"/>
        <v>9</v>
      </c>
      <c r="B19" s="347" t="str">
        <f t="shared" si="0"/>
        <v>742.01.9</v>
      </c>
      <c r="C19" s="445" t="s">
        <v>1107</v>
      </c>
      <c r="D19" s="332"/>
      <c r="E19" s="332"/>
      <c r="F19" s="209" t="s">
        <v>1</v>
      </c>
      <c r="G19" s="210">
        <v>2526</v>
      </c>
      <c r="H19" s="305"/>
      <c r="I19" s="305"/>
      <c r="J19" s="487">
        <f t="shared" si="1"/>
        <v>0</v>
      </c>
    </row>
    <row r="20" spans="1:10" s="192" customFormat="1" ht="12" customHeight="1" outlineLevel="2">
      <c r="A20" s="246">
        <f t="shared" si="2"/>
        <v>10</v>
      </c>
      <c r="B20" s="347" t="str">
        <f t="shared" si="0"/>
        <v>742.01.10</v>
      </c>
      <c r="C20" s="445" t="s">
        <v>1161</v>
      </c>
      <c r="D20" s="332"/>
      <c r="E20" s="332"/>
      <c r="F20" s="209" t="s">
        <v>492</v>
      </c>
      <c r="G20" s="210">
        <v>2</v>
      </c>
      <c r="H20" s="305"/>
      <c r="I20" s="305"/>
      <c r="J20" s="487">
        <f t="shared" si="1"/>
        <v>0</v>
      </c>
    </row>
    <row r="21" spans="1:10" s="192" customFormat="1" ht="12" customHeight="1" outlineLevel="2">
      <c r="A21" s="246">
        <f t="shared" si="2"/>
        <v>11</v>
      </c>
      <c r="B21" s="347" t="str">
        <f t="shared" si="0"/>
        <v>742.01.11</v>
      </c>
      <c r="C21" s="445" t="s">
        <v>1162</v>
      </c>
      <c r="D21" s="332"/>
      <c r="E21" s="332"/>
      <c r="F21" s="209" t="s">
        <v>492</v>
      </c>
      <c r="G21" s="210">
        <v>20</v>
      </c>
      <c r="H21" s="305"/>
      <c r="I21" s="305"/>
      <c r="J21" s="487">
        <f t="shared" si="1"/>
        <v>0</v>
      </c>
    </row>
    <row r="22" spans="1:10" s="192" customFormat="1" ht="12" customHeight="1" outlineLevel="2">
      <c r="A22" s="246">
        <f t="shared" si="2"/>
        <v>12</v>
      </c>
      <c r="B22" s="347" t="str">
        <f t="shared" si="0"/>
        <v>742.01.12</v>
      </c>
      <c r="C22" s="445" t="s">
        <v>1163</v>
      </c>
      <c r="D22" s="332"/>
      <c r="E22" s="332"/>
      <c r="F22" s="209" t="s">
        <v>492</v>
      </c>
      <c r="G22" s="210">
        <v>20</v>
      </c>
      <c r="H22" s="305"/>
      <c r="I22" s="305"/>
      <c r="J22" s="487">
        <f t="shared" si="1"/>
        <v>0</v>
      </c>
    </row>
    <row r="23" spans="1:10" s="192" customFormat="1" ht="12" customHeight="1" outlineLevel="2">
      <c r="A23" s="246">
        <f t="shared" si="2"/>
        <v>13</v>
      </c>
      <c r="B23" s="347" t="str">
        <f t="shared" si="0"/>
        <v>742.01.13</v>
      </c>
      <c r="C23" s="445" t="s">
        <v>1164</v>
      </c>
      <c r="D23" s="332"/>
      <c r="E23" s="332"/>
      <c r="F23" s="209" t="s">
        <v>492</v>
      </c>
      <c r="G23" s="210">
        <v>20</v>
      </c>
      <c r="H23" s="305"/>
      <c r="I23" s="305"/>
      <c r="J23" s="487">
        <f t="shared" si="1"/>
        <v>0</v>
      </c>
    </row>
    <row r="24" spans="1:10" s="409" customFormat="1" ht="12" customHeight="1" outlineLevel="2">
      <c r="A24" s="246">
        <f t="shared" si="2"/>
        <v>14</v>
      </c>
      <c r="B24" s="347" t="str">
        <f aca="true" t="shared" si="3" ref="B24">CONCATENATE($B$10,".",A24)</f>
        <v>742.01.14</v>
      </c>
      <c r="C24" s="417" t="s">
        <v>1147</v>
      </c>
      <c r="D24" s="417"/>
      <c r="E24" s="417"/>
      <c r="F24" s="418" t="s">
        <v>8</v>
      </c>
      <c r="G24" s="334">
        <v>1</v>
      </c>
      <c r="H24" s="305"/>
      <c r="I24" s="305"/>
      <c r="J24" s="487">
        <f aca="true" t="shared" si="4" ref="J24">H24*G24+I24*G24</f>
        <v>0</v>
      </c>
    </row>
    <row r="25" spans="1:10" s="409" customFormat="1" ht="12" customHeight="1" outlineLevel="2">
      <c r="A25" s="246">
        <f t="shared" si="2"/>
        <v>15</v>
      </c>
      <c r="B25" s="347" t="str">
        <f aca="true" t="shared" si="5" ref="B25">CONCATENATE($B$10,".",A25)</f>
        <v>742.01.15</v>
      </c>
      <c r="C25" s="417" t="s">
        <v>1097</v>
      </c>
      <c r="D25" s="417"/>
      <c r="E25" s="417"/>
      <c r="F25" s="418" t="s">
        <v>8</v>
      </c>
      <c r="G25" s="334">
        <v>1</v>
      </c>
      <c r="H25" s="305"/>
      <c r="I25" s="305"/>
      <c r="J25" s="487">
        <f aca="true" t="shared" si="6" ref="J25">H25*G25+I25*G25</f>
        <v>0</v>
      </c>
    </row>
    <row r="26" spans="1:10" s="192" customFormat="1" ht="12" customHeight="1" outlineLevel="2">
      <c r="A26" s="246">
        <f>A25+1</f>
        <v>16</v>
      </c>
      <c r="B26" s="347" t="str">
        <f t="shared" si="0"/>
        <v>742.01.16</v>
      </c>
      <c r="C26" s="445" t="s">
        <v>1165</v>
      </c>
      <c r="D26" s="332"/>
      <c r="E26" s="332"/>
      <c r="F26" s="209" t="s">
        <v>8</v>
      </c>
      <c r="G26" s="210">
        <v>1</v>
      </c>
      <c r="H26" s="305"/>
      <c r="I26" s="305"/>
      <c r="J26" s="487">
        <f t="shared" si="1"/>
        <v>0</v>
      </c>
    </row>
    <row r="27" spans="1:10" s="192" customFormat="1" ht="12" customHeight="1" outlineLevel="2">
      <c r="A27" s="34"/>
      <c r="B27" s="35"/>
      <c r="C27" s="36"/>
      <c r="D27" s="36"/>
      <c r="E27" s="36"/>
      <c r="F27" s="37"/>
      <c r="G27" s="38"/>
      <c r="H27" s="38"/>
      <c r="I27" s="38"/>
      <c r="J27" s="479"/>
    </row>
    <row r="28" spans="1:10" s="218" customFormat="1" ht="16.5" customHeight="1" outlineLevel="1">
      <c r="A28" s="214"/>
      <c r="B28" s="200" t="s">
        <v>619</v>
      </c>
      <c r="C28" s="201" t="s">
        <v>596</v>
      </c>
      <c r="D28" s="325"/>
      <c r="E28" s="325"/>
      <c r="F28" s="215"/>
      <c r="G28" s="216"/>
      <c r="H28" s="423"/>
      <c r="I28" s="216"/>
      <c r="J28" s="475">
        <f>SUBTOTAL(9,J29:J39)</f>
        <v>0</v>
      </c>
    </row>
    <row r="29" spans="1:10" s="192" customFormat="1" ht="24" outlineLevel="2">
      <c r="A29" s="246">
        <f>A26+1</f>
        <v>17</v>
      </c>
      <c r="B29" s="347" t="str">
        <f>CONCATENATE($B$28,".",A29)</f>
        <v>742.02.17</v>
      </c>
      <c r="C29" s="247" t="s">
        <v>1130</v>
      </c>
      <c r="D29" s="247" t="s">
        <v>1092</v>
      </c>
      <c r="E29" s="247"/>
      <c r="F29" s="248" t="s">
        <v>492</v>
      </c>
      <c r="G29" s="210">
        <v>2</v>
      </c>
      <c r="H29" s="305"/>
      <c r="I29" s="305"/>
      <c r="J29" s="487">
        <f aca="true" t="shared" si="7" ref="J29:J38">H29*G29+I29*G29</f>
        <v>0</v>
      </c>
    </row>
    <row r="30" spans="1:10" s="409" customFormat="1" ht="24" outlineLevel="2">
      <c r="A30" s="246">
        <f aca="true" t="shared" si="8" ref="A30:A36">A29+1</f>
        <v>18</v>
      </c>
      <c r="B30" s="347" t="str">
        <f>CONCATENATE($B$28,".",A30)</f>
        <v>742.02.18</v>
      </c>
      <c r="C30" s="247" t="s">
        <v>1131</v>
      </c>
      <c r="D30" s="247" t="s">
        <v>1092</v>
      </c>
      <c r="E30" s="247"/>
      <c r="F30" s="248" t="s">
        <v>492</v>
      </c>
      <c r="G30" s="334">
        <v>3</v>
      </c>
      <c r="H30" s="305"/>
      <c r="I30" s="305"/>
      <c r="J30" s="487">
        <f t="shared" si="7"/>
        <v>0</v>
      </c>
    </row>
    <row r="31" spans="1:10" s="409" customFormat="1" ht="12.75" outlineLevel="2">
      <c r="A31" s="246">
        <f t="shared" si="8"/>
        <v>19</v>
      </c>
      <c r="B31" s="347" t="str">
        <f>CONCATENATE($B$28,".",A31)</f>
        <v>742.02.19</v>
      </c>
      <c r="C31" s="247" t="s">
        <v>1117</v>
      </c>
      <c r="D31" s="247"/>
      <c r="E31" s="247"/>
      <c r="F31" s="248" t="s">
        <v>492</v>
      </c>
      <c r="G31" s="334">
        <v>1</v>
      </c>
      <c r="H31" s="305"/>
      <c r="I31" s="305"/>
      <c r="J31" s="487">
        <f t="shared" si="7"/>
        <v>0</v>
      </c>
    </row>
    <row r="32" spans="1:10" s="409" customFormat="1" ht="12.75" outlineLevel="2">
      <c r="A32" s="246">
        <f t="shared" si="8"/>
        <v>20</v>
      </c>
      <c r="B32" s="347" t="str">
        <f>CONCATENATE($B$65,".",A32)</f>
        <v>742.05.20</v>
      </c>
      <c r="C32" s="417" t="s">
        <v>607</v>
      </c>
      <c r="D32" s="417"/>
      <c r="E32" s="417"/>
      <c r="F32" s="418" t="s">
        <v>492</v>
      </c>
      <c r="G32" s="334">
        <v>5</v>
      </c>
      <c r="H32" s="305"/>
      <c r="I32" s="305"/>
      <c r="J32" s="487">
        <f t="shared" si="7"/>
        <v>0</v>
      </c>
    </row>
    <row r="33" spans="1:10" s="192" customFormat="1" ht="12" customHeight="1" outlineLevel="2">
      <c r="A33" s="246">
        <f t="shared" si="8"/>
        <v>21</v>
      </c>
      <c r="B33" s="347" t="str">
        <f aca="true" t="shared" si="9" ref="B33:B38">CONCATENATE($B$28,".",A33)</f>
        <v>742.02.21</v>
      </c>
      <c r="C33" s="208" t="s">
        <v>1098</v>
      </c>
      <c r="D33" s="417"/>
      <c r="E33" s="332"/>
      <c r="F33" s="209" t="s">
        <v>1</v>
      </c>
      <c r="G33" s="210">
        <v>311</v>
      </c>
      <c r="H33" s="305"/>
      <c r="I33" s="305"/>
      <c r="J33" s="487">
        <f t="shared" si="7"/>
        <v>0</v>
      </c>
    </row>
    <row r="34" spans="1:10" s="409" customFormat="1" ht="312" outlineLevel="2">
      <c r="A34" s="246">
        <f t="shared" si="8"/>
        <v>22</v>
      </c>
      <c r="B34" s="347" t="str">
        <f aca="true" t="shared" si="10" ref="B34:B35">CONCATENATE($B$28,".",A34)</f>
        <v>742.02.22</v>
      </c>
      <c r="C34" s="417" t="s">
        <v>1101</v>
      </c>
      <c r="D34" s="445"/>
      <c r="E34" s="417"/>
      <c r="F34" s="418" t="s">
        <v>492</v>
      </c>
      <c r="G34" s="334">
        <v>2</v>
      </c>
      <c r="H34" s="305"/>
      <c r="I34" s="305"/>
      <c r="J34" s="487">
        <f t="shared" si="7"/>
        <v>0</v>
      </c>
    </row>
    <row r="35" spans="1:10" s="409" customFormat="1" ht="396" outlineLevel="2">
      <c r="A35" s="246">
        <f t="shared" si="8"/>
        <v>23</v>
      </c>
      <c r="B35" s="347" t="str">
        <f t="shared" si="10"/>
        <v>742.02.23</v>
      </c>
      <c r="C35" s="417" t="s">
        <v>1102</v>
      </c>
      <c r="D35" s="445"/>
      <c r="E35" s="417"/>
      <c r="F35" s="418" t="s">
        <v>492</v>
      </c>
      <c r="G35" s="334">
        <v>3</v>
      </c>
      <c r="H35" s="305"/>
      <c r="I35" s="305"/>
      <c r="J35" s="487">
        <f t="shared" si="7"/>
        <v>0</v>
      </c>
    </row>
    <row r="36" spans="1:10" s="192" customFormat="1" ht="24" outlineLevel="2">
      <c r="A36" s="246">
        <f t="shared" si="8"/>
        <v>24</v>
      </c>
      <c r="B36" s="347" t="str">
        <f t="shared" si="9"/>
        <v>742.02.24</v>
      </c>
      <c r="C36" s="208" t="s">
        <v>1147</v>
      </c>
      <c r="D36" s="332"/>
      <c r="E36" s="332"/>
      <c r="F36" s="209" t="s">
        <v>8</v>
      </c>
      <c r="G36" s="210">
        <v>1</v>
      </c>
      <c r="H36" s="305"/>
      <c r="I36" s="305"/>
      <c r="J36" s="487">
        <f t="shared" si="7"/>
        <v>0</v>
      </c>
    </row>
    <row r="37" spans="1:10" s="192" customFormat="1" ht="12" customHeight="1" outlineLevel="2">
      <c r="A37" s="246">
        <f aca="true" t="shared" si="11" ref="A37:A38">A36+1</f>
        <v>25</v>
      </c>
      <c r="B37" s="347" t="str">
        <f t="shared" si="9"/>
        <v>742.02.25</v>
      </c>
      <c r="C37" s="208" t="s">
        <v>1097</v>
      </c>
      <c r="D37" s="332"/>
      <c r="E37" s="332"/>
      <c r="F37" s="209" t="s">
        <v>8</v>
      </c>
      <c r="G37" s="210">
        <v>1</v>
      </c>
      <c r="H37" s="305"/>
      <c r="I37" s="305"/>
      <c r="J37" s="487">
        <f t="shared" si="7"/>
        <v>0</v>
      </c>
    </row>
    <row r="38" spans="1:10" s="192" customFormat="1" ht="12" customHeight="1" outlineLevel="2">
      <c r="A38" s="246">
        <f t="shared" si="11"/>
        <v>26</v>
      </c>
      <c r="B38" s="347" t="str">
        <f t="shared" si="9"/>
        <v>742.02.26</v>
      </c>
      <c r="C38" s="208" t="s">
        <v>1096</v>
      </c>
      <c r="D38" s="332"/>
      <c r="E38" s="332"/>
      <c r="F38" s="209" t="s">
        <v>8</v>
      </c>
      <c r="G38" s="210">
        <v>1</v>
      </c>
      <c r="H38" s="305"/>
      <c r="I38" s="305"/>
      <c r="J38" s="487">
        <f t="shared" si="7"/>
        <v>0</v>
      </c>
    </row>
    <row r="39" spans="1:10" s="192" customFormat="1" ht="12" customHeight="1" outlineLevel="2">
      <c r="A39" s="233"/>
      <c r="B39" s="234"/>
      <c r="C39" s="235"/>
      <c r="D39" s="235"/>
      <c r="E39" s="235"/>
      <c r="F39" s="236"/>
      <c r="G39" s="237"/>
      <c r="H39" s="237"/>
      <c r="I39" s="238"/>
      <c r="J39" s="488"/>
    </row>
    <row r="40" spans="1:10" s="218" customFormat="1" ht="16.5" customHeight="1" outlineLevel="1">
      <c r="A40" s="214"/>
      <c r="B40" s="200" t="s">
        <v>620</v>
      </c>
      <c r="C40" s="201" t="s">
        <v>597</v>
      </c>
      <c r="D40" s="325"/>
      <c r="E40" s="325"/>
      <c r="F40" s="215"/>
      <c r="G40" s="216"/>
      <c r="H40" s="423"/>
      <c r="I40" s="216"/>
      <c r="J40" s="475">
        <f>SUBTOTAL(9,J42:J53)</f>
        <v>0</v>
      </c>
    </row>
    <row r="41" spans="1:10" s="192" customFormat="1" ht="12.75" outlineLevel="2">
      <c r="A41" s="34"/>
      <c r="B41" s="35"/>
      <c r="C41" s="457" t="s">
        <v>1103</v>
      </c>
      <c r="D41" s="36"/>
      <c r="E41" s="36"/>
      <c r="F41" s="37"/>
      <c r="G41" s="38"/>
      <c r="H41" s="38"/>
      <c r="I41" s="38"/>
      <c r="J41" s="479"/>
    </row>
    <row r="42" spans="1:10" s="192" customFormat="1" ht="12" customHeight="1" outlineLevel="2">
      <c r="A42" s="206">
        <f>A38+1</f>
        <v>27</v>
      </c>
      <c r="B42" s="347" t="str">
        <f aca="true" t="shared" si="12" ref="B42:B52">CONCATENATE($B$40,".",A42)</f>
        <v>742.03.27</v>
      </c>
      <c r="C42" s="208" t="s">
        <v>598</v>
      </c>
      <c r="D42" s="332"/>
      <c r="E42" s="332"/>
      <c r="F42" s="209" t="s">
        <v>492</v>
      </c>
      <c r="G42" s="210">
        <v>5</v>
      </c>
      <c r="H42" s="305"/>
      <c r="I42" s="305"/>
      <c r="J42" s="487">
        <f aca="true" t="shared" si="13" ref="J42:J52">H42*G42+I42*G42</f>
        <v>0</v>
      </c>
    </row>
    <row r="43" spans="1:10" s="192" customFormat="1" ht="12" customHeight="1" outlineLevel="2">
      <c r="A43" s="206">
        <f>A42+1</f>
        <v>28</v>
      </c>
      <c r="B43" s="347" t="str">
        <f t="shared" si="12"/>
        <v>742.03.28</v>
      </c>
      <c r="C43" s="208" t="s">
        <v>599</v>
      </c>
      <c r="D43" s="332"/>
      <c r="E43" s="332"/>
      <c r="F43" s="209" t="s">
        <v>492</v>
      </c>
      <c r="G43" s="210">
        <v>6</v>
      </c>
      <c r="H43" s="305"/>
      <c r="I43" s="305"/>
      <c r="J43" s="487">
        <f t="shared" si="13"/>
        <v>0</v>
      </c>
    </row>
    <row r="44" spans="1:10" s="192" customFormat="1" ht="12" customHeight="1" outlineLevel="2">
      <c r="A44" s="330">
        <f aca="true" t="shared" si="14" ref="A44:A52">A43+1</f>
        <v>29</v>
      </c>
      <c r="B44" s="347" t="str">
        <f t="shared" si="12"/>
        <v>742.03.29</v>
      </c>
      <c r="C44" s="208" t="s">
        <v>600</v>
      </c>
      <c r="D44" s="332"/>
      <c r="E44" s="332"/>
      <c r="F44" s="209" t="s">
        <v>492</v>
      </c>
      <c r="G44" s="210">
        <v>4</v>
      </c>
      <c r="H44" s="305"/>
      <c r="I44" s="305"/>
      <c r="J44" s="487">
        <f t="shared" si="13"/>
        <v>0</v>
      </c>
    </row>
    <row r="45" spans="1:10" s="192" customFormat="1" ht="72" outlineLevel="2">
      <c r="A45" s="330">
        <f>A44+1</f>
        <v>30</v>
      </c>
      <c r="B45" s="347" t="str">
        <f t="shared" si="12"/>
        <v>742.03.30</v>
      </c>
      <c r="C45" s="208" t="s">
        <v>601</v>
      </c>
      <c r="D45" s="332" t="s">
        <v>1106</v>
      </c>
      <c r="E45" s="332"/>
      <c r="F45" s="209" t="s">
        <v>492</v>
      </c>
      <c r="G45" s="210">
        <v>2</v>
      </c>
      <c r="H45" s="305"/>
      <c r="I45" s="305"/>
      <c r="J45" s="487">
        <f t="shared" si="13"/>
        <v>0</v>
      </c>
    </row>
    <row r="46" spans="1:10" s="192" customFormat="1" ht="72" outlineLevel="2">
      <c r="A46" s="330">
        <f t="shared" si="14"/>
        <v>31</v>
      </c>
      <c r="B46" s="347" t="str">
        <f t="shared" si="12"/>
        <v>742.03.31</v>
      </c>
      <c r="C46" s="208" t="s">
        <v>602</v>
      </c>
      <c r="D46" s="417" t="s">
        <v>1106</v>
      </c>
      <c r="E46" s="332"/>
      <c r="F46" s="209" t="s">
        <v>492</v>
      </c>
      <c r="G46" s="210">
        <v>1</v>
      </c>
      <c r="H46" s="305"/>
      <c r="I46" s="305"/>
      <c r="J46" s="487">
        <f t="shared" si="13"/>
        <v>0</v>
      </c>
    </row>
    <row r="47" spans="1:10" s="192" customFormat="1" ht="12" customHeight="1" outlineLevel="2">
      <c r="A47" s="330">
        <f t="shared" si="14"/>
        <v>32</v>
      </c>
      <c r="B47" s="347" t="str">
        <f t="shared" si="12"/>
        <v>742.03.32</v>
      </c>
      <c r="C47" s="208" t="s">
        <v>603</v>
      </c>
      <c r="D47" s="332"/>
      <c r="E47" s="332"/>
      <c r="F47" s="209" t="s">
        <v>1</v>
      </c>
      <c r="G47" s="210">
        <v>120</v>
      </c>
      <c r="H47" s="305"/>
      <c r="I47" s="305"/>
      <c r="J47" s="487">
        <f t="shared" si="13"/>
        <v>0</v>
      </c>
    </row>
    <row r="48" spans="1:10" s="192" customFormat="1" ht="12" customHeight="1" outlineLevel="2">
      <c r="A48" s="330">
        <f t="shared" si="14"/>
        <v>33</v>
      </c>
      <c r="B48" s="347" t="str">
        <f t="shared" si="12"/>
        <v>742.03.33</v>
      </c>
      <c r="C48" s="208" t="s">
        <v>604</v>
      </c>
      <c r="D48" s="332"/>
      <c r="E48" s="332"/>
      <c r="F48" s="209" t="s">
        <v>1</v>
      </c>
      <c r="G48" s="210">
        <v>1130</v>
      </c>
      <c r="H48" s="305"/>
      <c r="I48" s="305"/>
      <c r="J48" s="487">
        <f t="shared" si="13"/>
        <v>0</v>
      </c>
    </row>
    <row r="49" spans="1:10" s="192" customFormat="1" ht="24" outlineLevel="2">
      <c r="A49" s="330">
        <f t="shared" si="14"/>
        <v>34</v>
      </c>
      <c r="B49" s="347" t="str">
        <f t="shared" si="12"/>
        <v>742.03.34</v>
      </c>
      <c r="C49" s="417" t="s">
        <v>1147</v>
      </c>
      <c r="D49" s="332"/>
      <c r="E49" s="332"/>
      <c r="F49" s="209" t="s">
        <v>8</v>
      </c>
      <c r="G49" s="210">
        <v>1</v>
      </c>
      <c r="H49" s="305"/>
      <c r="I49" s="305"/>
      <c r="J49" s="487">
        <f t="shared" si="13"/>
        <v>0</v>
      </c>
    </row>
    <row r="50" spans="1:10" s="192" customFormat="1" ht="12" customHeight="1" outlineLevel="2">
      <c r="A50" s="330">
        <f t="shared" si="14"/>
        <v>35</v>
      </c>
      <c r="B50" s="347" t="str">
        <f t="shared" si="12"/>
        <v>742.03.35</v>
      </c>
      <c r="C50" s="417" t="s">
        <v>1097</v>
      </c>
      <c r="D50" s="332"/>
      <c r="E50" s="332"/>
      <c r="F50" s="209" t="s">
        <v>8</v>
      </c>
      <c r="G50" s="210">
        <v>1</v>
      </c>
      <c r="H50" s="305"/>
      <c r="I50" s="305"/>
      <c r="J50" s="487">
        <f t="shared" si="13"/>
        <v>0</v>
      </c>
    </row>
    <row r="51" spans="1:10" s="192" customFormat="1" ht="12" customHeight="1" outlineLevel="2">
      <c r="A51" s="330">
        <f t="shared" si="14"/>
        <v>36</v>
      </c>
      <c r="B51" s="347" t="str">
        <f t="shared" si="12"/>
        <v>742.03.36</v>
      </c>
      <c r="C51" s="208" t="s">
        <v>1096</v>
      </c>
      <c r="D51" s="332"/>
      <c r="E51" s="332"/>
      <c r="F51" s="209" t="s">
        <v>8</v>
      </c>
      <c r="G51" s="210">
        <v>1</v>
      </c>
      <c r="H51" s="305"/>
      <c r="I51" s="305"/>
      <c r="J51" s="487">
        <f t="shared" si="13"/>
        <v>0</v>
      </c>
    </row>
    <row r="52" spans="1:10" s="192" customFormat="1" ht="12" customHeight="1" outlineLevel="2">
      <c r="A52" s="330">
        <f t="shared" si="14"/>
        <v>37</v>
      </c>
      <c r="B52" s="347" t="str">
        <f t="shared" si="12"/>
        <v>742.03.37</v>
      </c>
      <c r="C52" s="417" t="s">
        <v>1108</v>
      </c>
      <c r="D52" s="332"/>
      <c r="E52" s="332"/>
      <c r="F52" s="209" t="s">
        <v>8</v>
      </c>
      <c r="G52" s="210">
        <v>1</v>
      </c>
      <c r="H52" s="305"/>
      <c r="I52" s="305"/>
      <c r="J52" s="487">
        <f t="shared" si="13"/>
        <v>0</v>
      </c>
    </row>
    <row r="53" spans="1:10" s="192" customFormat="1" ht="12" customHeight="1" outlineLevel="2">
      <c r="A53" s="233"/>
      <c r="B53" s="234"/>
      <c r="C53" s="235"/>
      <c r="D53" s="235"/>
      <c r="E53" s="235"/>
      <c r="F53" s="236"/>
      <c r="G53" s="237"/>
      <c r="H53" s="237"/>
      <c r="I53" s="238"/>
      <c r="J53" s="488"/>
    </row>
    <row r="54" spans="1:10" s="409" customFormat="1" ht="12" customHeight="1" outlineLevel="2">
      <c r="A54" s="421"/>
      <c r="B54" s="414" t="s">
        <v>621</v>
      </c>
      <c r="C54" s="415" t="s">
        <v>1105</v>
      </c>
      <c r="D54" s="415"/>
      <c r="E54" s="415"/>
      <c r="F54" s="422"/>
      <c r="G54" s="423"/>
      <c r="H54" s="423"/>
      <c r="I54" s="423"/>
      <c r="J54" s="475">
        <f>SUBTOTAL(9,J55:J65)</f>
        <v>0</v>
      </c>
    </row>
    <row r="55" spans="1:10" s="409" customFormat="1" ht="36" outlineLevel="2">
      <c r="A55" s="416">
        <f>A52+1</f>
        <v>38</v>
      </c>
      <c r="B55" s="347" t="str">
        <f>CONCATENATE($B$54,".",A55)</f>
        <v>742.04.38</v>
      </c>
      <c r="C55" s="417" t="s">
        <v>1110</v>
      </c>
      <c r="D55" s="417" t="s">
        <v>1129</v>
      </c>
      <c r="E55" s="417"/>
      <c r="F55" s="418" t="s">
        <v>492</v>
      </c>
      <c r="G55" s="334">
        <v>3</v>
      </c>
      <c r="H55" s="305"/>
      <c r="I55" s="305"/>
      <c r="J55" s="487">
        <f aca="true" t="shared" si="15" ref="J55:J63">H55*G55+I55*G55</f>
        <v>0</v>
      </c>
    </row>
    <row r="56" spans="1:10" s="409" customFormat="1" ht="12" customHeight="1" outlineLevel="2">
      <c r="A56" s="416">
        <f>A55+1</f>
        <v>39</v>
      </c>
      <c r="B56" s="347" t="str">
        <f>CONCATENATE($B$54,".",A56)</f>
        <v>742.04.39</v>
      </c>
      <c r="C56" s="417" t="s">
        <v>607</v>
      </c>
      <c r="D56" s="417"/>
      <c r="E56" s="417"/>
      <c r="F56" s="418" t="s">
        <v>492</v>
      </c>
      <c r="G56" s="334">
        <v>3</v>
      </c>
      <c r="H56" s="305"/>
      <c r="I56" s="305"/>
      <c r="J56" s="487">
        <f t="shared" si="15"/>
        <v>0</v>
      </c>
    </row>
    <row r="57" spans="1:10" s="409" customFormat="1" ht="24" outlineLevel="2">
      <c r="A57" s="416">
        <f aca="true" t="shared" si="16" ref="A57:A62">A56+1</f>
        <v>40</v>
      </c>
      <c r="B57" s="347" t="str">
        <f>CONCATENATE($B$54,".",A57)</f>
        <v>742.04.40</v>
      </c>
      <c r="C57" s="417" t="s">
        <v>1118</v>
      </c>
      <c r="D57" s="417" t="s">
        <v>1119</v>
      </c>
      <c r="E57" s="417"/>
      <c r="F57" s="418" t="s">
        <v>492</v>
      </c>
      <c r="G57" s="334">
        <v>3</v>
      </c>
      <c r="H57" s="305"/>
      <c r="I57" s="305"/>
      <c r="J57" s="487">
        <f t="shared" si="15"/>
        <v>0</v>
      </c>
    </row>
    <row r="58" spans="1:10" s="409" customFormat="1" ht="12" customHeight="1" outlineLevel="2">
      <c r="A58" s="416">
        <f t="shared" si="16"/>
        <v>41</v>
      </c>
      <c r="B58" s="347" t="str">
        <f>CONCATENATE($B$54,".",A58)</f>
        <v>742.04.41</v>
      </c>
      <c r="C58" s="417" t="s">
        <v>1107</v>
      </c>
      <c r="D58" s="417"/>
      <c r="E58" s="417"/>
      <c r="F58" s="418" t="s">
        <v>1</v>
      </c>
      <c r="G58" s="334">
        <v>360</v>
      </c>
      <c r="H58" s="305"/>
      <c r="I58" s="305"/>
      <c r="J58" s="487">
        <f t="shared" si="15"/>
        <v>0</v>
      </c>
    </row>
    <row r="59" spans="1:10" s="409" customFormat="1" ht="12" customHeight="1" outlineLevel="2">
      <c r="A59" s="416">
        <f t="shared" si="16"/>
        <v>42</v>
      </c>
      <c r="B59" s="347" t="str">
        <f aca="true" t="shared" si="17" ref="B59:B62">CONCATENATE($B$54,".",A59)</f>
        <v>742.04.42</v>
      </c>
      <c r="C59" s="417" t="s">
        <v>1109</v>
      </c>
      <c r="D59" s="417"/>
      <c r="E59" s="417"/>
      <c r="F59" s="418" t="s">
        <v>492</v>
      </c>
      <c r="G59" s="334">
        <v>3</v>
      </c>
      <c r="H59" s="305"/>
      <c r="I59" s="305"/>
      <c r="J59" s="487">
        <f t="shared" si="15"/>
        <v>0</v>
      </c>
    </row>
    <row r="60" spans="1:10" s="409" customFormat="1" ht="24" outlineLevel="2">
      <c r="A60" s="416">
        <f t="shared" si="16"/>
        <v>43</v>
      </c>
      <c r="B60" s="347" t="str">
        <f t="shared" si="17"/>
        <v>742.04.43</v>
      </c>
      <c r="C60" s="417" t="s">
        <v>1147</v>
      </c>
      <c r="D60" s="417"/>
      <c r="E60" s="417"/>
      <c r="F60" s="418" t="s">
        <v>8</v>
      </c>
      <c r="G60" s="334">
        <v>1</v>
      </c>
      <c r="H60" s="305"/>
      <c r="I60" s="305"/>
      <c r="J60" s="487">
        <f t="shared" si="15"/>
        <v>0</v>
      </c>
    </row>
    <row r="61" spans="1:10" s="409" customFormat="1" ht="12" customHeight="1" outlineLevel="2">
      <c r="A61" s="416">
        <f t="shared" si="16"/>
        <v>44</v>
      </c>
      <c r="B61" s="347" t="str">
        <f t="shared" si="17"/>
        <v>742.04.44</v>
      </c>
      <c r="C61" s="417" t="s">
        <v>1097</v>
      </c>
      <c r="D61" s="417"/>
      <c r="E61" s="417"/>
      <c r="F61" s="418" t="s">
        <v>8</v>
      </c>
      <c r="G61" s="334">
        <v>1</v>
      </c>
      <c r="H61" s="305"/>
      <c r="I61" s="305"/>
      <c r="J61" s="487">
        <f t="shared" si="15"/>
        <v>0</v>
      </c>
    </row>
    <row r="62" spans="1:10" s="409" customFormat="1" ht="12" customHeight="1" outlineLevel="2">
      <c r="A62" s="416">
        <f t="shared" si="16"/>
        <v>45</v>
      </c>
      <c r="B62" s="347" t="str">
        <f t="shared" si="17"/>
        <v>742.04.45</v>
      </c>
      <c r="C62" s="417" t="s">
        <v>1096</v>
      </c>
      <c r="D62" s="417"/>
      <c r="E62" s="417"/>
      <c r="F62" s="418" t="s">
        <v>8</v>
      </c>
      <c r="G62" s="334">
        <v>1</v>
      </c>
      <c r="H62" s="305"/>
      <c r="I62" s="305"/>
      <c r="J62" s="487">
        <f t="shared" si="15"/>
        <v>0</v>
      </c>
    </row>
    <row r="63" spans="1:10" s="409" customFormat="1" ht="12" customHeight="1" outlineLevel="2">
      <c r="A63" s="416">
        <f>A62+1</f>
        <v>46</v>
      </c>
      <c r="B63" s="347" t="str">
        <f>CONCATENATE($B$54,".",A63)</f>
        <v>742.04.46</v>
      </c>
      <c r="C63" s="417" t="s">
        <v>1108</v>
      </c>
      <c r="D63" s="417"/>
      <c r="E63" s="417"/>
      <c r="F63" s="418" t="s">
        <v>8</v>
      </c>
      <c r="G63" s="334">
        <v>1</v>
      </c>
      <c r="H63" s="305"/>
      <c r="I63" s="305"/>
      <c r="J63" s="487">
        <f t="shared" si="15"/>
        <v>0</v>
      </c>
    </row>
    <row r="64" spans="1:10" s="409" customFormat="1" ht="12" customHeight="1" outlineLevel="2">
      <c r="A64" s="233"/>
      <c r="B64" s="456"/>
      <c r="C64" s="235"/>
      <c r="D64" s="235"/>
      <c r="E64" s="235"/>
      <c r="F64" s="236"/>
      <c r="G64" s="237"/>
      <c r="H64" s="237"/>
      <c r="I64" s="458"/>
      <c r="J64" s="470"/>
    </row>
    <row r="65" spans="1:10" s="218" customFormat="1" ht="16.5" customHeight="1" outlineLevel="1">
      <c r="A65" s="214"/>
      <c r="B65" s="200" t="s">
        <v>622</v>
      </c>
      <c r="C65" s="201" t="s">
        <v>1113</v>
      </c>
      <c r="D65" s="325"/>
      <c r="E65" s="325"/>
      <c r="F65" s="215"/>
      <c r="G65" s="216"/>
      <c r="H65" s="423"/>
      <c r="I65" s="216"/>
      <c r="J65" s="475">
        <f>SUBTOTAL(9,J67:J71)</f>
        <v>0</v>
      </c>
    </row>
    <row r="66" spans="1:10" s="218" customFormat="1" ht="15" customHeight="1" outlineLevel="1">
      <c r="A66" s="421"/>
      <c r="B66" s="414"/>
      <c r="C66" s="457" t="s">
        <v>1114</v>
      </c>
      <c r="D66" s="415"/>
      <c r="E66" s="415"/>
      <c r="F66" s="422"/>
      <c r="G66" s="423"/>
      <c r="H66" s="423"/>
      <c r="I66" s="423"/>
      <c r="J66" s="475"/>
    </row>
    <row r="67" spans="1:10" s="192" customFormat="1" ht="72" outlineLevel="2">
      <c r="A67" s="206">
        <f>A63+1</f>
        <v>47</v>
      </c>
      <c r="B67" s="347" t="str">
        <f>CONCATENATE($B$65,".",A67)</f>
        <v>742.05.47</v>
      </c>
      <c r="C67" s="417" t="s">
        <v>595</v>
      </c>
      <c r="D67" s="332" t="s">
        <v>1115</v>
      </c>
      <c r="E67" s="332"/>
      <c r="F67" s="209" t="s">
        <v>492</v>
      </c>
      <c r="G67" s="210">
        <v>2</v>
      </c>
      <c r="H67" s="305"/>
      <c r="I67" s="305"/>
      <c r="J67" s="487">
        <f aca="true" t="shared" si="18" ref="J67:J70">H67*G67+I67*G67</f>
        <v>0</v>
      </c>
    </row>
    <row r="68" spans="1:10" s="192" customFormat="1" ht="12" customHeight="1" outlineLevel="2">
      <c r="A68" s="206">
        <f>A67+1</f>
        <v>48</v>
      </c>
      <c r="B68" s="347" t="str">
        <f>CONCATENATE($B$65,".",A68)</f>
        <v>742.05.48</v>
      </c>
      <c r="C68" s="208" t="s">
        <v>1120</v>
      </c>
      <c r="D68" s="332"/>
      <c r="E68" s="332"/>
      <c r="F68" s="209" t="s">
        <v>1</v>
      </c>
      <c r="G68" s="210">
        <v>53</v>
      </c>
      <c r="H68" s="305"/>
      <c r="I68" s="305"/>
      <c r="J68" s="487">
        <f t="shared" si="18"/>
        <v>0</v>
      </c>
    </row>
    <row r="69" spans="1:10" s="192" customFormat="1" ht="24" outlineLevel="2">
      <c r="A69" s="330">
        <f>A68+1</f>
        <v>49</v>
      </c>
      <c r="B69" s="347" t="str">
        <f>CONCATENATE($B$65,".",A69)</f>
        <v>742.05.49</v>
      </c>
      <c r="C69" s="417" t="s">
        <v>1147</v>
      </c>
      <c r="D69" s="332"/>
      <c r="E69" s="332"/>
      <c r="F69" s="209" t="s">
        <v>8</v>
      </c>
      <c r="G69" s="210">
        <v>1</v>
      </c>
      <c r="H69" s="305"/>
      <c r="I69" s="305"/>
      <c r="J69" s="487">
        <f t="shared" si="18"/>
        <v>0</v>
      </c>
    </row>
    <row r="70" spans="1:10" s="192" customFormat="1" ht="12" customHeight="1" outlineLevel="2">
      <c r="A70" s="330">
        <f aca="true" t="shared" si="19" ref="A70">A69+1</f>
        <v>50</v>
      </c>
      <c r="B70" s="347" t="str">
        <f>CONCATENATE($B$65,".",A70)</f>
        <v>742.05.50</v>
      </c>
      <c r="C70" s="208" t="s">
        <v>1116</v>
      </c>
      <c r="D70" s="332"/>
      <c r="E70" s="332"/>
      <c r="F70" s="209" t="s">
        <v>8</v>
      </c>
      <c r="G70" s="210">
        <v>1</v>
      </c>
      <c r="H70" s="305"/>
      <c r="I70" s="305"/>
      <c r="J70" s="487">
        <f t="shared" si="18"/>
        <v>0</v>
      </c>
    </row>
    <row r="71" spans="1:10" s="192" customFormat="1" ht="12" customHeight="1" outlineLevel="2">
      <c r="A71" s="233"/>
      <c r="B71" s="234"/>
      <c r="C71" s="235"/>
      <c r="D71" s="235"/>
      <c r="E71" s="235"/>
      <c r="F71" s="236"/>
      <c r="G71" s="237"/>
      <c r="H71" s="237"/>
      <c r="I71" s="238"/>
      <c r="J71" s="488"/>
    </row>
    <row r="72" spans="1:10" s="218" customFormat="1" ht="16.5" customHeight="1" outlineLevel="1">
      <c r="A72" s="421"/>
      <c r="B72" s="414" t="s">
        <v>801</v>
      </c>
      <c r="C72" s="415" t="s">
        <v>1111</v>
      </c>
      <c r="D72" s="415"/>
      <c r="E72" s="415"/>
      <c r="F72" s="422"/>
      <c r="G72" s="423"/>
      <c r="H72" s="423"/>
      <c r="I72" s="423"/>
      <c r="J72" s="475">
        <f>SUBTOTAL(9,J73:J96)</f>
        <v>0</v>
      </c>
    </row>
    <row r="73" spans="1:10" s="409" customFormat="1" ht="12" customHeight="1" outlineLevel="2">
      <c r="A73" s="416">
        <f>A70+1</f>
        <v>51</v>
      </c>
      <c r="B73" s="347" t="str">
        <f>CONCATENATE($B$72,".",A73)</f>
        <v>742.06.51</v>
      </c>
      <c r="C73" s="445" t="s">
        <v>1166</v>
      </c>
      <c r="D73" s="417"/>
      <c r="E73" s="417"/>
      <c r="F73" s="418" t="s">
        <v>492</v>
      </c>
      <c r="G73" s="334">
        <v>2</v>
      </c>
      <c r="H73" s="461">
        <v>0</v>
      </c>
      <c r="I73" s="305"/>
      <c r="J73" s="487">
        <f aca="true" t="shared" si="20" ref="J73:J96">H73*G73+I73*G73</f>
        <v>0</v>
      </c>
    </row>
    <row r="74" spans="1:10" s="409" customFormat="1" ht="60" outlineLevel="2">
      <c r="A74" s="416">
        <f>A73+1</f>
        <v>52</v>
      </c>
      <c r="B74" s="347" t="str">
        <f aca="true" t="shared" si="21" ref="B74:B91">CONCATENATE($B$72,".",A74)</f>
        <v>742.06.52</v>
      </c>
      <c r="C74" s="445" t="s">
        <v>1167</v>
      </c>
      <c r="D74" s="417" t="s">
        <v>1185</v>
      </c>
      <c r="E74" s="417"/>
      <c r="F74" s="418" t="s">
        <v>8</v>
      </c>
      <c r="G74" s="334">
        <v>2</v>
      </c>
      <c r="H74" s="461">
        <v>0</v>
      </c>
      <c r="I74" s="305"/>
      <c r="J74" s="487">
        <f aca="true" t="shared" si="22" ref="J74:J91">H74*G74+I74*G74</f>
        <v>0</v>
      </c>
    </row>
    <row r="75" spans="1:10" s="409" customFormat="1" ht="12" customHeight="1" outlineLevel="2">
      <c r="A75" s="416">
        <f aca="true" t="shared" si="23" ref="A75:A96">A74+1</f>
        <v>53</v>
      </c>
      <c r="B75" s="347" t="str">
        <f t="shared" si="21"/>
        <v>742.06.53</v>
      </c>
      <c r="C75" s="445" t="s">
        <v>1168</v>
      </c>
      <c r="D75" s="417"/>
      <c r="E75" s="417"/>
      <c r="F75" s="418" t="s">
        <v>492</v>
      </c>
      <c r="G75" s="334">
        <v>1</v>
      </c>
      <c r="H75" s="461">
        <v>0</v>
      </c>
      <c r="I75" s="305"/>
      <c r="J75" s="487">
        <f t="shared" si="22"/>
        <v>0</v>
      </c>
    </row>
    <row r="76" spans="1:10" s="409" customFormat="1" ht="60" outlineLevel="2">
      <c r="A76" s="416">
        <f t="shared" si="23"/>
        <v>54</v>
      </c>
      <c r="B76" s="347" t="str">
        <f t="shared" si="21"/>
        <v>742.06.54</v>
      </c>
      <c r="C76" s="445" t="s">
        <v>1169</v>
      </c>
      <c r="D76" s="417" t="s">
        <v>1185</v>
      </c>
      <c r="E76" s="417"/>
      <c r="F76" s="418" t="s">
        <v>8</v>
      </c>
      <c r="G76" s="334">
        <v>1</v>
      </c>
      <c r="H76" s="461">
        <v>0</v>
      </c>
      <c r="I76" s="305"/>
      <c r="J76" s="487">
        <f t="shared" si="22"/>
        <v>0</v>
      </c>
    </row>
    <row r="77" spans="1:10" s="409" customFormat="1" ht="12" customHeight="1" outlineLevel="2">
      <c r="A77" s="416">
        <f t="shared" si="23"/>
        <v>55</v>
      </c>
      <c r="B77" s="347" t="str">
        <f t="shared" si="21"/>
        <v>742.06.55</v>
      </c>
      <c r="C77" s="445" t="s">
        <v>1170</v>
      </c>
      <c r="D77" s="417"/>
      <c r="E77" s="417"/>
      <c r="F77" s="418" t="s">
        <v>492</v>
      </c>
      <c r="G77" s="334">
        <v>1</v>
      </c>
      <c r="H77" s="461">
        <v>0</v>
      </c>
      <c r="I77" s="305"/>
      <c r="J77" s="487">
        <f t="shared" si="22"/>
        <v>0</v>
      </c>
    </row>
    <row r="78" spans="1:10" s="409" customFormat="1" ht="60" outlineLevel="2">
      <c r="A78" s="416">
        <f t="shared" si="23"/>
        <v>56</v>
      </c>
      <c r="B78" s="347" t="str">
        <f t="shared" si="21"/>
        <v>742.06.56</v>
      </c>
      <c r="C78" s="445" t="s">
        <v>1171</v>
      </c>
      <c r="D78" s="417" t="s">
        <v>1185</v>
      </c>
      <c r="E78" s="417"/>
      <c r="F78" s="418" t="s">
        <v>8</v>
      </c>
      <c r="G78" s="334">
        <v>1</v>
      </c>
      <c r="H78" s="461">
        <v>0</v>
      </c>
      <c r="I78" s="305"/>
      <c r="J78" s="487">
        <f t="shared" si="22"/>
        <v>0</v>
      </c>
    </row>
    <row r="79" spans="1:10" s="409" customFormat="1" ht="12" customHeight="1" outlineLevel="2">
      <c r="A79" s="416">
        <f t="shared" si="23"/>
        <v>57</v>
      </c>
      <c r="B79" s="347" t="str">
        <f t="shared" si="21"/>
        <v>742.06.57</v>
      </c>
      <c r="C79" s="445" t="s">
        <v>1172</v>
      </c>
      <c r="D79" s="417"/>
      <c r="E79" s="417"/>
      <c r="F79" s="418" t="s">
        <v>492</v>
      </c>
      <c r="G79" s="334">
        <v>1</v>
      </c>
      <c r="H79" s="305"/>
      <c r="I79" s="305"/>
      <c r="J79" s="487">
        <f t="shared" si="22"/>
        <v>0</v>
      </c>
    </row>
    <row r="80" spans="1:10" s="409" customFormat="1" ht="60" outlineLevel="2">
      <c r="A80" s="416">
        <f aca="true" t="shared" si="24" ref="A80">A79+1</f>
        <v>58</v>
      </c>
      <c r="B80" s="347" t="str">
        <f t="shared" si="21"/>
        <v>742.06.58</v>
      </c>
      <c r="C80" s="445" t="s">
        <v>1186</v>
      </c>
      <c r="D80" s="417" t="s">
        <v>1185</v>
      </c>
      <c r="E80" s="417"/>
      <c r="F80" s="418" t="s">
        <v>8</v>
      </c>
      <c r="G80" s="334">
        <v>1</v>
      </c>
      <c r="H80" s="461">
        <v>0</v>
      </c>
      <c r="I80" s="305"/>
      <c r="J80" s="487">
        <f aca="true" t="shared" si="25" ref="J80">H80*G80+I80*G80</f>
        <v>0</v>
      </c>
    </row>
    <row r="81" spans="1:10" s="409" customFormat="1" ht="12" customHeight="1" outlineLevel="2">
      <c r="A81" s="416">
        <f>A80+1</f>
        <v>59</v>
      </c>
      <c r="B81" s="347" t="str">
        <f t="shared" si="21"/>
        <v>742.06.59</v>
      </c>
      <c r="C81" s="445" t="s">
        <v>1173</v>
      </c>
      <c r="D81" s="417"/>
      <c r="E81" s="417"/>
      <c r="F81" s="418" t="s">
        <v>492</v>
      </c>
      <c r="G81" s="334">
        <v>10</v>
      </c>
      <c r="H81" s="305"/>
      <c r="I81" s="305"/>
      <c r="J81" s="487">
        <f t="shared" si="22"/>
        <v>0</v>
      </c>
    </row>
    <row r="82" spans="1:10" s="409" customFormat="1" ht="12" customHeight="1" outlineLevel="2">
      <c r="A82" s="416">
        <f t="shared" si="23"/>
        <v>60</v>
      </c>
      <c r="B82" s="347" t="str">
        <f t="shared" si="21"/>
        <v>742.06.60</v>
      </c>
      <c r="C82" s="445" t="s">
        <v>1174</v>
      </c>
      <c r="D82" s="417"/>
      <c r="E82" s="417"/>
      <c r="F82" s="418" t="s">
        <v>492</v>
      </c>
      <c r="G82" s="334">
        <v>18</v>
      </c>
      <c r="H82" s="305"/>
      <c r="I82" s="305"/>
      <c r="J82" s="487">
        <f t="shared" si="22"/>
        <v>0</v>
      </c>
    </row>
    <row r="83" spans="1:10" s="409" customFormat="1" ht="12" customHeight="1" outlineLevel="2">
      <c r="A83" s="416">
        <f t="shared" si="23"/>
        <v>61</v>
      </c>
      <c r="B83" s="347" t="str">
        <f t="shared" si="21"/>
        <v>742.06.61</v>
      </c>
      <c r="C83" s="445" t="s">
        <v>1175</v>
      </c>
      <c r="D83" s="417"/>
      <c r="E83" s="417"/>
      <c r="F83" s="418" t="s">
        <v>492</v>
      </c>
      <c r="G83" s="334">
        <v>24</v>
      </c>
      <c r="H83" s="305"/>
      <c r="I83" s="305"/>
      <c r="J83" s="487">
        <f t="shared" si="22"/>
        <v>0</v>
      </c>
    </row>
    <row r="84" spans="1:10" s="409" customFormat="1" ht="12" customHeight="1" outlineLevel="2">
      <c r="A84" s="416">
        <f t="shared" si="23"/>
        <v>62</v>
      </c>
      <c r="B84" s="347" t="str">
        <f t="shared" si="21"/>
        <v>742.06.62</v>
      </c>
      <c r="C84" s="445" t="s">
        <v>1176</v>
      </c>
      <c r="D84" s="417"/>
      <c r="E84" s="417"/>
      <c r="F84" s="418" t="s">
        <v>492</v>
      </c>
      <c r="G84" s="334">
        <v>9</v>
      </c>
      <c r="H84" s="305"/>
      <c r="I84" s="305"/>
      <c r="J84" s="487">
        <f t="shared" si="22"/>
        <v>0</v>
      </c>
    </row>
    <row r="85" spans="1:10" s="409" customFormat="1" ht="12" customHeight="1" outlineLevel="2">
      <c r="A85" s="416">
        <f t="shared" si="23"/>
        <v>63</v>
      </c>
      <c r="B85" s="347" t="str">
        <f t="shared" si="21"/>
        <v>742.06.63</v>
      </c>
      <c r="C85" s="445" t="s">
        <v>1177</v>
      </c>
      <c r="D85" s="417"/>
      <c r="E85" s="417"/>
      <c r="F85" s="418" t="s">
        <v>492</v>
      </c>
      <c r="G85" s="334">
        <v>16</v>
      </c>
      <c r="H85" s="305"/>
      <c r="I85" s="305"/>
      <c r="J85" s="487">
        <f t="shared" si="22"/>
        <v>0</v>
      </c>
    </row>
    <row r="86" spans="1:10" s="409" customFormat="1" ht="12" customHeight="1" outlineLevel="2">
      <c r="A86" s="416">
        <f t="shared" si="23"/>
        <v>64</v>
      </c>
      <c r="B86" s="347" t="str">
        <f t="shared" si="21"/>
        <v>742.06.64</v>
      </c>
      <c r="C86" s="445" t="s">
        <v>1178</v>
      </c>
      <c r="D86" s="417"/>
      <c r="E86" s="417"/>
      <c r="F86" s="418" t="s">
        <v>492</v>
      </c>
      <c r="G86" s="334">
        <v>2</v>
      </c>
      <c r="H86" s="305"/>
      <c r="I86" s="305"/>
      <c r="J86" s="487">
        <f t="shared" si="22"/>
        <v>0</v>
      </c>
    </row>
    <row r="87" spans="1:10" s="409" customFormat="1" ht="12" customHeight="1" outlineLevel="2">
      <c r="A87" s="416">
        <f t="shared" si="23"/>
        <v>65</v>
      </c>
      <c r="B87" s="347" t="str">
        <f t="shared" si="21"/>
        <v>742.06.65</v>
      </c>
      <c r="C87" s="445" t="s">
        <v>1179</v>
      </c>
      <c r="D87" s="417"/>
      <c r="E87" s="417"/>
      <c r="F87" s="418" t="s">
        <v>492</v>
      </c>
      <c r="G87" s="334">
        <v>16</v>
      </c>
      <c r="H87" s="305"/>
      <c r="I87" s="305"/>
      <c r="J87" s="487">
        <f t="shared" si="22"/>
        <v>0</v>
      </c>
    </row>
    <row r="88" spans="1:10" s="409" customFormat="1" ht="12" customHeight="1" outlineLevel="2">
      <c r="A88" s="416">
        <f t="shared" si="23"/>
        <v>66</v>
      </c>
      <c r="B88" s="347" t="str">
        <f t="shared" si="21"/>
        <v>742.06.66</v>
      </c>
      <c r="C88" s="445" t="s">
        <v>1180</v>
      </c>
      <c r="D88" s="417"/>
      <c r="E88" s="417"/>
      <c r="F88" s="418" t="s">
        <v>1</v>
      </c>
      <c r="G88" s="334">
        <v>50</v>
      </c>
      <c r="H88" s="305"/>
      <c r="I88" s="305"/>
      <c r="J88" s="487">
        <f t="shared" si="22"/>
        <v>0</v>
      </c>
    </row>
    <row r="89" spans="1:10" s="409" customFormat="1" ht="12" customHeight="1" outlineLevel="2">
      <c r="A89" s="416">
        <f t="shared" si="23"/>
        <v>67</v>
      </c>
      <c r="B89" s="347" t="str">
        <f t="shared" si="21"/>
        <v>742.06.67</v>
      </c>
      <c r="C89" s="445" t="s">
        <v>1181</v>
      </c>
      <c r="D89" s="417"/>
      <c r="E89" s="417"/>
      <c r="F89" s="418" t="s">
        <v>1</v>
      </c>
      <c r="G89" s="334">
        <v>100</v>
      </c>
      <c r="H89" s="305"/>
      <c r="I89" s="305"/>
      <c r="J89" s="487">
        <f t="shared" si="22"/>
        <v>0</v>
      </c>
    </row>
    <row r="90" spans="1:10" s="409" customFormat="1" ht="12" customHeight="1" outlineLevel="2">
      <c r="A90" s="416">
        <f t="shared" si="23"/>
        <v>68</v>
      </c>
      <c r="B90" s="347" t="str">
        <f t="shared" si="21"/>
        <v>742.06.68</v>
      </c>
      <c r="C90" s="445" t="s">
        <v>1182</v>
      </c>
      <c r="D90" s="417"/>
      <c r="E90" s="417"/>
      <c r="F90" s="418" t="s">
        <v>1</v>
      </c>
      <c r="G90" s="334">
        <v>100</v>
      </c>
      <c r="H90" s="305"/>
      <c r="I90" s="305"/>
      <c r="J90" s="487">
        <f t="shared" si="22"/>
        <v>0</v>
      </c>
    </row>
    <row r="91" spans="1:10" s="409" customFormat="1" ht="12" customHeight="1" outlineLevel="2">
      <c r="A91" s="416">
        <f t="shared" si="23"/>
        <v>69</v>
      </c>
      <c r="B91" s="347" t="str">
        <f t="shared" si="21"/>
        <v>742.06.69</v>
      </c>
      <c r="C91" s="445" t="s">
        <v>1183</v>
      </c>
      <c r="D91" s="417"/>
      <c r="E91" s="417"/>
      <c r="F91" s="418" t="s">
        <v>1</v>
      </c>
      <c r="G91" s="334">
        <v>200</v>
      </c>
      <c r="H91" s="305"/>
      <c r="I91" s="305"/>
      <c r="J91" s="487">
        <f t="shared" si="22"/>
        <v>0</v>
      </c>
    </row>
    <row r="92" spans="1:10" s="409" customFormat="1" ht="12" customHeight="1" outlineLevel="2">
      <c r="A92" s="416">
        <f t="shared" si="23"/>
        <v>70</v>
      </c>
      <c r="B92" s="347" t="str">
        <f aca="true" t="shared" si="26" ref="B92:B96">CONCATENATE($B$72,".",A92)</f>
        <v>742.06.70</v>
      </c>
      <c r="C92" s="445" t="s">
        <v>1184</v>
      </c>
      <c r="D92" s="417"/>
      <c r="E92" s="417"/>
      <c r="F92" s="418" t="s">
        <v>1</v>
      </c>
      <c r="G92" s="334">
        <v>300</v>
      </c>
      <c r="H92" s="305"/>
      <c r="I92" s="305"/>
      <c r="J92" s="487">
        <f t="shared" si="20"/>
        <v>0</v>
      </c>
    </row>
    <row r="93" spans="1:10" s="409" customFormat="1" ht="12" customHeight="1" outlineLevel="2">
      <c r="A93" s="416">
        <f t="shared" si="23"/>
        <v>71</v>
      </c>
      <c r="B93" s="347" t="str">
        <f t="shared" si="26"/>
        <v>742.06.71</v>
      </c>
      <c r="C93" s="417" t="s">
        <v>1098</v>
      </c>
      <c r="D93" s="417"/>
      <c r="E93" s="417"/>
      <c r="F93" s="418" t="s">
        <v>1</v>
      </c>
      <c r="G93" s="334">
        <v>300</v>
      </c>
      <c r="H93" s="305"/>
      <c r="I93" s="305"/>
      <c r="J93" s="487">
        <f t="shared" si="20"/>
        <v>0</v>
      </c>
    </row>
    <row r="94" spans="1:10" s="409" customFormat="1" ht="396" outlineLevel="2">
      <c r="A94" s="416">
        <f t="shared" si="23"/>
        <v>72</v>
      </c>
      <c r="B94" s="347" t="str">
        <f t="shared" si="26"/>
        <v>742.06.72</v>
      </c>
      <c r="C94" s="417" t="s">
        <v>1102</v>
      </c>
      <c r="D94" s="417"/>
      <c r="E94" s="417"/>
      <c r="F94" s="418" t="s">
        <v>492</v>
      </c>
      <c r="G94" s="334">
        <v>2</v>
      </c>
      <c r="H94" s="305"/>
      <c r="I94" s="305"/>
      <c r="J94" s="487">
        <f t="shared" si="20"/>
        <v>0</v>
      </c>
    </row>
    <row r="95" spans="1:10" s="409" customFormat="1" ht="12" customHeight="1" outlineLevel="2">
      <c r="A95" s="416">
        <f t="shared" si="23"/>
        <v>73</v>
      </c>
      <c r="B95" s="347" t="str">
        <f t="shared" si="26"/>
        <v>742.06.73</v>
      </c>
      <c r="C95" s="445" t="s">
        <v>1147</v>
      </c>
      <c r="D95" s="417"/>
      <c r="E95" s="417"/>
      <c r="F95" s="418" t="s">
        <v>8</v>
      </c>
      <c r="G95" s="334">
        <v>1</v>
      </c>
      <c r="H95" s="305"/>
      <c r="I95" s="305"/>
      <c r="J95" s="487">
        <f t="shared" si="20"/>
        <v>0</v>
      </c>
    </row>
    <row r="96" spans="1:10" s="409" customFormat="1" ht="12" customHeight="1" outlineLevel="2">
      <c r="A96" s="416">
        <f t="shared" si="23"/>
        <v>74</v>
      </c>
      <c r="B96" s="347" t="str">
        <f t="shared" si="26"/>
        <v>742.06.74</v>
      </c>
      <c r="C96" s="445" t="s">
        <v>1096</v>
      </c>
      <c r="D96" s="417"/>
      <c r="E96" s="417"/>
      <c r="F96" s="418" t="s">
        <v>8</v>
      </c>
      <c r="G96" s="334">
        <v>1</v>
      </c>
      <c r="H96" s="305"/>
      <c r="I96" s="305"/>
      <c r="J96" s="487">
        <f t="shared" si="20"/>
        <v>0</v>
      </c>
    </row>
    <row r="97" spans="1:10" s="409" customFormat="1" ht="12" customHeight="1" outlineLevel="2">
      <c r="A97" s="233"/>
      <c r="B97" s="234"/>
      <c r="C97" s="235"/>
      <c r="D97" s="235"/>
      <c r="E97" s="235"/>
      <c r="F97" s="236"/>
      <c r="G97" s="237"/>
      <c r="H97" s="237"/>
      <c r="I97" s="238"/>
      <c r="J97" s="488"/>
    </row>
    <row r="98" spans="1:10" s="218" customFormat="1" ht="16.5" customHeight="1" outlineLevel="1">
      <c r="A98" s="421"/>
      <c r="B98" s="414" t="s">
        <v>1104</v>
      </c>
      <c r="C98" s="415" t="s">
        <v>1125</v>
      </c>
      <c r="D98" s="415"/>
      <c r="E98" s="415"/>
      <c r="F98" s="422"/>
      <c r="G98" s="423"/>
      <c r="H98" s="423"/>
      <c r="I98" s="423"/>
      <c r="J98" s="475">
        <f>SUBTOTAL(9,J99:J104)</f>
        <v>0</v>
      </c>
    </row>
    <row r="99" spans="1:10" s="409" customFormat="1" ht="36" outlineLevel="2">
      <c r="A99" s="416">
        <f>A96+1</f>
        <v>75</v>
      </c>
      <c r="B99" s="347" t="str">
        <f>CONCATENATE($B$98,".",A99)</f>
        <v>742.07.75</v>
      </c>
      <c r="C99" s="417" t="s">
        <v>1127</v>
      </c>
      <c r="D99" s="417"/>
      <c r="E99" s="417"/>
      <c r="F99" s="418" t="s">
        <v>492</v>
      </c>
      <c r="G99" s="334">
        <v>10</v>
      </c>
      <c r="H99" s="305"/>
      <c r="I99" s="305"/>
      <c r="J99" s="487">
        <f aca="true" t="shared" si="27" ref="J99:J103">H99*G99+I99*G99</f>
        <v>0</v>
      </c>
    </row>
    <row r="100" spans="1:10" s="409" customFormat="1" ht="12" customHeight="1" outlineLevel="2">
      <c r="A100" s="416">
        <f>A99+1</f>
        <v>76</v>
      </c>
      <c r="B100" s="347" t="str">
        <f aca="true" t="shared" si="28" ref="B100:B103">CONCATENATE($B$98,".",A100)</f>
        <v>742.07.76</v>
      </c>
      <c r="C100" s="417" t="s">
        <v>1126</v>
      </c>
      <c r="D100" s="417"/>
      <c r="E100" s="417"/>
      <c r="F100" s="418" t="s">
        <v>1</v>
      </c>
      <c r="G100" s="334">
        <v>211</v>
      </c>
      <c r="H100" s="305"/>
      <c r="I100" s="305"/>
      <c r="J100" s="487">
        <f t="shared" si="27"/>
        <v>0</v>
      </c>
    </row>
    <row r="101" spans="1:10" s="409" customFormat="1" ht="24" outlineLevel="2">
      <c r="A101" s="416">
        <f aca="true" t="shared" si="29" ref="A101:A102">A100+1</f>
        <v>77</v>
      </c>
      <c r="B101" s="347" t="str">
        <f t="shared" si="28"/>
        <v>742.07.77</v>
      </c>
      <c r="C101" s="417" t="s">
        <v>1147</v>
      </c>
      <c r="D101" s="417"/>
      <c r="E101" s="417"/>
      <c r="F101" s="418" t="s">
        <v>8</v>
      </c>
      <c r="G101" s="334">
        <v>1</v>
      </c>
      <c r="H101" s="305"/>
      <c r="I101" s="305"/>
      <c r="J101" s="487">
        <f t="shared" si="27"/>
        <v>0</v>
      </c>
    </row>
    <row r="102" spans="1:10" s="409" customFormat="1" ht="12" customHeight="1" outlineLevel="2">
      <c r="A102" s="416">
        <f t="shared" si="29"/>
        <v>78</v>
      </c>
      <c r="B102" s="347" t="str">
        <f t="shared" si="28"/>
        <v>742.07.78</v>
      </c>
      <c r="C102" s="417" t="s">
        <v>1097</v>
      </c>
      <c r="D102" s="417"/>
      <c r="E102" s="417"/>
      <c r="F102" s="418" t="s">
        <v>8</v>
      </c>
      <c r="G102" s="334">
        <v>1</v>
      </c>
      <c r="H102" s="305"/>
      <c r="I102" s="305"/>
      <c r="J102" s="487">
        <f t="shared" si="27"/>
        <v>0</v>
      </c>
    </row>
    <row r="103" spans="1:10" s="409" customFormat="1" ht="12" customHeight="1" outlineLevel="2">
      <c r="A103" s="416">
        <f>A102+1</f>
        <v>79</v>
      </c>
      <c r="B103" s="347" t="str">
        <f t="shared" si="28"/>
        <v>742.07.79</v>
      </c>
      <c r="C103" s="417" t="s">
        <v>1116</v>
      </c>
      <c r="D103" s="417"/>
      <c r="E103" s="417"/>
      <c r="F103" s="418" t="s">
        <v>8</v>
      </c>
      <c r="G103" s="334">
        <v>1</v>
      </c>
      <c r="H103" s="305"/>
      <c r="I103" s="305"/>
      <c r="J103" s="487">
        <f t="shared" si="27"/>
        <v>0</v>
      </c>
    </row>
    <row r="104" spans="1:10" s="409" customFormat="1" ht="12" customHeight="1" outlineLevel="2">
      <c r="A104" s="233"/>
      <c r="B104" s="234"/>
      <c r="C104" s="235"/>
      <c r="D104" s="235"/>
      <c r="E104" s="235"/>
      <c r="F104" s="236"/>
      <c r="G104" s="237"/>
      <c r="H104" s="237"/>
      <c r="I104" s="238"/>
      <c r="J104" s="488"/>
    </row>
    <row r="105" spans="1:10" s="218" customFormat="1" ht="16.5" customHeight="1" outlineLevel="1">
      <c r="A105" s="214"/>
      <c r="B105" s="200" t="s">
        <v>1112</v>
      </c>
      <c r="C105" s="201" t="s">
        <v>605</v>
      </c>
      <c r="D105" s="325"/>
      <c r="E105" s="325"/>
      <c r="F105" s="215"/>
      <c r="G105" s="216"/>
      <c r="H105" s="423"/>
      <c r="I105" s="216"/>
      <c r="J105" s="475">
        <f>SUBTOTAL(9,J106:J110)</f>
        <v>0</v>
      </c>
    </row>
    <row r="106" spans="1:10" s="192" customFormat="1" ht="12" customHeight="1" outlineLevel="2">
      <c r="A106" s="416">
        <f>A103+1</f>
        <v>80</v>
      </c>
      <c r="B106" s="347" t="str">
        <f>CONCATENATE($B$105,".",A106)</f>
        <v>742.08.80</v>
      </c>
      <c r="C106" s="417" t="s">
        <v>606</v>
      </c>
      <c r="D106" s="417"/>
      <c r="E106" s="417"/>
      <c r="F106" s="418" t="s">
        <v>1</v>
      </c>
      <c r="G106" s="334">
        <v>280</v>
      </c>
      <c r="H106" s="305"/>
      <c r="I106" s="305"/>
      <c r="J106" s="487">
        <f aca="true" t="shared" si="30" ref="J106:J109">H106*G106+I106*G106</f>
        <v>0</v>
      </c>
    </row>
    <row r="107" spans="1:10" s="192" customFormat="1" ht="12" customHeight="1" outlineLevel="2">
      <c r="A107" s="416">
        <f>A106+1</f>
        <v>81</v>
      </c>
      <c r="B107" s="347" t="str">
        <f>CONCATENATE($B$105,".",A107)</f>
        <v>742.08.81</v>
      </c>
      <c r="C107" s="437" t="s">
        <v>1121</v>
      </c>
      <c r="D107" s="417"/>
      <c r="E107" s="417"/>
      <c r="F107" s="418" t="s">
        <v>1</v>
      </c>
      <c r="G107" s="334">
        <v>42</v>
      </c>
      <c r="H107" s="305"/>
      <c r="I107" s="305"/>
      <c r="J107" s="487">
        <f t="shared" si="30"/>
        <v>0</v>
      </c>
    </row>
    <row r="108" spans="1:10" s="409" customFormat="1" ht="12" customHeight="1" outlineLevel="2">
      <c r="A108" s="416">
        <f aca="true" t="shared" si="31" ref="A108">A107+1</f>
        <v>82</v>
      </c>
      <c r="B108" s="347" t="str">
        <f>CONCATENATE($B$105,".",A108)</f>
        <v>742.08.82</v>
      </c>
      <c r="C108" s="432" t="s">
        <v>1122</v>
      </c>
      <c r="D108" s="417"/>
      <c r="E108" s="417"/>
      <c r="F108" s="418" t="s">
        <v>1</v>
      </c>
      <c r="G108" s="334">
        <v>42</v>
      </c>
      <c r="H108" s="305"/>
      <c r="I108" s="305"/>
      <c r="J108" s="487">
        <f t="shared" si="30"/>
        <v>0</v>
      </c>
    </row>
    <row r="109" spans="1:10" s="409" customFormat="1" ht="24" outlineLevel="2">
      <c r="A109" s="416">
        <f>A108+1</f>
        <v>83</v>
      </c>
      <c r="B109" s="347" t="str">
        <f>CONCATENATE($B$105,".",A109)</f>
        <v>742.08.83</v>
      </c>
      <c r="C109" s="417" t="s">
        <v>1123</v>
      </c>
      <c r="D109" s="417"/>
      <c r="E109" s="417"/>
      <c r="F109" s="418" t="s">
        <v>8</v>
      </c>
      <c r="G109" s="334">
        <v>1</v>
      </c>
      <c r="H109" s="305"/>
      <c r="I109" s="305"/>
      <c r="J109" s="487">
        <f t="shared" si="30"/>
        <v>0</v>
      </c>
    </row>
    <row r="110" spans="1:12" s="192" customFormat="1" ht="12" customHeight="1" outlineLevel="2">
      <c r="A110" s="34"/>
      <c r="B110" s="35"/>
      <c r="C110" s="36"/>
      <c r="D110" s="36"/>
      <c r="E110" s="36"/>
      <c r="F110" s="37"/>
      <c r="G110" s="38"/>
      <c r="H110" s="38"/>
      <c r="I110" s="348"/>
      <c r="J110" s="489"/>
      <c r="K110" s="419"/>
      <c r="L110" s="212"/>
    </row>
    <row r="111" spans="1:12" s="192" customFormat="1" ht="16.5" customHeight="1" outlineLevel="1">
      <c r="A111" s="199"/>
      <c r="B111" s="200" t="s">
        <v>1124</v>
      </c>
      <c r="C111" s="201" t="s">
        <v>510</v>
      </c>
      <c r="D111" s="325"/>
      <c r="E111" s="325"/>
      <c r="F111" s="202"/>
      <c r="G111" s="203"/>
      <c r="H111" s="327"/>
      <c r="I111" s="203"/>
      <c r="J111" s="475">
        <f>SUBTOTAL(9,J112:J115)</f>
        <v>0</v>
      </c>
      <c r="K111" s="419"/>
      <c r="L111" s="212"/>
    </row>
    <row r="112" spans="1:12" s="192" customFormat="1" ht="12.75" outlineLevel="2">
      <c r="A112" s="206">
        <f>A109+1</f>
        <v>84</v>
      </c>
      <c r="B112" s="347" t="str">
        <f>CONCATENATE($B$111,".",A112)</f>
        <v>742.09.84</v>
      </c>
      <c r="C112" s="208" t="s">
        <v>1099</v>
      </c>
      <c r="D112" s="332"/>
      <c r="E112" s="332"/>
      <c r="F112" s="209" t="s">
        <v>8</v>
      </c>
      <c r="G112" s="210">
        <v>1</v>
      </c>
      <c r="H112" s="305"/>
      <c r="I112" s="305"/>
      <c r="J112" s="487">
        <f aca="true" t="shared" si="32" ref="J112:J114">H112*G112+I112*G112</f>
        <v>0</v>
      </c>
      <c r="K112" s="419"/>
      <c r="L112" s="212"/>
    </row>
    <row r="113" spans="1:12" s="409" customFormat="1" ht="12.75" outlineLevel="2">
      <c r="A113" s="416">
        <f>A112+1</f>
        <v>85</v>
      </c>
      <c r="B113" s="347" t="str">
        <f>CONCATENATE($B$111,".",A113)</f>
        <v>742.09.85</v>
      </c>
      <c r="C113" s="417" t="s">
        <v>1100</v>
      </c>
      <c r="D113" s="417"/>
      <c r="E113" s="417"/>
      <c r="F113" s="418" t="s">
        <v>8</v>
      </c>
      <c r="G113" s="334">
        <v>1</v>
      </c>
      <c r="H113" s="305"/>
      <c r="I113" s="305"/>
      <c r="J113" s="487">
        <f t="shared" si="32"/>
        <v>0</v>
      </c>
      <c r="K113" s="419"/>
      <c r="L113" s="419"/>
    </row>
    <row r="114" spans="1:12" s="192" customFormat="1" ht="12.75" outlineLevel="2">
      <c r="A114" s="206">
        <f>A113+1</f>
        <v>86</v>
      </c>
      <c r="B114" s="347" t="str">
        <f>CONCATENATE($B$111,".",A114)</f>
        <v>742.09.86</v>
      </c>
      <c r="C114" s="208" t="s">
        <v>343</v>
      </c>
      <c r="D114" s="332"/>
      <c r="E114" s="332"/>
      <c r="F114" s="209" t="s">
        <v>8</v>
      </c>
      <c r="G114" s="210">
        <v>1</v>
      </c>
      <c r="H114" s="305"/>
      <c r="I114" s="305"/>
      <c r="J114" s="487">
        <f t="shared" si="32"/>
        <v>0</v>
      </c>
      <c r="K114" s="419"/>
      <c r="L114" s="212"/>
    </row>
    <row r="115" spans="1:12" s="192" customFormat="1" ht="12" customHeight="1" outlineLevel="2">
      <c r="A115" s="233"/>
      <c r="B115" s="234"/>
      <c r="C115" s="235"/>
      <c r="D115" s="235"/>
      <c r="E115" s="235"/>
      <c r="F115" s="236"/>
      <c r="G115" s="237"/>
      <c r="H115" s="237"/>
      <c r="I115" s="238"/>
      <c r="J115" s="239"/>
      <c r="K115" s="419"/>
      <c r="L115" s="212"/>
    </row>
    <row r="116" spans="1:16" ht="15.75">
      <c r="A116" s="391" t="s">
        <v>340</v>
      </c>
      <c r="B116" s="391"/>
      <c r="C116" s="349" t="s">
        <v>802</v>
      </c>
      <c r="D116" s="349"/>
      <c r="E116" s="349"/>
      <c r="F116" s="350"/>
      <c r="G116" s="393"/>
      <c r="H116" s="393"/>
      <c r="I116" s="393"/>
      <c r="J116" s="374"/>
      <c r="K116" s="419"/>
      <c r="M116" s="260"/>
      <c r="N116" s="260"/>
      <c r="O116" s="260"/>
      <c r="P116" s="260"/>
    </row>
    <row r="117" ht="12" customHeight="1">
      <c r="K117" s="419"/>
    </row>
    <row r="118" spans="7:10" ht="12" customHeight="1">
      <c r="G118" s="335"/>
      <c r="J118" s="335"/>
    </row>
  </sheetData>
  <sheetProtection algorithmName="SHA-512" hashValue="7WltHmnLJhpEnYRfo2ley44XuwU0cGr2PhIx0x78eDEqAjbxlUXExgc3JyVrtSuVtEIQZGd55Dp0MRFZcyInwg==" saltValue="pOmqWju81oCi0LOnWGKwAw==" spinCount="100000" sheet="1" objects="1" scenarios="1"/>
  <printOptions horizontalCentered="1"/>
  <pageMargins left="0.3937007874015748" right="0.3937007874015748" top="0.8661417322834646" bottom="0.4724409448818898" header="0.4724409448818898" footer="0.2362204724409449"/>
  <pageSetup fitToHeight="0" fitToWidth="1" horizontalDpi="600" verticalDpi="600" orientation="landscape" paperSize="9" scale="83" r:id="rId1"/>
  <headerFooter alignWithMargins="0">
    <oddFooter>&amp;C&amp;"Arial,Obyčejné"&amp;9Stránka &amp;P z &amp;N&amp;R&amp;"Arial,Obyčejné"&amp;9&amp;A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O54"/>
  <sheetViews>
    <sheetView showGridLines="0" view="pageBreakPreview" zoomScaleSheetLayoutView="100" workbookViewId="0" topLeftCell="A1">
      <pane ySplit="3" topLeftCell="A4" activePane="bottomLeft" state="frozen"/>
      <selection pane="topLeft" activeCell="C61" sqref="C61"/>
      <selection pane="bottomLeft" activeCell="G49" sqref="G49"/>
    </sheetView>
  </sheetViews>
  <sheetFormatPr defaultColWidth="9.140625" defaultRowHeight="12" customHeight="1" outlineLevelRow="2"/>
  <cols>
    <col min="1" max="1" width="5.421875" style="212" customWidth="1"/>
    <col min="2" max="2" width="8.8515625" style="212" bestFit="1" customWidth="1"/>
    <col min="3" max="3" width="70.57421875" style="212" customWidth="1"/>
    <col min="4" max="4" width="16.421875" style="212" customWidth="1"/>
    <col min="5" max="5" width="7.00390625" style="212" customWidth="1"/>
    <col min="6" max="6" width="7.140625" style="213" customWidth="1"/>
    <col min="7" max="7" width="10.57421875" style="213" customWidth="1"/>
    <col min="8" max="8" width="11.7109375" style="213" customWidth="1"/>
    <col min="9" max="9" width="14.28125" style="213" bestFit="1" customWidth="1"/>
    <col min="10" max="16384" width="9.140625" style="212" customWidth="1"/>
  </cols>
  <sheetData>
    <row r="1" spans="1:9" s="179" customFormat="1" ht="21" customHeight="1">
      <c r="A1" s="173"/>
      <c r="B1" s="174" t="s">
        <v>488</v>
      </c>
      <c r="C1" s="378" t="str">
        <f>Titulka!A9</f>
        <v>ČRo Vinohradská - přestavba 2 prodejních jednotek na rozhlasovou kavárnu „on-air</v>
      </c>
      <c r="D1" s="175"/>
      <c r="E1" s="175"/>
      <c r="F1" s="174"/>
      <c r="G1" s="176"/>
      <c r="H1" s="176"/>
      <c r="I1" s="178"/>
    </row>
    <row r="2" spans="1:9" s="180" customFormat="1" ht="30" customHeight="1">
      <c r="A2" s="173"/>
      <c r="B2" s="174" t="s">
        <v>488</v>
      </c>
      <c r="C2" s="240" t="s">
        <v>342</v>
      </c>
      <c r="D2" s="240"/>
      <c r="E2" s="240"/>
      <c r="F2" s="174"/>
      <c r="G2" s="176"/>
      <c r="H2" s="176"/>
      <c r="I2" s="178"/>
    </row>
    <row r="3" spans="1:9" s="186" customFormat="1" ht="24.95" customHeight="1" thickBot="1">
      <c r="A3" s="181" t="s">
        <v>26</v>
      </c>
      <c r="B3" s="182" t="s">
        <v>7</v>
      </c>
      <c r="C3" s="183" t="s">
        <v>15</v>
      </c>
      <c r="D3" s="319" t="s">
        <v>293</v>
      </c>
      <c r="E3" s="319" t="s">
        <v>294</v>
      </c>
      <c r="F3" s="184" t="s">
        <v>3</v>
      </c>
      <c r="G3" s="181" t="s">
        <v>95</v>
      </c>
      <c r="H3" s="181" t="s">
        <v>65</v>
      </c>
      <c r="I3" s="181" t="s">
        <v>11</v>
      </c>
    </row>
    <row r="4" spans="1:9" s="192" customFormat="1" ht="12" customHeight="1">
      <c r="A4" s="187"/>
      <c r="B4" s="188"/>
      <c r="C4" s="189"/>
      <c r="D4" s="189"/>
      <c r="E4" s="189"/>
      <c r="F4" s="187"/>
      <c r="G4" s="190"/>
      <c r="H4" s="191"/>
      <c r="I4" s="191"/>
    </row>
    <row r="5" spans="1:9" s="198" customFormat="1" ht="17.25" customHeight="1">
      <c r="A5" s="193"/>
      <c r="B5" s="194">
        <v>750</v>
      </c>
      <c r="C5" s="194" t="s">
        <v>342</v>
      </c>
      <c r="D5" s="194"/>
      <c r="E5" s="194"/>
      <c r="F5" s="195"/>
      <c r="G5" s="196"/>
      <c r="H5" s="196"/>
      <c r="I5" s="474">
        <f>SUBTOTAL(9,I6:I51)</f>
        <v>0</v>
      </c>
    </row>
    <row r="6" spans="1:9" s="218" customFormat="1" ht="16.5" customHeight="1" outlineLevel="1">
      <c r="A6" s="214"/>
      <c r="B6" s="200" t="s">
        <v>623</v>
      </c>
      <c r="C6" s="201" t="s">
        <v>342</v>
      </c>
      <c r="D6" s="325"/>
      <c r="E6" s="325"/>
      <c r="F6" s="215"/>
      <c r="G6" s="216"/>
      <c r="H6" s="216"/>
      <c r="I6" s="475">
        <f>SUBTOTAL(9,I7:I34)</f>
        <v>0</v>
      </c>
    </row>
    <row r="7" spans="1:9" s="192" customFormat="1" ht="60" outlineLevel="2">
      <c r="A7" s="206">
        <v>1</v>
      </c>
      <c r="B7" s="306" t="str">
        <f>CONCATENATE($B$6,".",A7)</f>
        <v>750.01.1</v>
      </c>
      <c r="C7" s="208" t="s">
        <v>1083</v>
      </c>
      <c r="D7" s="332"/>
      <c r="E7" s="339"/>
      <c r="F7" s="209" t="s">
        <v>492</v>
      </c>
      <c r="G7" s="241">
        <v>1</v>
      </c>
      <c r="H7" s="305"/>
      <c r="I7" s="490">
        <f>G7*H7</f>
        <v>0</v>
      </c>
    </row>
    <row r="8" spans="1:9" s="192" customFormat="1" ht="49.5" customHeight="1" outlineLevel="2">
      <c r="A8" s="206">
        <f>A7+1</f>
        <v>2</v>
      </c>
      <c r="B8" s="306" t="str">
        <f aca="true" t="shared" si="0" ref="B8:B33">CONCATENATE($B$6,".",A8)</f>
        <v>750.01.2</v>
      </c>
      <c r="C8" s="208" t="s">
        <v>921</v>
      </c>
      <c r="D8" s="332"/>
      <c r="E8" s="339"/>
      <c r="F8" s="209" t="s">
        <v>492</v>
      </c>
      <c r="G8" s="241">
        <v>2</v>
      </c>
      <c r="H8" s="305"/>
      <c r="I8" s="490">
        <f>G8*H8</f>
        <v>0</v>
      </c>
    </row>
    <row r="9" spans="1:9" s="192" customFormat="1" ht="48" outlineLevel="2">
      <c r="A9" s="206">
        <f>A8+1</f>
        <v>3</v>
      </c>
      <c r="B9" s="306" t="str">
        <f t="shared" si="0"/>
        <v>750.01.3</v>
      </c>
      <c r="C9" s="208" t="s">
        <v>578</v>
      </c>
      <c r="D9" s="332"/>
      <c r="E9" s="339"/>
      <c r="F9" s="209" t="s">
        <v>492</v>
      </c>
      <c r="G9" s="241">
        <v>2</v>
      </c>
      <c r="H9" s="305"/>
      <c r="I9" s="490">
        <f aca="true" t="shared" si="1" ref="I9:I33">G9*H9</f>
        <v>0</v>
      </c>
    </row>
    <row r="10" spans="1:9" s="192" customFormat="1" ht="60" outlineLevel="2">
      <c r="A10" s="330">
        <f aca="true" t="shared" si="2" ref="A10:A33">A9+1</f>
        <v>4</v>
      </c>
      <c r="B10" s="306" t="str">
        <f t="shared" si="0"/>
        <v>750.01.4</v>
      </c>
      <c r="C10" s="208" t="s">
        <v>905</v>
      </c>
      <c r="D10" s="332"/>
      <c r="E10" s="339"/>
      <c r="F10" s="209" t="s">
        <v>492</v>
      </c>
      <c r="G10" s="241">
        <v>2</v>
      </c>
      <c r="H10" s="305"/>
      <c r="I10" s="490">
        <f t="shared" si="1"/>
        <v>0</v>
      </c>
    </row>
    <row r="11" spans="1:9" s="192" customFormat="1" ht="36" outlineLevel="2">
      <c r="A11" s="330">
        <f t="shared" si="2"/>
        <v>5</v>
      </c>
      <c r="B11" s="306" t="str">
        <f t="shared" si="0"/>
        <v>750.01.5</v>
      </c>
      <c r="C11" s="208" t="s">
        <v>906</v>
      </c>
      <c r="D11" s="332"/>
      <c r="E11" s="339"/>
      <c r="F11" s="209" t="s">
        <v>492</v>
      </c>
      <c r="G11" s="241">
        <v>1</v>
      </c>
      <c r="H11" s="305"/>
      <c r="I11" s="490">
        <f t="shared" si="1"/>
        <v>0</v>
      </c>
    </row>
    <row r="12" spans="1:9" s="192" customFormat="1" ht="36" outlineLevel="2">
      <c r="A12" s="330">
        <f t="shared" si="2"/>
        <v>6</v>
      </c>
      <c r="B12" s="306" t="str">
        <f t="shared" si="0"/>
        <v>750.01.6</v>
      </c>
      <c r="C12" s="208" t="s">
        <v>907</v>
      </c>
      <c r="D12" s="332"/>
      <c r="E12" s="339"/>
      <c r="F12" s="209" t="s">
        <v>492</v>
      </c>
      <c r="G12" s="241">
        <v>2</v>
      </c>
      <c r="H12" s="305"/>
      <c r="I12" s="490">
        <f t="shared" si="1"/>
        <v>0</v>
      </c>
    </row>
    <row r="13" spans="1:9" s="192" customFormat="1" ht="36" outlineLevel="2">
      <c r="A13" s="330">
        <f t="shared" si="2"/>
        <v>7</v>
      </c>
      <c r="B13" s="306" t="str">
        <f t="shared" si="0"/>
        <v>750.01.7</v>
      </c>
      <c r="C13" s="208" t="s">
        <v>908</v>
      </c>
      <c r="D13" s="332"/>
      <c r="E13" s="339"/>
      <c r="F13" s="209" t="s">
        <v>492</v>
      </c>
      <c r="G13" s="241">
        <v>1</v>
      </c>
      <c r="H13" s="305"/>
      <c r="I13" s="490">
        <f t="shared" si="1"/>
        <v>0</v>
      </c>
    </row>
    <row r="14" spans="1:9" s="192" customFormat="1" ht="63.75" customHeight="1" outlineLevel="2">
      <c r="A14" s="330">
        <f t="shared" si="2"/>
        <v>8</v>
      </c>
      <c r="B14" s="306" t="str">
        <f t="shared" si="0"/>
        <v>750.01.8</v>
      </c>
      <c r="C14" s="208" t="s">
        <v>909</v>
      </c>
      <c r="D14" s="332"/>
      <c r="E14" s="339"/>
      <c r="F14" s="209" t="s">
        <v>492</v>
      </c>
      <c r="G14" s="241">
        <v>1</v>
      </c>
      <c r="H14" s="305"/>
      <c r="I14" s="490">
        <f t="shared" si="1"/>
        <v>0</v>
      </c>
    </row>
    <row r="15" spans="1:9" s="192" customFormat="1" ht="36" outlineLevel="2">
      <c r="A15" s="330">
        <f t="shared" si="2"/>
        <v>9</v>
      </c>
      <c r="B15" s="306" t="str">
        <f t="shared" si="0"/>
        <v>750.01.9</v>
      </c>
      <c r="C15" s="208" t="s">
        <v>911</v>
      </c>
      <c r="D15" s="332"/>
      <c r="E15" s="339"/>
      <c r="F15" s="209" t="s">
        <v>492</v>
      </c>
      <c r="G15" s="241">
        <v>1</v>
      </c>
      <c r="H15" s="305"/>
      <c r="I15" s="490">
        <f t="shared" si="1"/>
        <v>0</v>
      </c>
    </row>
    <row r="16" spans="1:9" s="192" customFormat="1" ht="36" outlineLevel="2">
      <c r="A16" s="330">
        <f t="shared" si="2"/>
        <v>10</v>
      </c>
      <c r="B16" s="306" t="str">
        <f t="shared" si="0"/>
        <v>750.01.10</v>
      </c>
      <c r="C16" s="208" t="s">
        <v>910</v>
      </c>
      <c r="D16" s="332"/>
      <c r="E16" s="339"/>
      <c r="F16" s="209" t="s">
        <v>492</v>
      </c>
      <c r="G16" s="241">
        <v>1</v>
      </c>
      <c r="H16" s="305"/>
      <c r="I16" s="490">
        <f t="shared" si="1"/>
        <v>0</v>
      </c>
    </row>
    <row r="17" spans="1:9" s="192" customFormat="1" ht="48" outlineLevel="2">
      <c r="A17" s="330">
        <f t="shared" si="2"/>
        <v>11</v>
      </c>
      <c r="B17" s="306" t="str">
        <f t="shared" si="0"/>
        <v>750.01.11</v>
      </c>
      <c r="C17" s="208" t="s">
        <v>912</v>
      </c>
      <c r="D17" s="332"/>
      <c r="E17" s="339"/>
      <c r="F17" s="209" t="s">
        <v>492</v>
      </c>
      <c r="G17" s="241">
        <v>24</v>
      </c>
      <c r="H17" s="305"/>
      <c r="I17" s="490">
        <f t="shared" si="1"/>
        <v>0</v>
      </c>
    </row>
    <row r="18" spans="1:9" s="192" customFormat="1" ht="39.75" customHeight="1" outlineLevel="2">
      <c r="A18" s="330">
        <f t="shared" si="2"/>
        <v>12</v>
      </c>
      <c r="B18" s="306" t="str">
        <f t="shared" si="0"/>
        <v>750.01.12</v>
      </c>
      <c r="C18" s="208" t="s">
        <v>913</v>
      </c>
      <c r="D18" s="332"/>
      <c r="E18" s="339"/>
      <c r="F18" s="209" t="s">
        <v>492</v>
      </c>
      <c r="G18" s="241">
        <v>1</v>
      </c>
      <c r="H18" s="305"/>
      <c r="I18" s="490">
        <f t="shared" si="1"/>
        <v>0</v>
      </c>
    </row>
    <row r="19" spans="1:9" s="192" customFormat="1" ht="36" outlineLevel="2">
      <c r="A19" s="330">
        <f t="shared" si="2"/>
        <v>13</v>
      </c>
      <c r="B19" s="306" t="str">
        <f t="shared" si="0"/>
        <v>750.01.13</v>
      </c>
      <c r="C19" s="208" t="s">
        <v>915</v>
      </c>
      <c r="D19" s="332" t="s">
        <v>914</v>
      </c>
      <c r="E19" s="339"/>
      <c r="F19" s="209" t="s">
        <v>492</v>
      </c>
      <c r="G19" s="241">
        <v>1</v>
      </c>
      <c r="H19" s="305"/>
      <c r="I19" s="490">
        <f t="shared" si="1"/>
        <v>0</v>
      </c>
    </row>
    <row r="20" spans="1:9" s="192" customFormat="1" ht="36" outlineLevel="2">
      <c r="A20" s="330">
        <f t="shared" si="2"/>
        <v>14</v>
      </c>
      <c r="B20" s="306" t="str">
        <f t="shared" si="0"/>
        <v>750.01.14</v>
      </c>
      <c r="C20" s="208" t="s">
        <v>916</v>
      </c>
      <c r="D20" s="417" t="s">
        <v>914</v>
      </c>
      <c r="E20" s="339"/>
      <c r="F20" s="209" t="s">
        <v>492</v>
      </c>
      <c r="G20" s="241">
        <v>1</v>
      </c>
      <c r="H20" s="305"/>
      <c r="I20" s="490">
        <f t="shared" si="1"/>
        <v>0</v>
      </c>
    </row>
    <row r="21" spans="1:9" s="192" customFormat="1" ht="24" outlineLevel="2">
      <c r="A21" s="330">
        <f t="shared" si="2"/>
        <v>15</v>
      </c>
      <c r="B21" s="306" t="str">
        <f t="shared" si="0"/>
        <v>750.01.15</v>
      </c>
      <c r="C21" s="208" t="s">
        <v>917</v>
      </c>
      <c r="D21" s="332"/>
      <c r="E21" s="339"/>
      <c r="F21" s="209" t="s">
        <v>492</v>
      </c>
      <c r="G21" s="241">
        <v>3</v>
      </c>
      <c r="H21" s="305"/>
      <c r="I21" s="490">
        <f t="shared" si="1"/>
        <v>0</v>
      </c>
    </row>
    <row r="22" spans="1:9" s="409" customFormat="1" ht="36" outlineLevel="2">
      <c r="A22" s="416">
        <f t="shared" si="2"/>
        <v>16</v>
      </c>
      <c r="B22" s="453" t="s">
        <v>1084</v>
      </c>
      <c r="C22" s="452" t="s">
        <v>1085</v>
      </c>
      <c r="D22" s="417"/>
      <c r="E22" s="339"/>
      <c r="F22" s="418" t="s">
        <v>492</v>
      </c>
      <c r="G22" s="425">
        <v>4</v>
      </c>
      <c r="H22" s="305"/>
      <c r="I22" s="490">
        <f aca="true" t="shared" si="3" ref="I22">G22*H22</f>
        <v>0</v>
      </c>
    </row>
    <row r="23" spans="1:9" s="192" customFormat="1" ht="12.75" outlineLevel="2">
      <c r="A23" s="330">
        <f>A22+1</f>
        <v>17</v>
      </c>
      <c r="B23" s="306" t="str">
        <f t="shared" si="0"/>
        <v>750.01.17</v>
      </c>
      <c r="C23" s="208" t="s">
        <v>579</v>
      </c>
      <c r="D23" s="332"/>
      <c r="E23" s="332"/>
      <c r="F23" s="209" t="s">
        <v>492</v>
      </c>
      <c r="G23" s="241">
        <v>2</v>
      </c>
      <c r="H23" s="305"/>
      <c r="I23" s="490">
        <f t="shared" si="1"/>
        <v>0</v>
      </c>
    </row>
    <row r="24" spans="1:9" s="192" customFormat="1" ht="24" outlineLevel="2">
      <c r="A24" s="330">
        <f t="shared" si="2"/>
        <v>18</v>
      </c>
      <c r="B24" s="306" t="str">
        <f t="shared" si="0"/>
        <v>750.01.18</v>
      </c>
      <c r="C24" s="208" t="s">
        <v>580</v>
      </c>
      <c r="D24" s="332"/>
      <c r="E24" s="339"/>
      <c r="F24" s="209" t="s">
        <v>581</v>
      </c>
      <c r="G24" s="241">
        <v>1</v>
      </c>
      <c r="H24" s="305"/>
      <c r="I24" s="490">
        <f t="shared" si="1"/>
        <v>0</v>
      </c>
    </row>
    <row r="25" spans="1:9" s="409" customFormat="1" ht="24" outlineLevel="2">
      <c r="A25" s="416">
        <f t="shared" si="2"/>
        <v>19</v>
      </c>
      <c r="B25" s="306" t="str">
        <f aca="true" t="shared" si="4" ref="B25">CONCATENATE($B$6,".",A25)</f>
        <v>750.01.19</v>
      </c>
      <c r="C25" s="417" t="s">
        <v>1086</v>
      </c>
      <c r="D25" s="417"/>
      <c r="E25" s="339"/>
      <c r="F25" s="418" t="s">
        <v>581</v>
      </c>
      <c r="G25" s="425">
        <v>8</v>
      </c>
      <c r="H25" s="305"/>
      <c r="I25" s="490">
        <f aca="true" t="shared" si="5" ref="I25">G25*H25</f>
        <v>0</v>
      </c>
    </row>
    <row r="26" spans="1:9" s="192" customFormat="1" ht="24" outlineLevel="2">
      <c r="A26" s="330">
        <f>A25+1</f>
        <v>20</v>
      </c>
      <c r="B26" s="306" t="str">
        <f t="shared" si="0"/>
        <v>750.01.20</v>
      </c>
      <c r="C26" s="208" t="s">
        <v>582</v>
      </c>
      <c r="D26" s="332"/>
      <c r="E26" s="339"/>
      <c r="F26" s="209" t="s">
        <v>581</v>
      </c>
      <c r="G26" s="241">
        <v>2</v>
      </c>
      <c r="H26" s="305"/>
      <c r="I26" s="490">
        <f t="shared" si="1"/>
        <v>0</v>
      </c>
    </row>
    <row r="27" spans="1:9" s="192" customFormat="1" ht="24" outlineLevel="2">
      <c r="A27" s="330">
        <f t="shared" si="2"/>
        <v>21</v>
      </c>
      <c r="B27" s="306" t="str">
        <f t="shared" si="0"/>
        <v>750.01.21</v>
      </c>
      <c r="C27" s="208" t="s">
        <v>583</v>
      </c>
      <c r="D27" s="332"/>
      <c r="E27" s="339"/>
      <c r="F27" s="209" t="s">
        <v>581</v>
      </c>
      <c r="G27" s="241">
        <v>1</v>
      </c>
      <c r="H27" s="305"/>
      <c r="I27" s="490">
        <f t="shared" si="1"/>
        <v>0</v>
      </c>
    </row>
    <row r="28" spans="1:9" s="192" customFormat="1" ht="24" outlineLevel="2">
      <c r="A28" s="330">
        <f t="shared" si="2"/>
        <v>22</v>
      </c>
      <c r="B28" s="306" t="str">
        <f t="shared" si="0"/>
        <v>750.01.22</v>
      </c>
      <c r="C28" s="208" t="s">
        <v>584</v>
      </c>
      <c r="D28" s="332"/>
      <c r="E28" s="339"/>
      <c r="F28" s="209" t="s">
        <v>581</v>
      </c>
      <c r="G28" s="241">
        <v>27</v>
      </c>
      <c r="H28" s="305"/>
      <c r="I28" s="490">
        <f t="shared" si="1"/>
        <v>0</v>
      </c>
    </row>
    <row r="29" spans="1:9" s="192" customFormat="1" ht="24" outlineLevel="2">
      <c r="A29" s="330">
        <f t="shared" si="2"/>
        <v>23</v>
      </c>
      <c r="B29" s="306" t="str">
        <f t="shared" si="0"/>
        <v>750.01.23</v>
      </c>
      <c r="C29" s="208" t="s">
        <v>585</v>
      </c>
      <c r="D29" s="332"/>
      <c r="E29" s="339"/>
      <c r="F29" s="209" t="s">
        <v>5</v>
      </c>
      <c r="G29" s="241">
        <v>82</v>
      </c>
      <c r="H29" s="305"/>
      <c r="I29" s="490">
        <f t="shared" si="1"/>
        <v>0</v>
      </c>
    </row>
    <row r="30" spans="1:9" s="192" customFormat="1" ht="24" outlineLevel="2">
      <c r="A30" s="330">
        <f t="shared" si="2"/>
        <v>24</v>
      </c>
      <c r="B30" s="306" t="str">
        <f t="shared" si="0"/>
        <v>750.01.24</v>
      </c>
      <c r="C30" s="208" t="s">
        <v>918</v>
      </c>
      <c r="D30" s="332"/>
      <c r="E30" s="339"/>
      <c r="F30" s="209" t="s">
        <v>5</v>
      </c>
      <c r="G30" s="241">
        <v>96</v>
      </c>
      <c r="H30" s="305"/>
      <c r="I30" s="490">
        <f t="shared" si="1"/>
        <v>0</v>
      </c>
    </row>
    <row r="31" spans="1:9" s="192" customFormat="1" ht="36" outlineLevel="2">
      <c r="A31" s="330">
        <f t="shared" si="2"/>
        <v>25</v>
      </c>
      <c r="B31" s="306" t="str">
        <f t="shared" si="0"/>
        <v>750.01.25</v>
      </c>
      <c r="C31" s="208" t="s">
        <v>903</v>
      </c>
      <c r="D31" s="332"/>
      <c r="E31" s="339"/>
      <c r="F31" s="209" t="s">
        <v>5</v>
      </c>
      <c r="G31" s="241">
        <v>25</v>
      </c>
      <c r="H31" s="305"/>
      <c r="I31" s="490">
        <f t="shared" si="1"/>
        <v>0</v>
      </c>
    </row>
    <row r="32" spans="1:9" s="192" customFormat="1" ht="36" outlineLevel="2">
      <c r="A32" s="330">
        <f t="shared" si="2"/>
        <v>26</v>
      </c>
      <c r="B32" s="306" t="str">
        <f t="shared" si="0"/>
        <v>750.01.26</v>
      </c>
      <c r="C32" s="208" t="s">
        <v>919</v>
      </c>
      <c r="D32" s="332"/>
      <c r="E32" s="339"/>
      <c r="F32" s="209" t="s">
        <v>5</v>
      </c>
      <c r="G32" s="241">
        <v>8</v>
      </c>
      <c r="H32" s="305"/>
      <c r="I32" s="490">
        <f t="shared" si="1"/>
        <v>0</v>
      </c>
    </row>
    <row r="33" spans="1:9" s="192" customFormat="1" ht="24" outlineLevel="2">
      <c r="A33" s="330">
        <f t="shared" si="2"/>
        <v>27</v>
      </c>
      <c r="B33" s="306" t="str">
        <f t="shared" si="0"/>
        <v>750.01.27</v>
      </c>
      <c r="C33" s="208" t="s">
        <v>920</v>
      </c>
      <c r="D33" s="332"/>
      <c r="E33" s="339"/>
      <c r="F33" s="209" t="s">
        <v>5</v>
      </c>
      <c r="G33" s="241">
        <v>2</v>
      </c>
      <c r="H33" s="305"/>
      <c r="I33" s="490">
        <f t="shared" si="1"/>
        <v>0</v>
      </c>
    </row>
    <row r="34" spans="1:9" s="192" customFormat="1" ht="12" customHeight="1" outlineLevel="2">
      <c r="A34" s="34"/>
      <c r="B34" s="35"/>
      <c r="C34" s="36"/>
      <c r="D34" s="36"/>
      <c r="E34" s="36"/>
      <c r="F34" s="37"/>
      <c r="G34" s="38"/>
      <c r="H34" s="38"/>
      <c r="I34" s="479"/>
    </row>
    <row r="35" spans="1:9" s="218" customFormat="1" ht="16.5" customHeight="1" outlineLevel="1">
      <c r="A35" s="214"/>
      <c r="B35" s="200" t="s">
        <v>624</v>
      </c>
      <c r="C35" s="201" t="s">
        <v>586</v>
      </c>
      <c r="D35" s="325"/>
      <c r="E35" s="325"/>
      <c r="F35" s="215"/>
      <c r="G35" s="216"/>
      <c r="H35" s="216"/>
      <c r="I35" s="475">
        <f>SUBTOTAL(9,I36:I43)</f>
        <v>0</v>
      </c>
    </row>
    <row r="36" spans="1:9" s="192" customFormat="1" ht="12.75" outlineLevel="2">
      <c r="A36" s="206">
        <f>A33+1</f>
        <v>28</v>
      </c>
      <c r="B36" s="306" t="str">
        <f>CONCATENATE($B$35,".",A36)</f>
        <v>750.02.28</v>
      </c>
      <c r="C36" s="208" t="s">
        <v>803</v>
      </c>
      <c r="D36" s="332"/>
      <c r="E36" s="332"/>
      <c r="F36" s="209" t="s">
        <v>8</v>
      </c>
      <c r="G36" s="241">
        <v>1</v>
      </c>
      <c r="H36" s="305"/>
      <c r="I36" s="490">
        <f aca="true" t="shared" si="6" ref="I36:I42">G36*H36</f>
        <v>0</v>
      </c>
    </row>
    <row r="37" spans="1:9" s="192" customFormat="1" ht="12.75" outlineLevel="2">
      <c r="A37" s="206">
        <f>A36+1</f>
        <v>29</v>
      </c>
      <c r="B37" s="306" t="str">
        <f aca="true" t="shared" si="7" ref="B37:B42">CONCATENATE($B$35,".",A37)</f>
        <v>750.02.29</v>
      </c>
      <c r="C37" s="208" t="s">
        <v>587</v>
      </c>
      <c r="D37" s="332"/>
      <c r="E37" s="332"/>
      <c r="F37" s="209" t="s">
        <v>8</v>
      </c>
      <c r="G37" s="241">
        <v>1</v>
      </c>
      <c r="H37" s="305"/>
      <c r="I37" s="490">
        <f t="shared" si="6"/>
        <v>0</v>
      </c>
    </row>
    <row r="38" spans="1:9" s="192" customFormat="1" ht="12.75" outlineLevel="2">
      <c r="A38" s="330">
        <f aca="true" t="shared" si="8" ref="A38:A42">A37+1</f>
        <v>30</v>
      </c>
      <c r="B38" s="306" t="str">
        <f t="shared" si="7"/>
        <v>750.02.30</v>
      </c>
      <c r="C38" s="208" t="s">
        <v>588</v>
      </c>
      <c r="D38" s="332"/>
      <c r="E38" s="332"/>
      <c r="F38" s="209" t="s">
        <v>8</v>
      </c>
      <c r="G38" s="241">
        <v>1</v>
      </c>
      <c r="H38" s="305"/>
      <c r="I38" s="490">
        <f t="shared" si="6"/>
        <v>0</v>
      </c>
    </row>
    <row r="39" spans="1:9" s="192" customFormat="1" ht="12.75" outlineLevel="2">
      <c r="A39" s="330">
        <f t="shared" si="8"/>
        <v>31</v>
      </c>
      <c r="B39" s="306" t="str">
        <f t="shared" si="7"/>
        <v>750.02.31</v>
      </c>
      <c r="C39" s="208" t="s">
        <v>589</v>
      </c>
      <c r="D39" s="332"/>
      <c r="E39" s="332"/>
      <c r="F39" s="209" t="s">
        <v>8</v>
      </c>
      <c r="G39" s="241">
        <v>1</v>
      </c>
      <c r="H39" s="305"/>
      <c r="I39" s="490">
        <f t="shared" si="6"/>
        <v>0</v>
      </c>
    </row>
    <row r="40" spans="1:9" s="192" customFormat="1" ht="12.75" outlineLevel="2">
      <c r="A40" s="330">
        <f t="shared" si="8"/>
        <v>32</v>
      </c>
      <c r="B40" s="306" t="str">
        <f t="shared" si="7"/>
        <v>750.02.32</v>
      </c>
      <c r="C40" s="208" t="s">
        <v>804</v>
      </c>
      <c r="D40" s="332"/>
      <c r="E40" s="332"/>
      <c r="F40" s="209" t="s">
        <v>8</v>
      </c>
      <c r="G40" s="241">
        <v>1</v>
      </c>
      <c r="H40" s="305"/>
      <c r="I40" s="490">
        <f t="shared" si="6"/>
        <v>0</v>
      </c>
    </row>
    <row r="41" spans="1:9" s="192" customFormat="1" ht="12.75" outlineLevel="2">
      <c r="A41" s="330">
        <f t="shared" si="8"/>
        <v>33</v>
      </c>
      <c r="B41" s="306" t="str">
        <f t="shared" si="7"/>
        <v>750.02.33</v>
      </c>
      <c r="C41" s="208" t="s">
        <v>590</v>
      </c>
      <c r="D41" s="332"/>
      <c r="E41" s="332"/>
      <c r="F41" s="209" t="s">
        <v>8</v>
      </c>
      <c r="G41" s="241">
        <v>1</v>
      </c>
      <c r="H41" s="305"/>
      <c r="I41" s="490">
        <f t="shared" si="6"/>
        <v>0</v>
      </c>
    </row>
    <row r="42" spans="1:9" s="192" customFormat="1" ht="12.75" outlineLevel="2">
      <c r="A42" s="330">
        <f t="shared" si="8"/>
        <v>34</v>
      </c>
      <c r="B42" s="306" t="str">
        <f t="shared" si="7"/>
        <v>750.02.34</v>
      </c>
      <c r="C42" s="208" t="s">
        <v>591</v>
      </c>
      <c r="D42" s="332"/>
      <c r="E42" s="332"/>
      <c r="F42" s="209" t="s">
        <v>8</v>
      </c>
      <c r="G42" s="241">
        <v>1</v>
      </c>
      <c r="H42" s="305"/>
      <c r="I42" s="490">
        <f t="shared" si="6"/>
        <v>0</v>
      </c>
    </row>
    <row r="43" spans="1:9" s="192" customFormat="1" ht="12" customHeight="1" outlineLevel="2">
      <c r="A43" s="34"/>
      <c r="B43" s="35"/>
      <c r="C43" s="36"/>
      <c r="D43" s="36"/>
      <c r="E43" s="36"/>
      <c r="F43" s="37"/>
      <c r="G43" s="38"/>
      <c r="H43" s="38"/>
      <c r="I43" s="489"/>
    </row>
    <row r="44" spans="1:9" s="192" customFormat="1" ht="16.5" customHeight="1" outlineLevel="1">
      <c r="A44" s="199"/>
      <c r="B44" s="200" t="s">
        <v>805</v>
      </c>
      <c r="C44" s="201" t="s">
        <v>510</v>
      </c>
      <c r="D44" s="325"/>
      <c r="E44" s="325"/>
      <c r="F44" s="202"/>
      <c r="G44" s="203"/>
      <c r="H44" s="203"/>
      <c r="I44" s="475">
        <f>SUBTOTAL(9,I45:I50)</f>
        <v>0</v>
      </c>
    </row>
    <row r="45" spans="1:9" s="192" customFormat="1" ht="12.75" outlineLevel="2">
      <c r="A45" s="206">
        <f>A42+1</f>
        <v>35</v>
      </c>
      <c r="B45" s="306" t="str">
        <f>CONCATENATE($B$44,".",A45)</f>
        <v>750.03.35</v>
      </c>
      <c r="C45" s="208" t="s">
        <v>349</v>
      </c>
      <c r="D45" s="332"/>
      <c r="E45" s="332"/>
      <c r="F45" s="209" t="s">
        <v>8</v>
      </c>
      <c r="G45" s="210">
        <v>1</v>
      </c>
      <c r="H45" s="305"/>
      <c r="I45" s="490">
        <f>G45*H45</f>
        <v>0</v>
      </c>
    </row>
    <row r="46" spans="1:9" s="409" customFormat="1" ht="24" outlineLevel="2">
      <c r="A46" s="522" t="s">
        <v>1219</v>
      </c>
      <c r="B46" s="507"/>
      <c r="C46" s="508" t="s">
        <v>1224</v>
      </c>
      <c r="D46" s="508"/>
      <c r="E46" s="508"/>
      <c r="F46" s="509" t="s">
        <v>8</v>
      </c>
      <c r="G46" s="504">
        <v>1</v>
      </c>
      <c r="H46" s="510"/>
      <c r="I46" s="523">
        <f aca="true" t="shared" si="9" ref="I46:I48">G46*H46</f>
        <v>0</v>
      </c>
    </row>
    <row r="47" spans="1:9" s="409" customFormat="1" ht="12.75" outlineLevel="2">
      <c r="A47" s="522" t="s">
        <v>1221</v>
      </c>
      <c r="B47" s="507"/>
      <c r="C47" s="508" t="s">
        <v>1223</v>
      </c>
      <c r="D47" s="508"/>
      <c r="E47" s="508"/>
      <c r="F47" s="509" t="s">
        <v>4</v>
      </c>
      <c r="G47" s="504">
        <v>600</v>
      </c>
      <c r="H47" s="510"/>
      <c r="I47" s="523">
        <f t="shared" si="9"/>
        <v>0</v>
      </c>
    </row>
    <row r="48" spans="1:9" s="409" customFormat="1" ht="24" outlineLevel="2">
      <c r="A48" s="522" t="s">
        <v>1222</v>
      </c>
      <c r="B48" s="507"/>
      <c r="C48" s="508" t="s">
        <v>1220</v>
      </c>
      <c r="D48" s="508"/>
      <c r="E48" s="508"/>
      <c r="F48" s="509" t="s">
        <v>8</v>
      </c>
      <c r="G48" s="504">
        <v>1</v>
      </c>
      <c r="H48" s="510"/>
      <c r="I48" s="523">
        <f t="shared" si="9"/>
        <v>0</v>
      </c>
    </row>
    <row r="49" spans="1:10" s="192" customFormat="1" ht="12.75" outlineLevel="2">
      <c r="A49" s="206">
        <f>A45+1</f>
        <v>36</v>
      </c>
      <c r="B49" s="306" t="str">
        <f>CONCATENATE($B$44,".",A49)</f>
        <v>750.03.36</v>
      </c>
      <c r="C49" s="208" t="s">
        <v>343</v>
      </c>
      <c r="D49" s="332"/>
      <c r="E49" s="332"/>
      <c r="F49" s="209" t="s">
        <v>8</v>
      </c>
      <c r="G49" s="210">
        <v>1</v>
      </c>
      <c r="H49" s="305"/>
      <c r="I49" s="490">
        <f>G49*H49</f>
        <v>0</v>
      </c>
      <c r="J49" s="212"/>
    </row>
    <row r="50" spans="1:10" s="192" customFormat="1" ht="12" customHeight="1" outlineLevel="2">
      <c r="A50" s="233"/>
      <c r="B50" s="234"/>
      <c r="C50" s="235"/>
      <c r="D50" s="235"/>
      <c r="E50" s="235"/>
      <c r="F50" s="236"/>
      <c r="G50" s="237"/>
      <c r="H50" s="238"/>
      <c r="I50" s="239"/>
      <c r="J50" s="212"/>
    </row>
    <row r="51" spans="1:15" ht="15.75">
      <c r="A51" s="391" t="s">
        <v>340</v>
      </c>
      <c r="B51" s="391"/>
      <c r="C51" s="349" t="s">
        <v>802</v>
      </c>
      <c r="D51" s="349"/>
      <c r="E51" s="349"/>
      <c r="F51" s="350"/>
      <c r="G51" s="393"/>
      <c r="H51" s="393"/>
      <c r="I51" s="374"/>
      <c r="L51" s="260"/>
      <c r="M51" s="260"/>
      <c r="N51" s="260"/>
      <c r="O51" s="260"/>
    </row>
    <row r="54" spans="7:9" ht="12" customHeight="1">
      <c r="G54" s="335"/>
      <c r="I54" s="335"/>
    </row>
  </sheetData>
  <sheetProtection algorithmName="SHA-512" hashValue="5aywXVZtFvByzMqAKv5BvTIBKT6VKOIlJap2SxkUdbLbknro2QxfdcD5IkQHY7EK120xxQByf9c/nGyvOHMRgQ==" saltValue="f4PhpeRJmBbaxca5ckz9Dg==" spinCount="100000" sheet="1" objects="1" scenarios="1"/>
  <printOptions horizontalCentered="1"/>
  <pageMargins left="0.3937007874015748" right="0.3937007874015748" top="0.8661417322834646" bottom="0.4724409448818898" header="0.4724409448818898" footer="0.2362204724409449"/>
  <pageSetup horizontalDpi="600" verticalDpi="600" orientation="landscape" paperSize="9" scale="93" r:id="rId1"/>
  <headerFooter alignWithMargins="0">
    <oddFooter>&amp;C&amp;"Arial,Obyčejné"&amp;9Stránka &amp;P z &amp;N&amp;R&amp;"Arial,Obyčejné"&amp;9&amp;A</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CD5FF1292D6794B9088CCDB75FD28FB" ma:contentTypeVersion="" ma:contentTypeDescription="Vytvoří nový dokument" ma:contentTypeScope="" ma:versionID="f4e82b67f443ce0e25673879b1656b21">
  <xsd:schema xmlns:xsd="http://www.w3.org/2001/XMLSchema" xmlns:xs="http://www.w3.org/2001/XMLSchema" xmlns:p="http://schemas.microsoft.com/office/2006/metadata/properties" xmlns:ns2="$ListId:dokumentyvz;" targetNamespace="http://schemas.microsoft.com/office/2006/metadata/properties" ma:root="true" ma:fieldsID="f2837433753aa09edb45cfb4aa4111ec" ns2:_="">
    <xsd:import namespace="$ListId:dokumentyvz;"/>
    <xsd:element name="properties">
      <xsd:complexType>
        <xsd:sequence>
          <xsd:element name="documentManagement">
            <xsd:complexType>
              <xsd:all>
                <xsd:element ref="ns2:PripominkoveRizeni" minOccurs="0"/>
                <xsd:element ref="ns2:SchvalovaciRizeni" minOccurs="0"/>
                <xsd:element ref="ns2:Povinny" minOccurs="0"/>
                <xsd:element ref="ns2:TypVZ"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kumentyvz;" elementFormDefault="qualified">
    <xsd:import namespace="http://schemas.microsoft.com/office/2006/documentManagement/types"/>
    <xsd:import namespace="http://schemas.microsoft.com/office/infopath/2007/PartnerControls"/>
    <xsd:element name="PripominkoveRizeni" ma:index="8" nillable="true" ma:displayName="Připomínkové řízení" ma:default="0" ma:internalName="PripominkoveRizeni">
      <xsd:simpleType>
        <xsd:restriction base="dms:Boolean"/>
      </xsd:simpleType>
    </xsd:element>
    <xsd:element name="SchvalovaciRizeni" ma:index="9" nillable="true" ma:displayName="Schvalovací řízení" ma:default="0" ma:internalName="SchvalovaciRizeni">
      <xsd:simpleType>
        <xsd:restriction base="dms:Boolean"/>
      </xsd:simpleType>
    </xsd:element>
    <xsd:element name="Povinny" ma:index="10" nillable="true" ma:displayName="Povinný dokument" ma:default="0" ma:internalName="Povinny">
      <xsd:simpleType>
        <xsd:restriction base="dms:Boolean"/>
      </xsd:simpleType>
    </xsd:element>
    <xsd:element name="TypVZ" ma:index="11" nillable="true" ma:displayName="Typ VZ" ma:internalName="TypVZ">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ipominkoveRizeni xmlns="$ListId:dokumentyvz;">false</PripominkoveRizeni>
    <TypVZ xmlns="$ListId:dokumentyvz;" xsi:nil="true"/>
    <SchvalovaciRizeni xmlns="$ListId:dokumentyvz;">true</SchvalovaciRizeni>
    <Povinny xmlns="$ListId:dokumentyvz;">false</Povinny>
  </documentManagement>
</p:properties>
</file>

<file path=customXml/itemProps1.xml><?xml version="1.0" encoding="utf-8"?>
<ds:datastoreItem xmlns:ds="http://schemas.openxmlformats.org/officeDocument/2006/customXml" ds:itemID="{1762EB75-10D0-4DAC-867F-76127EFA1EBF}">
  <ds:schemaRefs>
    <ds:schemaRef ds:uri="http://schemas.microsoft.com/sharepoint/v3/contenttype/forms"/>
  </ds:schemaRefs>
</ds:datastoreItem>
</file>

<file path=customXml/itemProps2.xml><?xml version="1.0" encoding="utf-8"?>
<ds:datastoreItem xmlns:ds="http://schemas.openxmlformats.org/officeDocument/2006/customXml" ds:itemID="{92695E5E-4CC7-41DF-98C6-2BAD94A860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kumentyvz;"/>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6314CD-9C5B-4EAB-9942-39863D5906D2}">
  <ds:schemaRefs>
    <ds:schemaRef ds:uri="$ListId:dokumentyvz;"/>
    <ds:schemaRef ds:uri="http://purl.org/dc/terms/"/>
    <ds:schemaRef ds:uri="http://www.w3.org/XML/1998/namespac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Gottová Eva</cp:lastModifiedBy>
  <cp:lastPrinted>2018-10-31T06:27:56Z</cp:lastPrinted>
  <dcterms:created xsi:type="dcterms:W3CDTF">2007-10-16T11:08:58Z</dcterms:created>
  <dcterms:modified xsi:type="dcterms:W3CDTF">2018-12-04T12:14:21Z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0x0101003CD5FF1292D6794B9088CCDB75FD28FB</vt:lpwstr>
  </property>
</Properties>
</file>